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615" windowWidth="27495" windowHeight="12465" activeTab="3"/>
  </bookViews>
  <sheets>
    <sheet name="Rekapitulace stavby" sheetId="1" r:id="rId1"/>
    <sheet name="01 - stavební část" sheetId="2" r:id="rId2"/>
    <sheet name="02 - elektroinstalace" sheetId="3" r:id="rId3"/>
    <sheet name="03 - Vodovod, kanalizace" sheetId="4" r:id="rId4"/>
    <sheet name="04 - VRN" sheetId="5" r:id="rId5"/>
    <sheet name="Pokyny pro vyplnění" sheetId="6" r:id="rId6"/>
  </sheets>
  <definedNames>
    <definedName name="_xlnm._FilterDatabase" localSheetId="1" hidden="1">'01 - stavební část'!$C$89:$K$920</definedName>
    <definedName name="_xlnm._FilterDatabase" localSheetId="2" hidden="1">'02 - elektroinstalace'!$C$87:$K$559</definedName>
    <definedName name="_xlnm._FilterDatabase" localSheetId="3" hidden="1">'03 - Vodovod, kanalizace'!$C$85:$K$225</definedName>
    <definedName name="_xlnm._FilterDatabase" localSheetId="4" hidden="1">'04 - VRN'!$C$78:$K$84</definedName>
    <definedName name="_xlnm.Print_Area" localSheetId="1">'01 - stavební část'!$C$4:$J$36,'01 - stavební část'!$C$42:$J$71,'01 - stavební část'!$C$77:$K$920</definedName>
    <definedName name="_xlnm.Print_Area" localSheetId="2">'02 - elektroinstalace'!$C$4:$J$36,'02 - elektroinstalace'!$C$42:$J$69,'02 - elektroinstalace'!$C$75:$K$559</definedName>
    <definedName name="_xlnm.Print_Area" localSheetId="3">'03 - Vodovod, kanalizace'!$C$4:$J$36,'03 - Vodovod, kanalizace'!$C$42:$J$67,'03 - Vodovod, kanalizace'!$C$73:$K$225</definedName>
    <definedName name="_xlnm.Print_Area" localSheetId="4">'04 - VRN'!$C$4:$J$36,'04 - VRN'!$C$42:$J$60,'04 - VRN'!$C$66:$K$84</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'01 - stavební část'!$89:$89</definedName>
    <definedName name="_xlnm.Print_Titles" localSheetId="2">'02 - elektroinstalace'!$87:$87</definedName>
    <definedName name="_xlnm.Print_Titles" localSheetId="4">'04 - VRN'!$78:$78</definedName>
  </definedNames>
  <calcPr calcId="145621"/>
</workbook>
</file>

<file path=xl/sharedStrings.xml><?xml version="1.0" encoding="utf-8"?>
<sst xmlns="http://schemas.openxmlformats.org/spreadsheetml/2006/main" count="15259" uniqueCount="1527">
  <si>
    <t>Export VZ</t>
  </si>
  <si>
    <t>List obsahuje:</t>
  </si>
  <si>
    <t>1) Rekapitulace stavby</t>
  </si>
  <si>
    <t>2) Rekapitulace objektů stavby a soupisů prací</t>
  </si>
  <si>
    <t>3.0</t>
  </si>
  <si>
    <t>ZAMOK</t>
  </si>
  <si>
    <t>False</t>
  </si>
  <si>
    <t>{d6d8c766-0424-41f0-ac2e-9d8c5aad3c1c}</t>
  </si>
  <si>
    <t>0,01</t>
  </si>
  <si>
    <t>21</t>
  </si>
  <si>
    <t>15</t>
  </si>
  <si>
    <t>REKAPITULACE STAVBY</t>
  </si>
  <si>
    <t>v ---  níže se nacházejí doplnkové a pomocné údaje k sestavám  --- v</t>
  </si>
  <si>
    <t>Návod na vyplnění</t>
  </si>
  <si>
    <t>0,001</t>
  </si>
  <si>
    <t>Kód:</t>
  </si>
  <si>
    <t>1703M</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</si>
  <si>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</si>
  <si>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</si>
  <si>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 úpr. soc. zař. ZŠ Kostelní nám. Cheb Etapa 1</t>
  </si>
  <si>
    <t>0,1</t>
  </si>
  <si>
    <t>KSO:</t>
  </si>
  <si>
    <t/>
  </si>
  <si>
    <t>CC-CZ:</t>
  </si>
  <si>
    <t>1</t>
  </si>
  <si>
    <t>Místo:</t>
  </si>
  <si>
    <t>Cheb</t>
  </si>
  <si>
    <t>Datum:</t>
  </si>
  <si>
    <t>7. 7. 2016</t>
  </si>
  <si>
    <t>10</t>
  </si>
  <si>
    <t>100</t>
  </si>
  <si>
    <t>Zadavatel:</t>
  </si>
  <si>
    <t>IČ:</t>
  </si>
  <si>
    <t>00253979</t>
  </si>
  <si>
    <t>Město Cheb</t>
  </si>
  <si>
    <t>DIČ:</t>
  </si>
  <si>
    <t>Uchazeč:</t>
  </si>
  <si>
    <t>Vyplň údaj</t>
  </si>
  <si>
    <t>True</t>
  </si>
  <si>
    <t>Projektant:</t>
  </si>
  <si>
    <t>PK Beránek a Hradil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</si>
  <si>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</si>
  <si>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</si>
  <si>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</si>
  <si>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</si>
  <si>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</si>
  <si>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</si>
  <si>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</si>
  <si>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</si>
  <si>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</si>
  <si>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</si>
  <si>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</si>
  <si>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</si>
  <si>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</si>
  <si>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</si>
  <si>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</si>
  <si>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</si>
  <si>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</si>
  <si>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</si>
  <si>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</si>
  <si>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</si>
  <si>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</si>
  <si>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</si>
  <si>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</si>
  <si>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</si>
  <si>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</si>
  <si>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</si>
  <si>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</si>
  <si>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</si>
  <si>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</si>
  <si>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</si>
  <si>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</si>
  <si>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</si>
  <si>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</si>
  <si>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</si>
  <si>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</si>
  <si>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</si>
  <si>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</si>
  <si>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</si>
  <si>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</si>
  <si>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</si>
  <si>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</si>
  <si>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</si>
  <si>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</si>
  <si>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</si>
  <si>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{b7d583f0-0939-47bc-9de5-05b6e33193f8}</t>
  </si>
  <si>
    <t>2</t>
  </si>
  <si>
    <t>02</t>
  </si>
  <si>
    <t>elektroinstalace</t>
  </si>
  <si>
    <t>{c0da38d8-269f-4703-b9f6-e48325b86a80}</t>
  </si>
  <si>
    <t>03</t>
  </si>
  <si>
    <t>Vodovod, kanalizace</t>
  </si>
  <si>
    <t>{c21f121f-97c2-45da-952a-d021e353ab15}</t>
  </si>
  <si>
    <t>04</t>
  </si>
  <si>
    <t>VRN</t>
  </si>
  <si>
    <t>{ac053477-6b54-4b90-98c4-f153947d3821}</t>
  </si>
  <si>
    <t>1) Krycí list soupisu</t>
  </si>
  <si>
    <t>2) Rekapitulace</t>
  </si>
  <si>
    <t>3) Soupis prací</t>
  </si>
  <si>
    <t>Zpět na list:</t>
  </si>
  <si>
    <t>Rekapitulace stavby</t>
  </si>
  <si>
    <t>KRYCÍ LIST SOUPISU</t>
  </si>
  <si>
    <t>Objekt:</t>
  </si>
  <si>
    <t>01 - stavební část</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</si>
  <si>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</si>
  <si>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</si>
  <si>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</si>
  <si>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</si>
  <si>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</si>
  <si>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</si>
  <si>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</si>
  <si>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</si>
  <si>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</si>
  <si>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</si>
  <si>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PSV - Práce a dodávky PSV</t>
  </si>
  <si>
    <t xml:space="preserve">    725 - Zdravotechnika - zařizovací předměty</t>
  </si>
  <si>
    <t xml:space="preserve">    763 - Konstrukce suché výstavby</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</si>
  <si>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</si>
  <si>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</si>
  <si>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</si>
  <si>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</si>
  <si>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</si>
  <si>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</si>
  <si>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</si>
  <si>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</si>
  <si>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</si>
  <si>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</si>
  <si>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</si>
  <si>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</si>
  <si>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</si>
  <si>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</si>
  <si>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</si>
  <si>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</si>
  <si>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</si>
  <si>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</si>
  <si>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</si>
  <si>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</si>
  <si>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</si>
  <si>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</si>
  <si>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</si>
  <si>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</si>
  <si>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</si>
  <si>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</si>
  <si>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34624435R</t>
  </si>
  <si>
    <t>Obezdívka koupelnových van ploch rovných z pálených cihel dl. 290 mm, na maltu ze suché směsi 5 MPa tl. 65 mm</t>
  </si>
  <si>
    <t>m2</t>
  </si>
  <si>
    <t>4</t>
  </si>
  <si>
    <t>1980345507</t>
  </si>
  <si>
    <t>VV</t>
  </si>
  <si>
    <t xml:space="preserve">"1.NP" </t>
  </si>
  <si>
    <t>"m 1.15a" (1,33+0,2)*1</t>
  </si>
  <si>
    <t>Součet</t>
  </si>
  <si>
    <t>6</t>
  </si>
  <si>
    <t>Úpravy povrchů, podlahy a osazování výplní</t>
  </si>
  <si>
    <t>612142001</t>
  </si>
  <si>
    <t>Potažení vnitřních ploch pletivem v ploše nebo pruzích, na plném podkladu sklovláknitým vtlačením do tmelu stěn</t>
  </si>
  <si>
    <t>CS ÚRS 2016 01</t>
  </si>
  <si>
    <t>-357435367</t>
  </si>
  <si>
    <t>PSC</t>
  </si>
  <si>
    <t>Poznámka k souboru cen:
1. V cenách -2001 jsou započteny i náklady na tmel.</t>
  </si>
  <si>
    <t>612321111</t>
  </si>
  <si>
    <t>Omítka vápenocementová vnitřních ploch nanášená ručně jednovrstvá, tloušťky do 10 mm hrubá zatřená svislých konstrukcí stěn</t>
  </si>
  <si>
    <t>-1766006083</t>
  </si>
  <si>
    <t>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t>
  </si>
  <si>
    <t>"1.PP"</t>
  </si>
  <si>
    <t>"m 0.09" (1,12*1,8)+(1,8*0,6)*2</t>
  </si>
  <si>
    <t>"m 0.12" (((1,22+1,16)/2)*1,72)*1,5-(0,6*1,5)</t>
  </si>
  <si>
    <t>"m 0.12" (1,65+1,08+0,1+0,27+1,56+1,42)*1,5-(0,6*1,5)</t>
  </si>
  <si>
    <t>"m 0.13" (1,72*4+0,9*2+1,29*2)*1,5-(0,6*1,5)*2</t>
  </si>
  <si>
    <t>"m 0.14" (1,56*4+0,9*2+1,5*2)*1,5-(0,6*1,5)*3</t>
  </si>
  <si>
    <t>"1. NP"</t>
  </si>
  <si>
    <t>"m 1.05" (1,22+0,35)*1,5</t>
  </si>
  <si>
    <t>"m 1.11" (1,2+0,71)*1,5</t>
  </si>
  <si>
    <t>"m 1.12" (1,2+0,17)*1,5</t>
  </si>
  <si>
    <t>"2.NP"</t>
  </si>
  <si>
    <t>"m 2.03" (1,25+0,52)*1,5</t>
  </si>
  <si>
    <t>"m 2.04" (1,5*1,5)</t>
  </si>
  <si>
    <t>"m 2.06" (1,19+0,5)*1,5</t>
  </si>
  <si>
    <t>"m 2.07" (1,19+0,5)*1,5</t>
  </si>
  <si>
    <t>"m 2.09" (1,19+0,5)*1,5</t>
  </si>
  <si>
    <t>"m 2.10" (0,23+0,24+0,71+0,55)*1,5</t>
  </si>
  <si>
    <t>"m 2.11" (1,22+0,32+0,24)*1,5</t>
  </si>
  <si>
    <t>"3. NP"</t>
  </si>
  <si>
    <t>"m 3.04" (1,2+0,41)*1,5</t>
  </si>
  <si>
    <t>"m 3.08" (0,32+1,44)*1,5</t>
  </si>
  <si>
    <t>"m 3.09" (0,3+1,18)*1,5</t>
  </si>
  <si>
    <t>"m 3.10" (0,52+1,37)*1,5</t>
  </si>
  <si>
    <t>"m 3,12" (0,7+0,66)*1,5</t>
  </si>
  <si>
    <t>"m 3.13" (0,21+0,31+0,29+1,31)*1,5</t>
  </si>
  <si>
    <t>"m 3.21" (1,24*1,5)</t>
  </si>
  <si>
    <t>"m 3.22" (1,02+0,52)*1,5</t>
  </si>
  <si>
    <t>612325421</t>
  </si>
  <si>
    <t>Oprava vápenocementové nebo vápenné omítky vnitřních ploch štukové dvouvrstvé, tloušťky do 20 mm stěn, v rozsahu opravované plochy do 10%</t>
  </si>
  <si>
    <t>282150010</t>
  </si>
  <si>
    <t>Poznámka k souboru cen:
1. Pro ocenění opravy omítek plochy do 1 m2 se použijí ceny souboru cen 61. 32-52.. Vápenocementová nebo vápenná omítka jednotlivých malých ploch.</t>
  </si>
  <si>
    <t>"Stropy"</t>
  </si>
  <si>
    <t>"m 0.10" 62,15</t>
  </si>
  <si>
    <t>"m 0.11" 26,06</t>
  </si>
  <si>
    <t>"m 0.12" 2,05</t>
  </si>
  <si>
    <t>"m 0.13" 3,94</t>
  </si>
  <si>
    <t>"m 0.14" 6,5</t>
  </si>
  <si>
    <t>"1.NP"</t>
  </si>
  <si>
    <t>"m 1.01" 17,24</t>
  </si>
  <si>
    <t>"m 1.02" 59,17</t>
  </si>
  <si>
    <t>"m 1.04" 20,61</t>
  </si>
  <si>
    <t>"m 1.07" 11,38</t>
  </si>
  <si>
    <t>"m 1.13" 40,95</t>
  </si>
  <si>
    <t>"m 1.14" 4,56</t>
  </si>
  <si>
    <t>"m 1.15" 7,16</t>
  </si>
  <si>
    <t>"m 1.15a" 3,83</t>
  </si>
  <si>
    <t>"m1.16" 5,78</t>
  </si>
  <si>
    <t>"m 2.02" 77,08</t>
  </si>
  <si>
    <t>"3.NP"</t>
  </si>
  <si>
    <t>"m 3.02" 67,63</t>
  </si>
  <si>
    <t>Mezisoučet stropy</t>
  </si>
  <si>
    <t>"Stěny"</t>
  </si>
  <si>
    <t>"m 0.06" (12,92*2+1,95*2)*(3,3-2)</t>
  </si>
  <si>
    <t>"m 0.09" (4,2*2+0,09*2+6,69+1,97+6,4)*3,3-(0,6*1,97+0,9*1,97+0,9*1,97)</t>
  </si>
  <si>
    <t>"m 0.10" (10*2+6,559*2)*3,3-((0,8*1,97+0,9*1,97)+(((1,57+2,63)/2)*1,2)*2)</t>
  </si>
  <si>
    <t>"m 0.11" (2,75+6,51+2,182+6,52)*3,3-(1,44*1,5+1,18*2,1)</t>
  </si>
  <si>
    <t>"m 0.12" (((1,22+1,16)/2)*1,72)*1,5-(0,6*0,6)</t>
  </si>
  <si>
    <t>"m 0.12" (1,65+1,08+0,1+0,27+1,56+1,42)*1,5-(0,6*0,6)</t>
  </si>
  <si>
    <t>"m 0.13" (1,72*4+0,9*2+1,29*2)*1,5-(0,6*0,6)*2</t>
  </si>
  <si>
    <t>"m 0.14" (1,56*4+0,9*2+1,5*2)*1,5-(0,6*06)*3</t>
  </si>
  <si>
    <t>"m 1.01" (20,43*3,5)-(0,6*1,97+1,45*1,97+1,57*3+1,6*3,5)</t>
  </si>
  <si>
    <t>"m 1.05" (6,5+0,2)*3,5-(0,8*1,97)</t>
  </si>
  <si>
    <t>"m 1.11" (6,25*3,5)-(0,8*1,97)</t>
  </si>
  <si>
    <t>"m 1.12" (5,47*3,5)-(0,8*1,97)</t>
  </si>
  <si>
    <t>"m 1.13" (6,75*2)*0,1</t>
  </si>
  <si>
    <t>"m 2.03" (5,95+2)*3,6</t>
  </si>
  <si>
    <t>"m 2.04" (3,12*3,6)-(0,8*1,97)</t>
  </si>
  <si>
    <t>"m 2.06" (6,4+7,1)*3,6-(0,8*1,97)</t>
  </si>
  <si>
    <t>"m 2.07" (0,3+2,89+0,73*2+6,82)*3,6-(0,8*1,97)</t>
  </si>
  <si>
    <t>"m 2.09" (7,05+1,07+0,22+0,5*2+5,33)*3,6-(0,8*1,97)</t>
  </si>
  <si>
    <t>"m 2.10" (5,33+0,5*2+0,22+0,69+0,55+6,44)*3,6-(0,8*1,97)</t>
  </si>
  <si>
    <t>"m 2.11" (0,72+0,22+3,96+0,5*2+0,07+0,22+0,3+6,83)*3,6-(0,8*1,97)</t>
  </si>
  <si>
    <t>"m 3.04" (7,69+6,73)*3,6-(0,8*1,97+0,9*1,97)</t>
  </si>
  <si>
    <t>"m 3.08" (6,4+7,55)*3,6-(2*0,8*1,97)</t>
  </si>
  <si>
    <t>"m 3.09" (2,08+0,3+3,64+0,42*2+0,3+0,42+0,57)*3,6-(0,8*1,97)</t>
  </si>
  <si>
    <t>"m 3.10" (0,54+0,68+0,3+0,42*2+5,35+7,26)*3,6-(0,8*1,97)</t>
  </si>
  <si>
    <t>"m 3.12" (2,9+0,3+0,7+0,66+0,42*2+6,52)*3,6-(0,8*1,97)</t>
  </si>
  <si>
    <t>"m 3.13" (0,56+0,3+5,12+0,42*2+0,3+0,31+0,29+6,95)*3,6-(0,8*1,97)</t>
  </si>
  <si>
    <t>"m 3.21" (6,51+0,42*2)*3,6-(0,8*1,97)</t>
  </si>
  <si>
    <t>"m 3.22" (0,32+5,85+0,42*2+7,27)*3,6-(0,8*1,97)</t>
  </si>
  <si>
    <t>Mezisoučet stěny</t>
  </si>
  <si>
    <t>5</t>
  </si>
  <si>
    <t>612325422</t>
  </si>
  <si>
    <t>Oprava vápenocementové nebo vápenné omítky vnitřních ploch štukové dvouvrstvé, tloušťky do 20 mm stěn, v rozsahu opravované plochy přes 10 do 30%</t>
  </si>
  <si>
    <t>550121306</t>
  </si>
  <si>
    <t>"Stěny - oprava do 15%"</t>
  </si>
  <si>
    <t>"m 1.02" (63,03*3,5)-(8*0,8*1,97+3*0,9*1,97+1,2*2)</t>
  </si>
  <si>
    <t>"m 1.04" (28,35*2,3)-(4*0,8*0,77)</t>
  </si>
  <si>
    <t>"m 2.02" (85,75*2,4)-(13*0,8*0,77+2*0,9*0,77+2,15*1+2*0,9*0,77)</t>
  </si>
  <si>
    <t>"m 3.03" (71,73*2,4)-(10*0,8*0,77+0,9*0,77+1,45*0,77+1,2*1,55)</t>
  </si>
  <si>
    <t>9</t>
  </si>
  <si>
    <t>Ostatní konstrukce a práce, bourání</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</si>
  <si>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</si>
  <si>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</si>
  <si>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531226556</t>
  </si>
  <si>
    <t>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t>
  </si>
  <si>
    <t>"m 2.03" 33,02</t>
  </si>
  <si>
    <t>"m 2.04" 29,91</t>
  </si>
  <si>
    <t>"m 2.06" 45,44</t>
  </si>
  <si>
    <t>"m 2.07" 43,9</t>
  </si>
  <si>
    <t>"m 2.09" 44,88</t>
  </si>
  <si>
    <t>"m 2.10" 44,81</t>
  </si>
  <si>
    <t>"m 2.11" 45,38</t>
  </si>
  <si>
    <t>"m 2.12" 5,35</t>
  </si>
  <si>
    <t>"m 2.13" 9,07</t>
  </si>
  <si>
    <t>"m 2.14" 2,07</t>
  </si>
  <si>
    <t>"m 2.15" 5,77</t>
  </si>
  <si>
    <t>"m 2.16" 5,32</t>
  </si>
  <si>
    <t>"m 2.17" 4,77</t>
  </si>
  <si>
    <t>"m 2.18" 8</t>
  </si>
  <si>
    <t>"m 3.04" 51,75</t>
  </si>
  <si>
    <t>"m 3.08" 48,32</t>
  </si>
  <si>
    <t>"m 3.09" 46,32</t>
  </si>
  <si>
    <t>"m 3.10" 45,73</t>
  </si>
  <si>
    <t>"m 3.12" 29,3</t>
  </si>
  <si>
    <t>"m 3.13" 46</t>
  </si>
  <si>
    <t>"m 3.14" 4,82</t>
  </si>
  <si>
    <t>"m 3.15" 9,81</t>
  </si>
  <si>
    <t>"m 3.16" 2,21</t>
  </si>
  <si>
    <t>"m 3.17" 5,76</t>
  </si>
  <si>
    <t>"m 3.18" 3,96</t>
  </si>
  <si>
    <t>"m 3.19" 4,5</t>
  </si>
  <si>
    <t>"m 3.20" 7,03"</t>
  </si>
  <si>
    <t>"m 3.21" 58,49</t>
  </si>
  <si>
    <t>"m 3.22" 49,04</t>
  </si>
  <si>
    <t>997</t>
  </si>
  <si>
    <t>Přesun sutě</t>
  </si>
  <si>
    <t>7</t>
  </si>
  <si>
    <t>997013213</t>
  </si>
  <si>
    <t>Vnitrostaveništní doprava suti a vybouraných hmot vodorovně do 50 m svisle ručně (nošením po schodech) pro budovy a haly výšky přes 9 do 12 m</t>
  </si>
  <si>
    <t>t</t>
  </si>
  <si>
    <t>610920481</t>
  </si>
  <si>
    <t>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t>
  </si>
  <si>
    <t>8</t>
  </si>
  <si>
    <t>997013501</t>
  </si>
  <si>
    <t>Odvoz suti a vybouraných hmot na skládku nebo meziskládku se složením, na vzdálenost do 1 km</t>
  </si>
  <si>
    <t>1887066638</t>
  </si>
  <si>
    <t>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t>
  </si>
  <si>
    <t>997013509</t>
  </si>
  <si>
    <t>Odvoz suti a vybouraných hmot na skládku nebo meziskládku se složením, na vzdálenost Příplatek k ceně za každý další i započatý 1 km přes 1 km</t>
  </si>
  <si>
    <t>1780717269</t>
  </si>
  <si>
    <t>5,21*9 "Přepočtené koeficientem množství</t>
  </si>
  <si>
    <t>997013831</t>
  </si>
  <si>
    <t>Poplatek za uložení stavebního odpadu na skládce (skládkovné) směsného</t>
  </si>
  <si>
    <t>-1761859028</t>
  </si>
  <si>
    <t>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t>
  </si>
  <si>
    <t>PSV</t>
  </si>
  <si>
    <t>Práce a dodávky PSV</t>
  </si>
  <si>
    <t>725</t>
  </si>
  <si>
    <t>Zdravotechnika - zařizovací předměty</t>
  </si>
  <si>
    <t>11</t>
  </si>
  <si>
    <t>725110811</t>
  </si>
  <si>
    <t>Demontáž klozetů splachovacích s nádrží nebo tlakovým splachovačem</t>
  </si>
  <si>
    <t>soubor</t>
  </si>
  <si>
    <t>16</t>
  </si>
  <si>
    <t>-897536372</t>
  </si>
  <si>
    <t>"m 0.13" 1</t>
  </si>
  <si>
    <t>"m 0.14" 1</t>
  </si>
  <si>
    <t>12</t>
  </si>
  <si>
    <t>725122813</t>
  </si>
  <si>
    <t>Demontáž pisoárů s nádrží a 1 záchodkem</t>
  </si>
  <si>
    <t>-1607152975</t>
  </si>
  <si>
    <t>"m 0.14" 2</t>
  </si>
  <si>
    <t>13</t>
  </si>
  <si>
    <t>725210821</t>
  </si>
  <si>
    <t>Demontáž umyvadel bez výtokových armatur umyvadel</t>
  </si>
  <si>
    <t>187588970</t>
  </si>
  <si>
    <t>"m 1.05" 1</t>
  </si>
  <si>
    <t>"m 1.11" 1</t>
  </si>
  <si>
    <t>"m 1.12" 1</t>
  </si>
  <si>
    <t>"m 1.13" 1</t>
  </si>
  <si>
    <t>"m 1.24" 1</t>
  </si>
  <si>
    <t>"m 2.03" 1</t>
  </si>
  <si>
    <t>"m 2.04" 1</t>
  </si>
  <si>
    <t>"m 2.06" 1</t>
  </si>
  <si>
    <t>"m 2.07" 1</t>
  </si>
  <si>
    <t>"m 2.09" 1</t>
  </si>
  <si>
    <t>"m 2.10" 1</t>
  </si>
  <si>
    <t>"m 2.11" 1</t>
  </si>
  <si>
    <t>"m 2.21" 1</t>
  </si>
  <si>
    <t>"m 2.23" 1</t>
  </si>
  <si>
    <t>"m 3.04" 1</t>
  </si>
  <si>
    <t>"m 3.08" 1</t>
  </si>
  <si>
    <t>"m 3.09" 1</t>
  </si>
  <si>
    <t>"m 3.10" 1</t>
  </si>
  <si>
    <t>"m 3.12" 1</t>
  </si>
  <si>
    <t>"m 3.13" 1</t>
  </si>
  <si>
    <t>"m 3.21" 1</t>
  </si>
  <si>
    <t>"m 3.22" 1</t>
  </si>
  <si>
    <t>14</t>
  </si>
  <si>
    <t>725330840</t>
  </si>
  <si>
    <t>Demontáž výlevek bez výtokových armatur a bez nádrže a splachovacího potrubí ocelových nebo litinových</t>
  </si>
  <si>
    <t>-272132078</t>
  </si>
  <si>
    <t>"0.09 chodba" 1</t>
  </si>
  <si>
    <t>725820801</t>
  </si>
  <si>
    <t>Demontáž baterií nástěnných do G 3/4</t>
  </si>
  <si>
    <t>-683028795</t>
  </si>
  <si>
    <t>72599001R</t>
  </si>
  <si>
    <t>Demontáž zrcadla pro opětovné použití</t>
  </si>
  <si>
    <t>ks</t>
  </si>
  <si>
    <t>-566894783</t>
  </si>
  <si>
    <t>17</t>
  </si>
  <si>
    <t>72599002R</t>
  </si>
  <si>
    <t>Demontáž zásobníku na papír pro opětovné použití</t>
  </si>
  <si>
    <t>-1046303519</t>
  </si>
  <si>
    <t>763</t>
  </si>
  <si>
    <t>Konstrukce suché výstavby</t>
  </si>
  <si>
    <t>18</t>
  </si>
  <si>
    <t>76317231R</t>
  </si>
  <si>
    <t>Instalační technika pro konstrukce ze sádrokartonových desek montáž revizních dvířek velikost 300 x 300 mm</t>
  </si>
  <si>
    <t>kus</t>
  </si>
  <si>
    <t>-559369260</t>
  </si>
  <si>
    <t>"1.PP" 2</t>
  </si>
  <si>
    <t>19</t>
  </si>
  <si>
    <t>M</t>
  </si>
  <si>
    <t>10.903.375</t>
  </si>
  <si>
    <t>Elektrické spotřebiče, topení a ohřev vody Pohony, čerpadla, ventilátory Příslušenství pro větrací systémy D 150x300 Plastová revizní dvířka</t>
  </si>
  <si>
    <t>KS</t>
  </si>
  <si>
    <t>32</t>
  </si>
  <si>
    <t>1124241609</t>
  </si>
  <si>
    <t>20</t>
  </si>
  <si>
    <t>998763402</t>
  </si>
  <si>
    <t>Přesun hmot pro konstrukce montované z desek stanovený procentní sazbou z ceny vodorovná dopravní vzdálenost do 50 m v objektech výšky přes 6 do 12 m</t>
  </si>
  <si>
    <t>%</t>
  </si>
  <si>
    <t>746104360</t>
  </si>
  <si>
    <t>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t>
  </si>
  <si>
    <t>766</t>
  </si>
  <si>
    <t>Konstrukce truhlářské</t>
  </si>
  <si>
    <t>766691914</t>
  </si>
  <si>
    <t>Ostatní práce vyvěšení nebo zavěšení křídel s případným uložením a opětovným zavěšením po provedení stavebních změn dřevěných dveřních, plochy do 2 m2</t>
  </si>
  <si>
    <t>1297914496</t>
  </si>
  <si>
    <t>Poznámka k souboru cen:
1. Ceny -1931 a -1932 lze užít jen pro křídlo mající současně obě jmenované funkce.</t>
  </si>
  <si>
    <t>"1. PP"</t>
  </si>
  <si>
    <t>"m 0.12 - 600/1970" 2+2</t>
  </si>
  <si>
    <t>"m 0.13 - 600/1970" 2+2</t>
  </si>
  <si>
    <t>"m 0.14 - 600/1970" 2+2</t>
  </si>
  <si>
    <t>767</t>
  </si>
  <si>
    <t>Konstrukce zámečnické</t>
  </si>
  <si>
    <t>22</t>
  </si>
  <si>
    <t>767581802</t>
  </si>
  <si>
    <t>Demontáž podhledů lamel</t>
  </si>
  <si>
    <t>-2122419820</t>
  </si>
  <si>
    <t>"m 0.06" 25,19</t>
  </si>
  <si>
    <t>"m 0.09" 30,77</t>
  </si>
  <si>
    <t>23</t>
  </si>
  <si>
    <t>767583343</t>
  </si>
  <si>
    <t>Montáž kovových podhledů lamelových šířky 150, plochy přes 20 m2</t>
  </si>
  <si>
    <t>1224055055</t>
  </si>
  <si>
    <t>Poznámka k souboru cen:
1. Cenami -5114 a -5115 se oceňuje jen úprava lamel a kazet na obvodu ploch projektovaných kosoúhlých nebo zakřivených konstrukcí. 2. Cenami -5101 až -5103 nelze oceňovat pomocné konstrukce z válcovaných profilů; tyto práce se oceňují cenami souboru cen 767 99- Montáž ostatních atypických zámečnických konstrukcí. 3. V cenách -3341 až -4703 není započtena montáž doplňků podhledů; tyto práce se oceňují cenami souboru cen 767 58-51 Montáž doplňků podhledů pomocných konstrukcí.</t>
  </si>
  <si>
    <t>24</t>
  </si>
  <si>
    <t>998767202</t>
  </si>
  <si>
    <t>Přesun hmot pro zámečnické konstrukce stanovený procentní sazbou z ceny vodorovná dopravní vzdálenost do 50 m v objektech výšky přes 6 do 12 m</t>
  </si>
  <si>
    <t>19802810</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</si>
  <si>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t>
  </si>
  <si>
    <t>771</t>
  </si>
  <si>
    <t>Podlahy z dlaždic</t>
  </si>
  <si>
    <t>25</t>
  </si>
  <si>
    <t>771571113</t>
  </si>
  <si>
    <t>Montáž podlah z dlaždic keramických kladených do malty režných nebo glazovaných hladkých přes 9 do 12 ks/ m2</t>
  </si>
  <si>
    <t>519772238</t>
  </si>
  <si>
    <t>26</t>
  </si>
  <si>
    <t>59761110R</t>
  </si>
  <si>
    <t>dlaždice keramické dle výběru investora</t>
  </si>
  <si>
    <t>-1418497229</t>
  </si>
  <si>
    <t>12,49*1,1 "Přepočtené koeficientem množství</t>
  </si>
  <si>
    <t>27</t>
  </si>
  <si>
    <t>771571810</t>
  </si>
  <si>
    <t>Demontáž podlah z dlaždic keramických kladených do malty</t>
  </si>
  <si>
    <t>1381628574</t>
  </si>
  <si>
    <t>28</t>
  </si>
  <si>
    <t>771591111</t>
  </si>
  <si>
    <t>Podlahy - ostatní práce penetrace podkladu</t>
  </si>
  <si>
    <t>-788280664</t>
  </si>
  <si>
    <t>Poznámka k souboru cen:
1. Množství měrných jednotek u ceny -1185 se stanoví podle počtu řezaných dlaždic, nezávisle na jejich velikosti. 2. Položkou -1185 lze ocenit provádění více řezů na jednom kusu dlažby.</t>
  </si>
  <si>
    <t>29</t>
  </si>
  <si>
    <t>771990111</t>
  </si>
  <si>
    <t>Vyrovnání podkladní vrstvy samonivelační stěrkou tl. 4 mm, min. pevnosti 15 MPa</t>
  </si>
  <si>
    <t>-1688355601</t>
  </si>
  <si>
    <t>Poznámka k souboru cen:
1. V cenách souboru cen 771 99-01 jsou započteny i náklady na dodání samonivelační stěrky.</t>
  </si>
  <si>
    <t>30</t>
  </si>
  <si>
    <t>998771202</t>
  </si>
  <si>
    <t>Přesun hmot pro podlahy z dlaždic stanovený procentní sazbou z ceny vodorovná dopravní vzdálenost do 50 m v objektech výšky přes 6 do 12 m</t>
  </si>
  <si>
    <t>2045809068</t>
  </si>
  <si>
    <t>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t>
  </si>
  <si>
    <t>781</t>
  </si>
  <si>
    <t>Dokončovací práce - obklady</t>
  </si>
  <si>
    <t>31</t>
  </si>
  <si>
    <t>781473114</t>
  </si>
  <si>
    <t>Montáž obkladů vnitřních stěn z dlaždic keramických lepených standardním lepidlem režných nebo glazovaných hladkých přes 19 do 22 ks/m2</t>
  </si>
  <si>
    <t>825155180</t>
  </si>
  <si>
    <t>"m 0.13" (1,72*4+0,9*2+1,29*2)*1,5-(0,6*1,5)*3</t>
  </si>
  <si>
    <t>59761001R</t>
  </si>
  <si>
    <t>obkládačky keramické dle výběru investora</t>
  </si>
  <si>
    <t>-2033637077</t>
  </si>
  <si>
    <t>90,046*1,1 "Přepočtené koeficientem množství</t>
  </si>
  <si>
    <t>33</t>
  </si>
  <si>
    <t>781473810</t>
  </si>
  <si>
    <t>Demontáž obkladů z dlaždic keramických lepených</t>
  </si>
  <si>
    <t>-181803536</t>
  </si>
  <si>
    <t>34</t>
  </si>
  <si>
    <t>998781202</t>
  </si>
  <si>
    <t>Přesun hmot pro obklady keramické stanovený procentní sazbou z ceny vodorovná dopravní vzdálenost do 50 m v objektech výšky přes 6 do 12 m</t>
  </si>
  <si>
    <t>2095590255</t>
  </si>
  <si>
    <t>783</t>
  </si>
  <si>
    <t>Dokončovací práce - nátěry</t>
  </si>
  <si>
    <t>35</t>
  </si>
  <si>
    <t>783301313</t>
  </si>
  <si>
    <t>Příprava podkladu zámečnických konstrukcí před provedením nátěru odmaštění odmašťovačem ředidlovým</t>
  </si>
  <si>
    <t>-1739866495</t>
  </si>
  <si>
    <t>"m 0.06"</t>
  </si>
  <si>
    <t>"800/1970" ((1,97*2+0,8)*(0,05+0,1+0,05))</t>
  </si>
  <si>
    <t>"1250/1970" ((1,97*2+1,25)*(0,05+0,1+0,05))*2</t>
  </si>
  <si>
    <t xml:space="preserve">"m 0.09" </t>
  </si>
  <si>
    <t>"1450/1970" ((1,97*2+1,45)*(0,05+0,1+0,05))</t>
  </si>
  <si>
    <t>"900/1970" ((1,97*2+0,9)*(0,05+0,1+0,05))*2</t>
  </si>
  <si>
    <t>"m 0.10"</t>
  </si>
  <si>
    <t>"m 0.12"</t>
  </si>
  <si>
    <t>"600/1970" ((1,97*2+0,6)*(0,05+0,1+0,05))*3</t>
  </si>
  <si>
    <t>"m 0.13"</t>
  </si>
  <si>
    <t>"600/1970" ((1,97*2+0,6)*(0,05+0,1+0,05))</t>
  </si>
  <si>
    <t>"m 0.14"</t>
  </si>
  <si>
    <t>"600/1970" ((1,97*2+0,6)*(0,05+0,1+0,05))*2</t>
  </si>
  <si>
    <t>"m 1.01"</t>
  </si>
  <si>
    <t>"1450/1970"  ((1,97*2+1,45)*(0,05+0,1+0,05))</t>
  </si>
  <si>
    <t>"m 1.02"</t>
  </si>
  <si>
    <t>"800/1970" ((1,97*2+0,8)*(0,05+0,1+0,05))*8</t>
  </si>
  <si>
    <t>"900/1970" ((1,97*2+0,9)*(0,05+0,1+0,05))*3</t>
  </si>
  <si>
    <t>"m 1.04"</t>
  </si>
  <si>
    <t>"800/1970" ((1,97*2+0,8)*(0,05+0,1+0,05))*3</t>
  </si>
  <si>
    <t>"m 2.01"</t>
  </si>
  <si>
    <t>"900/1970" ((1,97*2+0,9)*(0,05+0,1+0,05))</t>
  </si>
  <si>
    <t>"m 2.02"</t>
  </si>
  <si>
    <t>"800/1970" ((1,97*2+0,8)*(0,05+0,1+0,05))*13</t>
  </si>
  <si>
    <t xml:space="preserve">"m 3.02" </t>
  </si>
  <si>
    <t>"800/1970" ((1,97*2+0,8)*(0,05+0,1+0,05))*11</t>
  </si>
  <si>
    <t>"m 3.04"</t>
  </si>
  <si>
    <t>"m 3.08"</t>
  </si>
  <si>
    <t>36</t>
  </si>
  <si>
    <t>783315103</t>
  </si>
  <si>
    <t>Mezinátěr zámečnických konstrukcí jednonásobný syntetický samozákladující</t>
  </si>
  <si>
    <t>-1023634488</t>
  </si>
  <si>
    <t>37</t>
  </si>
  <si>
    <t>783317101</t>
  </si>
  <si>
    <t>Krycí nátěr (email) zámečnických konstrukcí jednonásobný syntetický standardní</t>
  </si>
  <si>
    <t>1574247800</t>
  </si>
  <si>
    <t>38</t>
  </si>
  <si>
    <t>783801201</t>
  </si>
  <si>
    <t>Příprava podkladu omítek před provedením nátěru obroušení</t>
  </si>
  <si>
    <t>1363767831</t>
  </si>
  <si>
    <t>"m 1.04" (28,35*1,2)-(4*0,8*1,2)</t>
  </si>
  <si>
    <t>"m 2.02" (85,75*1,2)-(13*0,8*1,2+2*0,9*1,2)</t>
  </si>
  <si>
    <t>"m 3.03" (71,73*1,2)-(10*0,8*1,2+0,9*1,2+1,45*1,2+1,2*0,3)</t>
  </si>
  <si>
    <t>39</t>
  </si>
  <si>
    <t>783813131</t>
  </si>
  <si>
    <t>Penetrační nátěr omítek hladkých omítek hladkých, zrnitých tenkovrstvých nebo štukových syntetický</t>
  </si>
  <si>
    <t>820400436</t>
  </si>
  <si>
    <t>40</t>
  </si>
  <si>
    <t>783817121</t>
  </si>
  <si>
    <t>Krycí (ochranný ) nátěr omítek jednonásobný hladkých omítek hladkých, zrnitých tenkovrstvých nebo štukových stupně členitosti 1 a 2 syntetický</t>
  </si>
  <si>
    <t>-298326699</t>
  </si>
  <si>
    <t>784</t>
  </si>
  <si>
    <t>Dokončovací práce - malby a tapety</t>
  </si>
  <si>
    <t>41</t>
  </si>
  <si>
    <t>784121001</t>
  </si>
  <si>
    <t>Oškrabání malby v místnostech výšky do 3,80 m</t>
  </si>
  <si>
    <t>1808738513</t>
  </si>
  <si>
    <t>Poznámka k souboru cen:
1. Cenami souboru cen se oceňuje jakýkoli počet současně škrabaných vrstev barvy.</t>
  </si>
  <si>
    <t>Mezisoučet stěny oprava 15%</t>
  </si>
  <si>
    <t>"odpočet obkladů"</t>
  </si>
  <si>
    <t>"m 0.09" -((1,12*1,8)+(1,8*0,6)*2)</t>
  </si>
  <si>
    <t>"m 0.12" -((((1,22+1,16)/2)*1,72)*1,5-(0,6*1,5))</t>
  </si>
  <si>
    <t>"m 0.12" -((1,65+1,08+0,1+0,27+1,56+1,42)*1,5-(0,6*1,5))</t>
  </si>
  <si>
    <t>"m 0.13" -((1,72*4+0,9*2+1,29*2)*1,5-(0,6*1,5)*3)</t>
  </si>
  <si>
    <t>"m 0.14" -((1,56*4+0,9*2+1,5*2)*1,5-(0,6*1,5)*3)</t>
  </si>
  <si>
    <t>"m 1.05" -((1,22+0,35)*1,5)</t>
  </si>
  <si>
    <t>"m 1.11" -((1,2+0,71)*1,5)</t>
  </si>
  <si>
    <t>"m 1.12" -((1,2+0,17)*1,5)</t>
  </si>
  <si>
    <t>"m 1.13" -((6,75*2)*0,1)</t>
  </si>
  <si>
    <t>"m 1.15a" -((1,33+0,2)*1)</t>
  </si>
  <si>
    <t>"m 2.03" -((1,25+0,52)*1,5)</t>
  </si>
  <si>
    <t>"m 2.04" -(1,5*1,5)</t>
  </si>
  <si>
    <t>"m 2.06" -((1,19+0,5)*1,5)</t>
  </si>
  <si>
    <t>"m 2.07" -((1,19+0,5)*1,5)</t>
  </si>
  <si>
    <t>"m 2.09" -((1,19+0,5)*1,5)</t>
  </si>
  <si>
    <t>"m 2.10" -((0,23+0,24+0,71+0,55)*1,5)</t>
  </si>
  <si>
    <t>"m 2.11" -((1,22+0,32+0,24)*1,5)</t>
  </si>
  <si>
    <t>"m 3.04" -((1,2+0,41)*1,5)</t>
  </si>
  <si>
    <t>"m 3.08" -((0,32+1,44)*1,5)</t>
  </si>
  <si>
    <t>"m 3.09" -((0,3+1,18)*1,5)</t>
  </si>
  <si>
    <t>"m 3.10" -((0,52+1,37)*1,5)</t>
  </si>
  <si>
    <t>"m 3,12" -((0,7+0,66)*1,5)</t>
  </si>
  <si>
    <t>"m 3.13" -((0,21+0,31+0,29+1,31)*1,5)</t>
  </si>
  <si>
    <t>"m 3.21" -(1,24*1,5)</t>
  </si>
  <si>
    <t>"m 3.22" -((1,02+0,52)*1,5)</t>
  </si>
  <si>
    <t>42</t>
  </si>
  <si>
    <t>784121011</t>
  </si>
  <si>
    <t>Rozmývání podkladu po oškrabání malby v místnostech výšky do 3,80 m</t>
  </si>
  <si>
    <t>1924267391</t>
  </si>
  <si>
    <t>43</t>
  </si>
  <si>
    <t>784211101</t>
  </si>
  <si>
    <t>Malby z malířských směsí otěruvzdorných za mokra dvojnásobné, bílé za mokra otěruvzdorné výborně v místnostech výšky do 3,80 m</t>
  </si>
  <si>
    <t>-1219538338</t>
  </si>
  <si>
    <t>02 - elektroinstalace</t>
  </si>
  <si>
    <t xml:space="preserve">    740 - Elektromontáže - zkoušky a revize</t>
  </si>
  <si>
    <t xml:space="preserve">    742 - Elektromontáže - rozvodný systém</t>
  </si>
  <si>
    <t xml:space="preserve">    743 - Elektromontáže - hrubá montáž</t>
  </si>
  <si>
    <t xml:space="preserve">    744 - Elektromontáže - rozvody vodičů měděných</t>
  </si>
  <si>
    <t xml:space="preserve">    746 - Elektromontáže - soubory pro vodiče</t>
  </si>
  <si>
    <t xml:space="preserve">    747 - Elektromontáže - kompletace rozvodů</t>
  </si>
  <si>
    <t xml:space="preserve">    748 - Elektromontáže - osvětlovací zařízení a svítidla</t>
  </si>
  <si>
    <t>612135101</t>
  </si>
  <si>
    <t>Hrubá výplň rýh maltou jakékoli šířky rýhy ve stěnách</t>
  </si>
  <si>
    <t>-318979686</t>
  </si>
  <si>
    <t>Poznámka k souboru cen:
1. V cenách nejsou započteny náklady na omítku rýh, tyto se ocení příšlušnými cenami tohoto katalogu.</t>
  </si>
  <si>
    <t>"odhad"</t>
  </si>
  <si>
    <t>"1.PP" (70*1,3)*0,1</t>
  </si>
  <si>
    <t>"1. NP" ((20,4+63)*1,3)*0,1</t>
  </si>
  <si>
    <t>"2. NP" ((19,7+85,75)*1,3)*0,1</t>
  </si>
  <si>
    <t>"3. NP" ((19,7+71,73)*1,3)*0,1</t>
  </si>
  <si>
    <t>974031133</t>
  </si>
  <si>
    <t>Vysekání rýh ve zdivu cihelném na maltu vápennou nebo vápenocementovou do hl. 50 mm a šířky do 100 mm</t>
  </si>
  <si>
    <t>m</t>
  </si>
  <si>
    <t>268929222</t>
  </si>
  <si>
    <t>"1.PP" 70*1,3</t>
  </si>
  <si>
    <t>"1. NP" (20,4+63)*1,3</t>
  </si>
  <si>
    <t>"2. NP" (19,7+85,75)*1,3</t>
  </si>
  <si>
    <t>"3. NP" (19,7+71,73)*1,3</t>
  </si>
  <si>
    <t>740</t>
  </si>
  <si>
    <t>Elektromontáže - zkoušky a revize</t>
  </si>
  <si>
    <t>740991300</t>
  </si>
  <si>
    <t>Zkoušky a prohlídky elektrických rozvodů a zařízení celková prohlídka a vyhotovení revizní zprávy pro objem montážních prací přes 500 do 1000 tis. Kč</t>
  </si>
  <si>
    <t>-1405915016</t>
  </si>
  <si>
    <t>Poznámka k souboru cen:
1. Ceny -1100 až -1910 jsou určeny pro objem montážních prací včetně nákladů na nosný a podružný materiál.</t>
  </si>
  <si>
    <t>"Revizní zpráva" 1</t>
  </si>
  <si>
    <t>"Zakreslení skutečného provedení" 1</t>
  </si>
  <si>
    <t>742</t>
  </si>
  <si>
    <t>Elektromontáže - rozvodný systém</t>
  </si>
  <si>
    <t>742111200</t>
  </si>
  <si>
    <t>Montáž rozvodnic oceloplechových nebo plastových bez zapojení vodičů běžných, hmotnosti do 50 kg</t>
  </si>
  <si>
    <t>1933512979</t>
  </si>
  <si>
    <t>"rozváděč pod omítku 770x550 96 modulů"</t>
  </si>
  <si>
    <t>"1.PP" 1</t>
  </si>
  <si>
    <t>"1.NP" 1</t>
  </si>
  <si>
    <t>"2.NP" 1</t>
  </si>
  <si>
    <t>"3.NP" 1</t>
  </si>
  <si>
    <t>10.036.221</t>
  </si>
  <si>
    <t>Rozvaděčové systémy a přístroje Skříně a rozvaděče (včetně příslušenství) Malé rozvaděče Skříň BF-UT-4/96-C pod omítku</t>
  </si>
  <si>
    <t>1058865473</t>
  </si>
  <si>
    <t>742312110</t>
  </si>
  <si>
    <t>Montáž skříní pojistkových bez zapojení vodičů plastových, typ SPP 0, 2</t>
  </si>
  <si>
    <t>1743960322</t>
  </si>
  <si>
    <t>"1.PP" 3</t>
  </si>
  <si>
    <t>"1.NP" 3</t>
  </si>
  <si>
    <t>"2.NP" 3</t>
  </si>
  <si>
    <t>"3.NP" 3</t>
  </si>
  <si>
    <t>10.036.773</t>
  </si>
  <si>
    <t>Rozvaděčové systémy a přístroje Přípojnicové systémy Krabice s vývodkami pro přípojnicové rozvodni Skříň KNB50SF4 vývodní pojistková 50A</t>
  </si>
  <si>
    <t>-1629230234</t>
  </si>
  <si>
    <t>10.065.254</t>
  </si>
  <si>
    <t>Rozvaděčové systémy a přístroje Jističe, pojistky, vestavné/modulové přístroje Válcové pojistky Pojistka válcová  40A PV22-AM</t>
  </si>
  <si>
    <t>1058552771</t>
  </si>
  <si>
    <t>74299001R</t>
  </si>
  <si>
    <t>Drobný spojovací materiál</t>
  </si>
  <si>
    <t>738152076</t>
  </si>
  <si>
    <t>743</t>
  </si>
  <si>
    <t>Elektromontáže - hrubá montáž</t>
  </si>
  <si>
    <t>743411311</t>
  </si>
  <si>
    <t>Montáž krabic elektroinstalačních bez napojení na trubky a lišty, demontáže a montáže víčka a přístroje protahovacích nebo odbočných nástěnných plastových kruhových, typ KU68/2-1902, KO97</t>
  </si>
  <si>
    <t>317890302</t>
  </si>
  <si>
    <t>"krabice univerzální pod omítku vč. začištění"</t>
  </si>
  <si>
    <t>"1.PP" 48</t>
  </si>
  <si>
    <t>"1.NP" 47</t>
  </si>
  <si>
    <t>"2.NP" 62</t>
  </si>
  <si>
    <t>"3.NP" 65</t>
  </si>
  <si>
    <t>345715210</t>
  </si>
  <si>
    <t>Materiál úložný elektroinstalační univerzální krabice z plastické hmoty s víčkem KO 68 a svorkovnicí S-66, KU 68-1903</t>
  </si>
  <si>
    <t>209932339</t>
  </si>
  <si>
    <t>P</t>
  </si>
  <si>
    <t>Poznámka k položce:
EAN 8595057600287</t>
  </si>
  <si>
    <t>743611121</t>
  </si>
  <si>
    <t>Montáž uzemňovacího vedení s upevněním, propojením a připojením pomocí svorek na povrchu vodičů FeZn drátu nebo lana D do 10 mm</t>
  </si>
  <si>
    <t>-65924723</t>
  </si>
  <si>
    <t>"FeZn 10 mm"</t>
  </si>
  <si>
    <t>354410730</t>
  </si>
  <si>
    <t>Součásti pro hromosvody a uzemňování vodiče  svodů dráty FeZn drát průměr 10 mm FeZn  1 kg=1,61m</t>
  </si>
  <si>
    <t>kg</t>
  </si>
  <si>
    <t>-753222379</t>
  </si>
  <si>
    <t>Poznámka k položce:
Hmotnost: 0,62 kg/m</t>
  </si>
  <si>
    <t>2*1,05 "Přepočtené koeficientem množství</t>
  </si>
  <si>
    <t>743619210</t>
  </si>
  <si>
    <t>Montáž uzemňovacího vedení s upevněním, propojením a připojením pomocí svorek doplňků ochranného pospojování odnímatelného zábradlí</t>
  </si>
  <si>
    <t>1371406514</t>
  </si>
  <si>
    <t>"přípojnice hlavního pospojení"</t>
  </si>
  <si>
    <t>10.067.555</t>
  </si>
  <si>
    <t>Rozvaděčové systémy a přístroje Řadové svorkovnice Řadové svorky pro neutrální vodiče Svorkovnice EPS 2 ekvipotencionální</t>
  </si>
  <si>
    <t>769132408</t>
  </si>
  <si>
    <t>743622100</t>
  </si>
  <si>
    <t>Montáž hromosvodného vedení svorek se 2 šrouby, typ SS, SR 03</t>
  </si>
  <si>
    <t>868941215</t>
  </si>
  <si>
    <t>Poznámka k souboru cen:
1. Svodovými dráty se rozumí i jímací vedení na střeše.</t>
  </si>
  <si>
    <t>"svorka univerzální drát 10 mm"</t>
  </si>
  <si>
    <t>354419960</t>
  </si>
  <si>
    <t>Součásti pro hromosvody a uzemňování svorky FeZn odbočovací a spojovací, ČSN  35 7636 SR 3a pro spoje kruh. a páskových  vodičů</t>
  </si>
  <si>
    <t>1766018101</t>
  </si>
  <si>
    <t>74399001R</t>
  </si>
  <si>
    <t>D+M PE můstek</t>
  </si>
  <si>
    <t>98844377</t>
  </si>
  <si>
    <t>"úprava RE" 1</t>
  </si>
  <si>
    <t>74399002R</t>
  </si>
  <si>
    <t>-1787545046</t>
  </si>
  <si>
    <t>744</t>
  </si>
  <si>
    <t>Elektromontáže - rozvody vodičů měděných</t>
  </si>
  <si>
    <t>744211111</t>
  </si>
  <si>
    <t>Montáž izolovaných vodičů měděných bez ukončení, uložených pod omítku do 1 kV stěn sk. 1 - CMA, CY, CYA, CYY, H05V, H07V, průřezu žíly 0,35 až 6 mm2</t>
  </si>
  <si>
    <t>-1890859741</t>
  </si>
  <si>
    <t xml:space="preserve">"CY 4 ZŽ" </t>
  </si>
  <si>
    <t>"3. NP" 5</t>
  </si>
  <si>
    <t>10.048.196</t>
  </si>
  <si>
    <t>Kabely a vodiče a příslušenství Kabely a vodiče Žilové vodiče CYY 4 zž</t>
  </si>
  <si>
    <t>1506440810</t>
  </si>
  <si>
    <t>5*1,05 "Přepočtené koeficientem množství</t>
  </si>
  <si>
    <t>744211112</t>
  </si>
  <si>
    <t>Montáž izolovaných vodičů měděných bez ukončení, uložených pod omítku do 1 kV stěn sk. 1 - CMA, CY, CYA, CYY, H05V, H07V, průřezu žíly 10 až 16 mm2</t>
  </si>
  <si>
    <t>-1027732279</t>
  </si>
  <si>
    <t>"CY 10 ZŽ"</t>
  </si>
  <si>
    <t>"1.NP" 20</t>
  </si>
  <si>
    <t>"2.NP" 15</t>
  </si>
  <si>
    <t>"3.NP" 5</t>
  </si>
  <si>
    <t>10.048.451</t>
  </si>
  <si>
    <t>Kabely a vodiče a příslušenství Kabely a vodiče Žilové vodiče H07V-U 10 zž (CY)</t>
  </si>
  <si>
    <t>-1385503931</t>
  </si>
  <si>
    <t>40*1,05 "Přepočtené koeficientem množství</t>
  </si>
  <si>
    <t>744211113</t>
  </si>
  <si>
    <t>Montáž izolovaných vodičů měděných bez ukončení, uložených pod omítku do 1 kV stěn sk. 1 - CMA, CY, CYA, CYY, H05V, H07V, průřezu žíly 25 až 35 mm2</t>
  </si>
  <si>
    <t>-526555071</t>
  </si>
  <si>
    <t>"CY 25 ZŽ"</t>
  </si>
  <si>
    <t>"1.PP" 31</t>
  </si>
  <si>
    <t>"1.NP" 15</t>
  </si>
  <si>
    <t>341408500</t>
  </si>
  <si>
    <t>Vodiče izolované s měděným jádrem silové vodiče do 1 kV pro pevné uložení, izolace PVC CY, H07 V-R, pro 450/750 V jádro lanové H07V-R 25</t>
  </si>
  <si>
    <t>1315787919</t>
  </si>
  <si>
    <t>Poznámka k položce:
obsah kovu [kg/m], Cu =0,245, Al =0</t>
  </si>
  <si>
    <t>46*1,05 "Přepočtené koeficientem množství</t>
  </si>
  <si>
    <t>744211191</t>
  </si>
  <si>
    <t>Montáž izolovaných vodičů měděných bez ukončení, uložených pod omítku do 1 kV stěn jmenovitě neuvedených, hmotnosti do 0,10 kg</t>
  </si>
  <si>
    <t>1887717207</t>
  </si>
  <si>
    <t>"uložení slaboproudých kabelů pod omítku"</t>
  </si>
  <si>
    <t>"1.PP" 30</t>
  </si>
  <si>
    <t>"1.NP" 30</t>
  </si>
  <si>
    <t>"2.NP" 30</t>
  </si>
  <si>
    <t>"3.NP" 30</t>
  </si>
  <si>
    <t>341452480</t>
  </si>
  <si>
    <t>Vodiče izolované s měděným jádrem šňůry s měděným jádrem lehké šňůry V03VH-H  - (CYH)  PN-KV-058-99 V03VH-H 2 x 0,35</t>
  </si>
  <si>
    <t>1362631285</t>
  </si>
  <si>
    <t>Poznámka k položce:
obsah kovu [kg/m], Cu =0,007, Al =0</t>
  </si>
  <si>
    <t>120*1,05 "Přepočtené koeficientem množství</t>
  </si>
  <si>
    <t>744411220</t>
  </si>
  <si>
    <t>Montáž kabelů měděných do 1 kV bez ukončení, uložených pod omítku stěn sk. 2 - CYBY, CYKY, CYMY, NYM, počtu a průřezu žil 2x1,5 až 2,5 mm2, 3x1,5 mm2, 4x1,5 mm2</t>
  </si>
  <si>
    <t>-160333206</t>
  </si>
  <si>
    <t>"CYKY-j 2x1,5"</t>
  </si>
  <si>
    <t>"1.PP" 21</t>
  </si>
  <si>
    <t>"CYKY-j 3x1,5"</t>
  </si>
  <si>
    <t>"1.PP" 147</t>
  </si>
  <si>
    <t>"1.NP" 198</t>
  </si>
  <si>
    <t>"2.NP" 206</t>
  </si>
  <si>
    <t>"3.NP" 198</t>
  </si>
  <si>
    <t>"CYKY-j 4x1,5"</t>
  </si>
  <si>
    <t>"1.PP" 49</t>
  </si>
  <si>
    <t>"1.NP" 43</t>
  </si>
  <si>
    <t>"2.NP" 31</t>
  </si>
  <si>
    <t>"3.NP" 31</t>
  </si>
  <si>
    <t>341110050</t>
  </si>
  <si>
    <t>Kabely silové s měděným jádrem pro jmenovité napětí 750 V CYKY   PN-KV-061-00 2 x 1,5</t>
  </si>
  <si>
    <t>-756751341</t>
  </si>
  <si>
    <t>Poznámka k položce:
obsah kovu [kg/m], Cu =0,029, Al =0</t>
  </si>
  <si>
    <t>21*1,05 "Přepočtené koeficientem množství</t>
  </si>
  <si>
    <t>341110300</t>
  </si>
  <si>
    <t>Kabely silové s měděným jádrem pro jmenovité napětí 750 V CYKY   PN-KV-061-00 3 x 1,5</t>
  </si>
  <si>
    <t>-1129960337</t>
  </si>
  <si>
    <t>Poznámka k položce:
obsah kovu [kg/m], Cu =0,044, Al =0</t>
  </si>
  <si>
    <t>749*1,05 "Přepočtené koeficientem množství</t>
  </si>
  <si>
    <t>341110600</t>
  </si>
  <si>
    <t>Kabely silové s měděným jádrem pro jmenovité napětí 750 V CYKY   PN-KV-061-00 4 x  1,5</t>
  </si>
  <si>
    <t>748709559</t>
  </si>
  <si>
    <t>Poznámka k položce:
obsah kovu [kg/m], Cu =0,059, Al =0</t>
  </si>
  <si>
    <t>154*1,05 "Přepočtené koeficientem množství</t>
  </si>
  <si>
    <t>744411230</t>
  </si>
  <si>
    <t>Montáž kabelů měděných do 1 kV bez ukončení, uložených pod omítku stěn sk. 2 - CYBY, CYKY, CYMY, NYM, počtu a průřezu žil 2x4 až 6 mm2, 3x2,5 až 6 mm2, 4x2,5 až 4 mm2, 5x1,5 až 2,5 mm2, 7x1,5 až 2,5 mm2</t>
  </si>
  <si>
    <t>-1485393788</t>
  </si>
  <si>
    <t>"CYKY-j 3x2,5"</t>
  </si>
  <si>
    <t>"1.PP" 116</t>
  </si>
  <si>
    <t>"1.NP" 266</t>
  </si>
  <si>
    <t>"2.NP" 365</t>
  </si>
  <si>
    <t>"3.NP" 301</t>
  </si>
  <si>
    <t>"CYKY-j 5x1,5"</t>
  </si>
  <si>
    <t>"1.PP" 19</t>
  </si>
  <si>
    <t>"1.NP" 22</t>
  </si>
  <si>
    <t>"2.NP" 22</t>
  </si>
  <si>
    <t>"3.NP" 25</t>
  </si>
  <si>
    <t>"CYKY-j 5x2,5"</t>
  </si>
  <si>
    <t>"1.NP" 93</t>
  </si>
  <si>
    <t>"2.NP" 42</t>
  </si>
  <si>
    <t>"3.NP" 43</t>
  </si>
  <si>
    <t>341110360</t>
  </si>
  <si>
    <t>Kabely silové s měděným jádrem pro jmenovité napětí 750 V CYKY   PN-KV-061-00 3 x 2,5</t>
  </si>
  <si>
    <t>-807552931</t>
  </si>
  <si>
    <t>Poznámka k položce:
obsah kovu [kg/m], Cu =0,074, Al =0</t>
  </si>
  <si>
    <t>1048*1,05 "Přepočtené koeficientem množství</t>
  </si>
  <si>
    <t>341110900</t>
  </si>
  <si>
    <t>Kabely silové s měděným jádrem pro jmenovité napětí 750 V CYKY   PN-KV-061-00 5 x  1,5</t>
  </si>
  <si>
    <t>-2007009416</t>
  </si>
  <si>
    <t>88*1,05 "Přepočtené koeficientem množství</t>
  </si>
  <si>
    <t>341110940</t>
  </si>
  <si>
    <t>Kabely silové s měděným jádrem pro jmenovité napětí 750 V CYKY   PN-KV-061-00 5 x  2,5</t>
  </si>
  <si>
    <t>563541000</t>
  </si>
  <si>
    <t>Poznámka k položce:
obsah kovu [kg/m], Cu =0,123, Al =0</t>
  </si>
  <si>
    <t>209*1,05 "Přepočtené koeficientem množství</t>
  </si>
  <si>
    <t>744411240</t>
  </si>
  <si>
    <t>Montáž kabelů měděných do 1 kV bez ukončení, uložených pod omítku stěn sk. 2 - CYBY, CYKY, CYMY, NYM, počtu a průřezu žil 4x6 mm2, 5x4 až 6 mm2, 7x4 mm2</t>
  </si>
  <si>
    <t>2047977233</t>
  </si>
  <si>
    <t>"CYKY-j 5x4"</t>
  </si>
  <si>
    <t>"1.NP" 21</t>
  </si>
  <si>
    <t>341110980</t>
  </si>
  <si>
    <t>Kabely silové s měděným jádrem pro jmenovité napětí 750 V CYKY   PN-KV-061-00 5 x  4</t>
  </si>
  <si>
    <t>325312</t>
  </si>
  <si>
    <t>Poznámka k položce:
obsah kovu [kg/m], Cu =0,196, Al =0</t>
  </si>
  <si>
    <t>744411250</t>
  </si>
  <si>
    <t>Montáž kabelů měděných do 1 kV bez ukončení, uložených pod omítku stěn sk. 2 - CYBY, CYKY, CYMY, NYM, počtu a průřezu žil 4x10 mm2</t>
  </si>
  <si>
    <t>196613216</t>
  </si>
  <si>
    <t>"CYKY-j 4x10"</t>
  </si>
  <si>
    <t>"1.NP" 10</t>
  </si>
  <si>
    <t>"CYKY-j 5x10"</t>
  </si>
  <si>
    <t>"1.PP" 4</t>
  </si>
  <si>
    <t>341110760</t>
  </si>
  <si>
    <t>Kabely silové s měděným jádrem pro jmenovité napětí 750 V CYKY   PN-KV-061-00 4 x 10 RE  TP-KK-134/01</t>
  </si>
  <si>
    <t>2024908621</t>
  </si>
  <si>
    <t>Poznámka k položce:
obsah kovu [kg/m], Cu =0,392, Al =0</t>
  </si>
  <si>
    <t>10*1,05 "Přepočtené koeficientem množství</t>
  </si>
  <si>
    <t>10.051.282</t>
  </si>
  <si>
    <t>Kabely a vodiče a příslušenství Kabely a vodiče Nízkonapěťové napájecí kabely CYKY 5J10 (5Cx10)</t>
  </si>
  <si>
    <t>35300739</t>
  </si>
  <si>
    <t>24*1,05 "Přepočtené koeficientem množství</t>
  </si>
  <si>
    <t>744411260</t>
  </si>
  <si>
    <t>Montáž kabelů měděných do 1 kV bez ukončení, uložených pod omítku stěn sk. 2 - CYBY, CYKY, CYMY, NYM, počtu a průřezu žil 4x16 až 25 mm2</t>
  </si>
  <si>
    <t>1201033507</t>
  </si>
  <si>
    <t>"CYKY-j 4x25"</t>
  </si>
  <si>
    <t>341116100</t>
  </si>
  <si>
    <t>Kabely silové s měděným jádrem pro jmenovité napětí 1 kV 1-CYKY 4 x  25 RMV</t>
  </si>
  <si>
    <t>-695104617</t>
  </si>
  <si>
    <t>Poznámka k položce:
obsah kovu [kg/m], Cu =0,98, Al =0</t>
  </si>
  <si>
    <t>15*1,05 "Přepočtené koeficientem množství</t>
  </si>
  <si>
    <t>74499001R</t>
  </si>
  <si>
    <t>317708757</t>
  </si>
  <si>
    <t>746</t>
  </si>
  <si>
    <t>Elektromontáže - soubory pro vodiče</t>
  </si>
  <si>
    <t>44</t>
  </si>
  <si>
    <t>746211110</t>
  </si>
  <si>
    <t>Ukončení vodičů izolovaných s označením a zapojením v rozváděči nebo na přístroji, průřezu žíly do 2,5 mm2</t>
  </si>
  <si>
    <t>-1002447273</t>
  </si>
  <si>
    <t>"úprava RE" 5</t>
  </si>
  <si>
    <t>"úprava Rb" 6</t>
  </si>
  <si>
    <t>"1.PP" 64</t>
  </si>
  <si>
    <t>"1.NP" 83</t>
  </si>
  <si>
    <t>"2.NP" 83</t>
  </si>
  <si>
    <t>"3.NP" 83</t>
  </si>
  <si>
    <t>45</t>
  </si>
  <si>
    <t>746211120</t>
  </si>
  <si>
    <t>Ukončení vodičů izolovaných s označením a zapojením v rozváděči nebo na přístroji, průřezu žíly do 4 mm2</t>
  </si>
  <si>
    <t>582553190</t>
  </si>
  <si>
    <t>"úprava Rb" 5</t>
  </si>
  <si>
    <t>46</t>
  </si>
  <si>
    <t>746211140</t>
  </si>
  <si>
    <t>Ukončení vodičů izolovaných s označením a zapojením v rozváděči nebo na přístroji, průřezu žíly do 10 mm2</t>
  </si>
  <si>
    <t>1201957380</t>
  </si>
  <si>
    <t>"1.PP" 8</t>
  </si>
  <si>
    <t>"2.NP" 7</t>
  </si>
  <si>
    <t>47</t>
  </si>
  <si>
    <t>746211160</t>
  </si>
  <si>
    <t>Ukončení vodičů izolovaných s označením a zapojením v rozváděči nebo na přístroji, průřezu žíly do 25 mm2</t>
  </si>
  <si>
    <t>1481884230</t>
  </si>
  <si>
    <t>"úprava RE" 6</t>
  </si>
  <si>
    <t>"1.NP" 5</t>
  </si>
  <si>
    <t>48</t>
  </si>
  <si>
    <t>74699001R</t>
  </si>
  <si>
    <t>1769630476</t>
  </si>
  <si>
    <t>747</t>
  </si>
  <si>
    <t>Elektromontáže - kompletace rozvodů</t>
  </si>
  <si>
    <t>49</t>
  </si>
  <si>
    <t>747111111</t>
  </si>
  <si>
    <t>Montáž spínačů jedno nebo dvoupólových nástěnných se zapojením vodičů, pro prostředí obyčejné nebo vlhké vypínačů, řazení 1-jednopólových</t>
  </si>
  <si>
    <t>1490051878</t>
  </si>
  <si>
    <t>50</t>
  </si>
  <si>
    <t>10.069.581</t>
  </si>
  <si>
    <t>Rozvaděčové systémy a přístroje Jističe, pojistky, vestavné/modulové přístroje Vypínače na DIN lištu Spínač Z-DSA1-01 vypínač 1pól.</t>
  </si>
  <si>
    <t>-946397451</t>
  </si>
  <si>
    <t>51</t>
  </si>
  <si>
    <t>747111126</t>
  </si>
  <si>
    <t>Montáž spínačů jedno nebo dvoupólových nástěnných se zapojením vodičů, pro prostředí obyčejné nebo vlhké přepínačů, řazení 6-střídavých</t>
  </si>
  <si>
    <t>240752198</t>
  </si>
  <si>
    <t>"1.NP" 2</t>
  </si>
  <si>
    <t>"2.NP" 2</t>
  </si>
  <si>
    <t>"3.NP" 2</t>
  </si>
  <si>
    <t>52</t>
  </si>
  <si>
    <t>345355530</t>
  </si>
  <si>
    <t>Spínače 10 A kompletní spínač  3553 řazení 6, přepínač střídavý Swing bílý</t>
  </si>
  <si>
    <t>1362980216</t>
  </si>
  <si>
    <t>53</t>
  </si>
  <si>
    <t>747151200</t>
  </si>
  <si>
    <t>Montáž odpínačů bez zapojení vodičů do 500 V výkonových pojistkových do 250 A</t>
  </si>
  <si>
    <t>843080251</t>
  </si>
  <si>
    <t>Poznámka k souboru cen:
1. Ceny obsahují i náklady na montáž vzduchového nebo elektromagnetického pohonu.</t>
  </si>
  <si>
    <t>54</t>
  </si>
  <si>
    <t>10.026.897</t>
  </si>
  <si>
    <t>Rozvaděčové systémy a přístroje Spínače nízkého napětí Pojistkové odpínače Odpínač VARIO GK1FK pojistkový</t>
  </si>
  <si>
    <t>-1441837613</t>
  </si>
  <si>
    <t>55</t>
  </si>
  <si>
    <t>747161010</t>
  </si>
  <si>
    <t>Montáž zásuvek domovních se zapojením vodičů bezšroubové připojení polozapuštěných nebo zapuštěných 10/16 A, provedení 2P + PE</t>
  </si>
  <si>
    <t>-1740868308</t>
  </si>
  <si>
    <t>"zásuvka datová RJ45"</t>
  </si>
  <si>
    <t xml:space="preserve">"zásuvka jednoduchá" </t>
  </si>
  <si>
    <t>"zásuvka nástěnná 3f"</t>
  </si>
  <si>
    <t>56</t>
  </si>
  <si>
    <t>10.058.342</t>
  </si>
  <si>
    <t>Datové systémy a jejich komponenty Instalační materiály komunikační sítě DNT / FNT Komunikační přípojné zásuvky, měď Zásuvka RJ45 Cat.5e UTP na om.</t>
  </si>
  <si>
    <t>2121328402</t>
  </si>
  <si>
    <t>57</t>
  </si>
  <si>
    <t>10.079.416</t>
  </si>
  <si>
    <t>Domovní spínače a zásuvky Domovní spínače a zásuvky Zásuvky Zásuvka GHE-1 GO jednoduchá bílá IP44</t>
  </si>
  <si>
    <t>1845579465</t>
  </si>
  <si>
    <t>58</t>
  </si>
  <si>
    <t>10.035.637</t>
  </si>
  <si>
    <t>Rozvaděčové systémy a přístroje Průmyslové vidlice, zásuvky a konektory Zástrčky CEE Vidlice BALS 225 16A 5P se změnou fáze</t>
  </si>
  <si>
    <t>-2033722011</t>
  </si>
  <si>
    <t>59</t>
  </si>
  <si>
    <t>747231130</t>
  </si>
  <si>
    <t>Montáž jističů se zapojením vodičů jednopólových nn do 25 A s krytem</t>
  </si>
  <si>
    <t>-532924004</t>
  </si>
  <si>
    <t>"jistič 1x6A/B"</t>
  </si>
  <si>
    <t>"úprava Rb" 1</t>
  </si>
  <si>
    <t>"1. PP" 2</t>
  </si>
  <si>
    <t>"1. NP" 2</t>
  </si>
  <si>
    <t>"2. NP" 2</t>
  </si>
  <si>
    <t>"3. NP" 2</t>
  </si>
  <si>
    <t>"jistič 1x10A/B"</t>
  </si>
  <si>
    <t>"1. PP" 1</t>
  </si>
  <si>
    <t>"1. NP" 1</t>
  </si>
  <si>
    <t>"2. NP" 1</t>
  </si>
  <si>
    <t>"3. NP" 1</t>
  </si>
  <si>
    <t>"jistič 1x 16 A/B"</t>
  </si>
  <si>
    <t>"1. PP" 12</t>
  </si>
  <si>
    <t>"1. NP" 4</t>
  </si>
  <si>
    <t>"2. NP" 10</t>
  </si>
  <si>
    <t>"3. NP" 9</t>
  </si>
  <si>
    <t>60</t>
  </si>
  <si>
    <t>358221070</t>
  </si>
  <si>
    <t>Jističe do 630 A JISTIČE DO 63A 1pólové - charakteristika B LPN (LSN)-6B-1</t>
  </si>
  <si>
    <t>171424818</t>
  </si>
  <si>
    <t>Poznámka k položce:
EAN: 8590125338697</t>
  </si>
  <si>
    <t>61</t>
  </si>
  <si>
    <t>358221090</t>
  </si>
  <si>
    <t>Jističe do 630 A JISTIČE DO 63A 1pólové - charakteristika B LPN (LSN)-10B-1</t>
  </si>
  <si>
    <t>-152204071</t>
  </si>
  <si>
    <t>Poznámka k položce:
EAN: 8590125338710</t>
  </si>
  <si>
    <t>62</t>
  </si>
  <si>
    <t>358221110</t>
  </si>
  <si>
    <t>Jističe do 630 A JISTIČE DO 63A 1pólové - charakteristika B LPN (LSN)-16B-1</t>
  </si>
  <si>
    <t>2033685118</t>
  </si>
  <si>
    <t>Poznámka k položce:
EAN: 8590125338734</t>
  </si>
  <si>
    <t>63</t>
  </si>
  <si>
    <t>747233130</t>
  </si>
  <si>
    <t>Montáž jističů se zapojením vodičů třípólových nn do 25 A s krytem</t>
  </si>
  <si>
    <t>-43626660</t>
  </si>
  <si>
    <t>"jistič 3x16A/B"</t>
  </si>
  <si>
    <t>"jistič 3x25A/B"</t>
  </si>
  <si>
    <t>64</t>
  </si>
  <si>
    <t>358224010</t>
  </si>
  <si>
    <t>Jističe do 630 A JISTIČE DO 63A 3pólové - charakteristika B LPN (LSN)-16B-3</t>
  </si>
  <si>
    <t>-435605052</t>
  </si>
  <si>
    <t>Poznámka k položce:
EAN: 8590125340201</t>
  </si>
  <si>
    <t>65</t>
  </si>
  <si>
    <t>358224030</t>
  </si>
  <si>
    <t>Jističe do 630 A JISTIČE DO 63A 3pólové - charakteristika B LPN (LSN)-25B-3</t>
  </si>
  <si>
    <t>1698422145</t>
  </si>
  <si>
    <t>Poznámka k položce:
EAN: 8590125340225</t>
  </si>
  <si>
    <t>66</t>
  </si>
  <si>
    <t>747241023</t>
  </si>
  <si>
    <t>Montáž proudových chráničů se zapojením vodičů čtyřpólových nn do 80 A ve skříni</t>
  </si>
  <si>
    <t>1954662099</t>
  </si>
  <si>
    <t>"proudový chránič 3x40A/30mA"</t>
  </si>
  <si>
    <t>67</t>
  </si>
  <si>
    <t>11.060.005</t>
  </si>
  <si>
    <t>Rozvaděčové systémy a přístroje Jističe, pojistky, vestavné/modulové přístroje Proudové chrániče KRD6-4/40/30-A   Proudový chránič</t>
  </si>
  <si>
    <t>2100650512</t>
  </si>
  <si>
    <t>68</t>
  </si>
  <si>
    <t>747251101</t>
  </si>
  <si>
    <t>Montáž přepěťových ochran nn se zapojením vodičů svodiče bleskových proudů – 1. stupeň jednopólových, pro impulsivní proud do 35 kA</t>
  </si>
  <si>
    <t>486559601</t>
  </si>
  <si>
    <t>"svodič přepětí FLP-B+C MAXI V/4"</t>
  </si>
  <si>
    <t>"svodič přepětí SLP-275 V/4"</t>
  </si>
  <si>
    <t>69</t>
  </si>
  <si>
    <t>10.734.290</t>
  </si>
  <si>
    <t>Ochrana před bleskem a přepětím Ochrana před bleskem a přepětím Kombinované svodiče typ 1 Svodič FLP-B+C MAXI VS/4</t>
  </si>
  <si>
    <t>1775374846</t>
  </si>
  <si>
    <t>70</t>
  </si>
  <si>
    <t>10.059.822</t>
  </si>
  <si>
    <t>Ochrana před bleskem a přepětím Ochrana před bleskem a přepětím Přepěťové svodiče pro systémy elektrického napájení Svodič SLP 275 V/4</t>
  </si>
  <si>
    <t>-2058817217</t>
  </si>
  <si>
    <t>71</t>
  </si>
  <si>
    <t>747312102</t>
  </si>
  <si>
    <t>Montáž stykačů nn se zapojením vodičů střídavých vestavných jednopólových do 25 A</t>
  </si>
  <si>
    <t>1488436750</t>
  </si>
  <si>
    <t>72</t>
  </si>
  <si>
    <t>10.029.554</t>
  </si>
  <si>
    <t>Rozvaděčové systémy a přístroje Spínače nízkého napětí Výkonové stykače pro střídavý proud Stykač LC1D25P7 230VAC</t>
  </si>
  <si>
    <t>-178341359</t>
  </si>
  <si>
    <t>73</t>
  </si>
  <si>
    <t>747312123</t>
  </si>
  <si>
    <t>Montáž stykačů nn se zapojením vodičů střídavých vestavných třípólových do 40 A</t>
  </si>
  <si>
    <t>-2122042524</t>
  </si>
  <si>
    <t>"stykač 3x40A spínací"</t>
  </si>
  <si>
    <t>74</t>
  </si>
  <si>
    <t>10.509.080</t>
  </si>
  <si>
    <t>Rozvaděčové systémy a přístroje Spínače nízkého napětí Výkonové stykače pro střídavý proud LC1D40A3X7 3P Everlink stykač AC3 440V 4</t>
  </si>
  <si>
    <t>-576317971</t>
  </si>
  <si>
    <t>75</t>
  </si>
  <si>
    <t>74799001R</t>
  </si>
  <si>
    <t>Úprava zapojení</t>
  </si>
  <si>
    <t>hod</t>
  </si>
  <si>
    <t>442609959</t>
  </si>
  <si>
    <t>"úprava zapojení stávající"</t>
  </si>
  <si>
    <t>"1.PP; R1" 4</t>
  </si>
  <si>
    <t>"1.NP; RH" 4</t>
  </si>
  <si>
    <t>"2.NP; R2" 4</t>
  </si>
  <si>
    <t>"3.NP; R3" 4</t>
  </si>
  <si>
    <t>"zapojení"</t>
  </si>
  <si>
    <t>"1.PP; R1a" 16</t>
  </si>
  <si>
    <t>"1.NP; RHa" 16</t>
  </si>
  <si>
    <t>"2.NP; R2a" 16</t>
  </si>
  <si>
    <t>"3.NP; R3" 16</t>
  </si>
  <si>
    <t>76</t>
  </si>
  <si>
    <t>74799002R</t>
  </si>
  <si>
    <t>Demontáž stávajícího zařízení, včetně likvidace</t>
  </si>
  <si>
    <t>-1266704787</t>
  </si>
  <si>
    <t>"1.PP; R1" 8</t>
  </si>
  <si>
    <t>"1.NP; RH" 8</t>
  </si>
  <si>
    <t>"2.NP; R2" 8</t>
  </si>
  <si>
    <t>"3.NP; R3" 8</t>
  </si>
  <si>
    <t>77</t>
  </si>
  <si>
    <t>551470400</t>
  </si>
  <si>
    <t>Armatury s bezdotykovým a elektronickým ovládáním automatické splachovací soupravy SANELA splachovače pisoárů automatické infračervené SLP 02KZ -dtto- s integrovaným zdrojem</t>
  </si>
  <si>
    <t>1732655447</t>
  </si>
  <si>
    <t>78</t>
  </si>
  <si>
    <t>74799003R</t>
  </si>
  <si>
    <t>1526410625</t>
  </si>
  <si>
    <t>79</t>
  </si>
  <si>
    <t>74799004R</t>
  </si>
  <si>
    <t>Montáž senzorů</t>
  </si>
  <si>
    <t>-959474703</t>
  </si>
  <si>
    <t>748</t>
  </si>
  <si>
    <t>Elektromontáže - osvětlovací zařízení a svítidla</t>
  </si>
  <si>
    <t>80</t>
  </si>
  <si>
    <t>748121112</t>
  </si>
  <si>
    <t>Montáž svítidel zářivkových se zapojením vodičů bytových nebo společenských místností stropních přisazených 1 zdroj s krytem</t>
  </si>
  <si>
    <t>1154725773</t>
  </si>
  <si>
    <t>"svítidlo stropní 28W IP20"</t>
  </si>
  <si>
    <t>"1.PP" 6</t>
  </si>
  <si>
    <t>"opětovná montáž demontovaných svítidel"</t>
  </si>
  <si>
    <t>"1.PP" 11</t>
  </si>
  <si>
    <t>"2.NP" 10</t>
  </si>
  <si>
    <t>"3.NP" 7</t>
  </si>
  <si>
    <t>81</t>
  </si>
  <si>
    <t>34814406R</t>
  </si>
  <si>
    <t>Svítidla pro byty a společenské místnosti- stropní přisazená zářivková FALCON-D/I-AR     IP20 rastr AR podélné reflektory z vysoce leštěného Al plechu FALCON-D/I-136-AR-K, 1x36W</t>
  </si>
  <si>
    <t>865942985</t>
  </si>
  <si>
    <t>Poznámka k položce:
T26 / G13. kompenzované, přímo-nepřímé osvětlení</t>
  </si>
  <si>
    <t>82</t>
  </si>
  <si>
    <t>74899001R</t>
  </si>
  <si>
    <t>Demontáž stávajících svítidel pro opětovnou montáž</t>
  </si>
  <si>
    <t>1058238969</t>
  </si>
  <si>
    <t>83</t>
  </si>
  <si>
    <t>74899002R</t>
  </si>
  <si>
    <t>-1589459231</t>
  </si>
  <si>
    <t>84</t>
  </si>
  <si>
    <t>76764640R</t>
  </si>
  <si>
    <t>Montáž dveří ocelových revizních dvířek s rámem jednokřídlových, výšky do 1000 mm</t>
  </si>
  <si>
    <t>-1963319992</t>
  </si>
  <si>
    <t>"dvířka s PO odolností"</t>
  </si>
  <si>
    <t>85</t>
  </si>
  <si>
    <t>55343552R</t>
  </si>
  <si>
    <t>Doplňky stavební kovové dvířka revizní nerezová bez otvorů pro elektroměřidla 60,5 x 60,5 cm</t>
  </si>
  <si>
    <t>-2035057116</t>
  </si>
  <si>
    <t>86</t>
  </si>
  <si>
    <t>-971614666</t>
  </si>
  <si>
    <t>03 - Vodovod, kanalizace</t>
  </si>
  <si>
    <t xml:space="preserve">    998 - Přesun hmot</t>
  </si>
  <si>
    <t xml:space="preserve">    721 - Zdravotechnika - vnitřní kanalizace</t>
  </si>
  <si>
    <t xml:space="preserve">    722 - Zdravotechnika - vnitřní vodovod</t>
  </si>
  <si>
    <t>346244361</t>
  </si>
  <si>
    <t>Zazdívka o tl 65 mm rýh, nik nebo kapes z cihel pálených</t>
  </si>
  <si>
    <t>CS ÚRS 2015 01</t>
  </si>
  <si>
    <t>-322482201</t>
  </si>
  <si>
    <t>107,6*0,1+(21,5+111,8)*0,15</t>
  </si>
  <si>
    <t>611325221</t>
  </si>
  <si>
    <t>Vápenocementová štuková omítka malých ploch do 0,09 m2 na stropech</t>
  </si>
  <si>
    <t>1300215750</t>
  </si>
  <si>
    <t>Hrubá výplň rýh ve stěnách maltou jakékoli šířky rýhy</t>
  </si>
  <si>
    <t>938043619</t>
  </si>
  <si>
    <t>290*0,07</t>
  </si>
  <si>
    <t>90*0,1</t>
  </si>
  <si>
    <t>39*0,1</t>
  </si>
  <si>
    <t>612325121</t>
  </si>
  <si>
    <t>Vápenocementová štuková omítka rýh ve stěnách šířky do 150 mm</t>
  </si>
  <si>
    <t>1636749721</t>
  </si>
  <si>
    <t>90*0,15</t>
  </si>
  <si>
    <t>290*0,1</t>
  </si>
  <si>
    <t>107,6*0,15</t>
  </si>
  <si>
    <t>612325122</t>
  </si>
  <si>
    <t>Vápenocementová štuková omítka rýh ve stěnách šířky do 300 mm</t>
  </si>
  <si>
    <t>-1969954685</t>
  </si>
  <si>
    <t>(21,5+111,8)*0,2</t>
  </si>
  <si>
    <t>612325221</t>
  </si>
  <si>
    <t>Vápenocementová štuková omítka malých ploch do 0,09 m2 na stěnách</t>
  </si>
  <si>
    <t>2042153268</t>
  </si>
  <si>
    <t>30*2</t>
  </si>
  <si>
    <t>21*2</t>
  </si>
  <si>
    <t>974031132</t>
  </si>
  <si>
    <t>Vysekání rýh ve zdivu cihelném hl do 50 mm š do 70 mm</t>
  </si>
  <si>
    <t>-700088053</t>
  </si>
  <si>
    <t>974031142</t>
  </si>
  <si>
    <t>Vysekání rýh ve zdivu cihelném hl do 70 mm š do 70 mm</t>
  </si>
  <si>
    <t>1668243255</t>
  </si>
  <si>
    <t>90</t>
  </si>
  <si>
    <t>974031153</t>
  </si>
  <si>
    <t>Vysekání rýh ve zdivu cihelném hl do 100 mm š do 100 mm</t>
  </si>
  <si>
    <t>-1547383385</t>
  </si>
  <si>
    <t>974031164</t>
  </si>
  <si>
    <t>Vysekání rýh ve zdivu cihelném hl do 150 mm š do 150 mm</t>
  </si>
  <si>
    <t>-79635440</t>
  </si>
  <si>
    <t>21,5+111,8</t>
  </si>
  <si>
    <t>977151111</t>
  </si>
  <si>
    <t>Jádrové vrty diamantovými korunkami do D 35 mm do stavebních materiálů</t>
  </si>
  <si>
    <t>-1111350058</t>
  </si>
  <si>
    <t>977151114</t>
  </si>
  <si>
    <t>Jádrové vrty diamantovými korunkami do D 60 mm do stavebních materiálů</t>
  </si>
  <si>
    <t>1177972120</t>
  </si>
  <si>
    <t>21*0,6</t>
  </si>
  <si>
    <t>977151121</t>
  </si>
  <si>
    <t>Jádrové vrty diamantovými korunkami do D 120 mm do stavebních materiálů</t>
  </si>
  <si>
    <t>360817108</t>
  </si>
  <si>
    <t>55*0,5</t>
  </si>
  <si>
    <t>997013113</t>
  </si>
  <si>
    <t>Vnitrostaveništní doprava suti a vybouraných hmot pro budovy v do 12 m s použitím mechanizace</t>
  </si>
  <si>
    <t>1421612065</t>
  </si>
  <si>
    <t>Odvoz suti a vybouraných hmot na skládku nebo meziskládku do 1 km se složením</t>
  </si>
  <si>
    <t>-621079962</t>
  </si>
  <si>
    <t>Příplatek k odvozu suti a vybouraných hmot na skládku ZKD 1 km přes 1 km</t>
  </si>
  <si>
    <t>-831375790</t>
  </si>
  <si>
    <t>14,865*9 "Přepočtené koeficientem množství</t>
  </si>
  <si>
    <t>997013803</t>
  </si>
  <si>
    <t>Poplatek za uložení stavebního odpadu z keramických materiálů na skládce (skládkovné)</t>
  </si>
  <si>
    <t>1421083152</t>
  </si>
  <si>
    <t>998</t>
  </si>
  <si>
    <t>Přesun hmot</t>
  </si>
  <si>
    <t>998018002</t>
  </si>
  <si>
    <t>Přesun hmot ruční pro budovy v do 12 m</t>
  </si>
  <si>
    <t>517583461</t>
  </si>
  <si>
    <t>721</t>
  </si>
  <si>
    <t>Zdravotechnika - vnitřní kanalizace</t>
  </si>
  <si>
    <t>721140802</t>
  </si>
  <si>
    <t>Demontáž potrubí litinové do DN 100</t>
  </si>
  <si>
    <t>-767477578</t>
  </si>
  <si>
    <t>721140806</t>
  </si>
  <si>
    <t>Demontáž potrubí litinové do DN 200</t>
  </si>
  <si>
    <t>244345363</t>
  </si>
  <si>
    <t>721171913</t>
  </si>
  <si>
    <t>Potrubí z PP propojení potrubí DN 50</t>
  </si>
  <si>
    <t>462920033</t>
  </si>
  <si>
    <t>721171915</t>
  </si>
  <si>
    <t>Potrubí z PP propojení potrubí DN 110</t>
  </si>
  <si>
    <t>-1176850342</t>
  </si>
  <si>
    <t>721174024</t>
  </si>
  <si>
    <t>Potrubí kanalizační z PP odpadní systém HT DN 70</t>
  </si>
  <si>
    <t>-1201580548</t>
  </si>
  <si>
    <t>721174025</t>
  </si>
  <si>
    <t>Potrubí kanalizační z PP odpadní systém HT DN 100</t>
  </si>
  <si>
    <t>-7419302</t>
  </si>
  <si>
    <t>721174026</t>
  </si>
  <si>
    <t>Potrubí kanalizační z PP odpadní systém HT DN 125</t>
  </si>
  <si>
    <t>1658318921</t>
  </si>
  <si>
    <t>286156020</t>
  </si>
  <si>
    <t>čistící tvarovka HTRE, DN 75</t>
  </si>
  <si>
    <t>-1880018972</t>
  </si>
  <si>
    <t>286156030</t>
  </si>
  <si>
    <t>čistící tvarovka HTRE, DN 100</t>
  </si>
  <si>
    <t>-633745808</t>
  </si>
  <si>
    <t>286156040</t>
  </si>
  <si>
    <t>čistící tvarovka HTRE, DN 125</t>
  </si>
  <si>
    <t>45224731</t>
  </si>
  <si>
    <t>721174043</t>
  </si>
  <si>
    <t>Potrubí kanalizační z PP připojovací systém HT DN 50</t>
  </si>
  <si>
    <t>877908136</t>
  </si>
  <si>
    <t>721174045</t>
  </si>
  <si>
    <t>Potrubí kanalizační z PP připojovací systém HT DN 100</t>
  </si>
  <si>
    <t>-423647738</t>
  </si>
  <si>
    <t>721194105</t>
  </si>
  <si>
    <t>Vyvedení a upevnění odpadních výpustek DN 50</t>
  </si>
  <si>
    <t>-1250884378</t>
  </si>
  <si>
    <t>721194109</t>
  </si>
  <si>
    <t>Vyvedení a upevnění odpadních výpustek DN 100</t>
  </si>
  <si>
    <t>-1597808578</t>
  </si>
  <si>
    <t>721273153</t>
  </si>
  <si>
    <t>Hlavice ventilační polypropylen PP DN 110</t>
  </si>
  <si>
    <t>1287992636</t>
  </si>
  <si>
    <t>721274122</t>
  </si>
  <si>
    <t>Přivzdušňovací ventil vnitřní odpadních potrubí DN 75</t>
  </si>
  <si>
    <t>1662978101</t>
  </si>
  <si>
    <t>721274123</t>
  </si>
  <si>
    <t>Přivzdušňovací ventil vnitřní odpadních potrubí DN 100</t>
  </si>
  <si>
    <t>2144801290</t>
  </si>
  <si>
    <t>721290111</t>
  </si>
  <si>
    <t>Zkouška těsnosti potrubí kanalizace vodou do DN 125</t>
  </si>
  <si>
    <t>-147407312</t>
  </si>
  <si>
    <t>3+39+21,5+111,8+107,6</t>
  </si>
  <si>
    <t>998721202</t>
  </si>
  <si>
    <t>Přesun hmot procentní pro vnitřní kanalizace v objektech v do 12 m</t>
  </si>
  <si>
    <t>-1886061681</t>
  </si>
  <si>
    <t>722</t>
  </si>
  <si>
    <t>Zdravotechnika - vnitřní vodovod</t>
  </si>
  <si>
    <t>722170801</t>
  </si>
  <si>
    <t>Demontáž rozvodů vody z plastů do D 25</t>
  </si>
  <si>
    <t>1383463780</t>
  </si>
  <si>
    <t>722170804</t>
  </si>
  <si>
    <t>Demontáž rozvodů vody z plastů do D 50</t>
  </si>
  <si>
    <t>-1430162498</t>
  </si>
  <si>
    <t>722174002</t>
  </si>
  <si>
    <t>Potrubí vodovodní plastové PPR svar polyfuze PN 16 D 20 x 2,8 mm</t>
  </si>
  <si>
    <t>368236062</t>
  </si>
  <si>
    <t>722010002</t>
  </si>
  <si>
    <t>Propojení se stávajícím potrubím</t>
  </si>
  <si>
    <t>R-pol.</t>
  </si>
  <si>
    <t>-300899009</t>
  </si>
  <si>
    <t>722174003</t>
  </si>
  <si>
    <t>Potrubí vodovodní plastové PPR svar polyfuze PN 16 D 25 x 3,5 mm</t>
  </si>
  <si>
    <t>1381927022</t>
  </si>
  <si>
    <t>722174004</t>
  </si>
  <si>
    <t>Potrubí vodovodní plastové PPR svar polyfuze PN 16 D 32 x 4,4 mm</t>
  </si>
  <si>
    <t>-446238790</t>
  </si>
  <si>
    <t>722174005</t>
  </si>
  <si>
    <t>Potrubí vodovodní plastové PPR svar polyfuze PN 16 D 40 x 5,5 mm</t>
  </si>
  <si>
    <t>-1030556955</t>
  </si>
  <si>
    <t>722174006</t>
  </si>
  <si>
    <t>Potrubí vodovodní plastové PPR svar polyfuze PN 16 D 50 x 6,9 mm</t>
  </si>
  <si>
    <t>-1926313691</t>
  </si>
  <si>
    <t>722174007</t>
  </si>
  <si>
    <t>Potrubí vodovodní plastové PPR svar polyfuze PN 16 D 63 x 8,6 mm</t>
  </si>
  <si>
    <t>114767134</t>
  </si>
  <si>
    <t>722181221</t>
  </si>
  <si>
    <t>Ochrana vodovodního potrubí přilepenými tepelně izolačními trubicemi z PE tl do 10 mm DN do 22 mm</t>
  </si>
  <si>
    <t>1257339682</t>
  </si>
  <si>
    <t>722181222</t>
  </si>
  <si>
    <t>Ochrana vodovodního potrubí přilepenými tepelně izolačními trubicemi z PE tl do 10 mm DN do 42 mm</t>
  </si>
  <si>
    <t>-1538370729</t>
  </si>
  <si>
    <t>722181223</t>
  </si>
  <si>
    <t>Ochrana vodovodního potrubí přilepenými tepelně izolačními trubicemi z PE tl do 10 mm DN do 62 mm</t>
  </si>
  <si>
    <t>2036995207</t>
  </si>
  <si>
    <t>722220861</t>
  </si>
  <si>
    <t>Demontáž armatur závitových se dvěma závity G do 3/4</t>
  </si>
  <si>
    <t>-1838397622</t>
  </si>
  <si>
    <t>722220862</t>
  </si>
  <si>
    <t>Demontáž armatur závitových se dvěma závity G do 5/4</t>
  </si>
  <si>
    <t>594841548</t>
  </si>
  <si>
    <t>1+6</t>
  </si>
  <si>
    <t>722220863</t>
  </si>
  <si>
    <t>Demontáž armatur závitových se dvěma závity G 6/4</t>
  </si>
  <si>
    <t>1316582557</t>
  </si>
  <si>
    <t>722220864</t>
  </si>
  <si>
    <t>Demontáž armatur závitových se dvěma závity G 2</t>
  </si>
  <si>
    <t>923984300</t>
  </si>
  <si>
    <t>722231077</t>
  </si>
  <si>
    <t>Ventil zpětný G 2 PN 10 do 110°C se dvěma závity</t>
  </si>
  <si>
    <t>41284693</t>
  </si>
  <si>
    <t>722232048</t>
  </si>
  <si>
    <t>Kohout kulový přímý G 2 PN 42 do 185°C vnitřní závit</t>
  </si>
  <si>
    <t>215942473</t>
  </si>
  <si>
    <t>722232062</t>
  </si>
  <si>
    <t>Kohout kulový přímý G 3/4 PN 42 do 185°C vnitřní závit s vypouštěním</t>
  </si>
  <si>
    <t>-476882036</t>
  </si>
  <si>
    <t>722232063</t>
  </si>
  <si>
    <t>Kohout kulový přímý G 1 PN 42 do 185°C vnitřní závit s vypouštěním</t>
  </si>
  <si>
    <t>2021406423</t>
  </si>
  <si>
    <t>722232065</t>
  </si>
  <si>
    <t>Kohout kulový přímý G 1 1/2 PN 42 do 185°C vnitřní závit s vypouštěním</t>
  </si>
  <si>
    <t>-1839990568</t>
  </si>
  <si>
    <t>722232066</t>
  </si>
  <si>
    <t>Kohout kulový přímý G 2 PN 42 do 185°C vnitřní závit s vypouštěním</t>
  </si>
  <si>
    <t>1329902514</t>
  </si>
  <si>
    <t>722234268</t>
  </si>
  <si>
    <t>Filtr mosazný G 2 PN 16 do 120°C s 2x vnitřním závitem</t>
  </si>
  <si>
    <t>1834309039</t>
  </si>
  <si>
    <t>722262223</t>
  </si>
  <si>
    <t>Vodoměr závitový jednovtokový suchoběžný do 40 °C G 3/4 x 130 mm Qn 1,5 m3/s horizontální</t>
  </si>
  <si>
    <t>-778483067</t>
  </si>
  <si>
    <t>722290226</t>
  </si>
  <si>
    <t>Zkouška těsnosti vodovodního potrubí závitového do DN 50</t>
  </si>
  <si>
    <t>910953913</t>
  </si>
  <si>
    <t>722290234</t>
  </si>
  <si>
    <t>Proplach a dezinfekce vodovodního potrubí do DN 80</t>
  </si>
  <si>
    <t>1898989978</t>
  </si>
  <si>
    <t>998722202</t>
  </si>
  <si>
    <t>Přesun hmot procentní pro vnitřní vodovod v objektech v do 12 m</t>
  </si>
  <si>
    <t>-1457553482</t>
  </si>
  <si>
    <t>725112021</t>
  </si>
  <si>
    <t>Zařízení záchodů klozety keramické závěsné na nosné stěny s hlubokým splachováním odpad vodorovný</t>
  </si>
  <si>
    <t>1544873778</t>
  </si>
  <si>
    <t>551470220</t>
  </si>
  <si>
    <t>Armatury s bezdotykovým a elektronickým ovládáním automatické splachovací soupravy SANELA splachovač WC automatický 24V DC SLW 01NK -na tlakovou vodu</t>
  </si>
  <si>
    <t>-1416409435</t>
  </si>
  <si>
    <t>725121521</t>
  </si>
  <si>
    <t>Pisoárové záchodky keramické automatické s infračerveným senzorem</t>
  </si>
  <si>
    <t>-412925163</t>
  </si>
  <si>
    <t>551470270</t>
  </si>
  <si>
    <t>Armatury s bezdotykovým a elektronickým ovládáním automatické splachovací soupravy SANELA splachovače pisoárů automatické infračervené SLP 02K -s montážní krabicí</t>
  </si>
  <si>
    <t>-349783995</t>
  </si>
  <si>
    <t>725211601</t>
  </si>
  <si>
    <t>Umyvadlo keramické připevněné na stěnu šrouby bílé bez krytu na sifon 500 mm</t>
  </si>
  <si>
    <t>2045475497</t>
  </si>
  <si>
    <t>725330820</t>
  </si>
  <si>
    <t>Demontáž výlevka diturvitová</t>
  </si>
  <si>
    <t>1118047762</t>
  </si>
  <si>
    <t>725331111</t>
  </si>
  <si>
    <t>Výlevka bez výtokových armatur keramická se sklopnou plastovou mřížkou 425 mm</t>
  </si>
  <si>
    <t>313235543</t>
  </si>
  <si>
    <t>725531101</t>
  </si>
  <si>
    <t>Elektrický ohřívač zásobníkový přepadový beztlakový 5 l / 2 kW</t>
  </si>
  <si>
    <t>1573106117</t>
  </si>
  <si>
    <t>725532102</t>
  </si>
  <si>
    <t>Elektrický ohřívač zásobníkový akumulační závěsný svislý 15 l / 2 kW</t>
  </si>
  <si>
    <t>-1271011937</t>
  </si>
  <si>
    <t>725532111</t>
  </si>
  <si>
    <t>Elektrický ohřívač zásobníkový akumulační závěsný svislý 30 l / 2 kW</t>
  </si>
  <si>
    <t>302242131</t>
  </si>
  <si>
    <t>725532112</t>
  </si>
  <si>
    <t>Elektrický ohřívač zásobníkový akumulační závěsný svislý 50 l / 2 kW</t>
  </si>
  <si>
    <t>1306746342</t>
  </si>
  <si>
    <t>725532122</t>
  </si>
  <si>
    <t>Elektrický ohřívač zásobníkový akumulační závěsný svislý 150 l / 3 kW</t>
  </si>
  <si>
    <t>437831399</t>
  </si>
  <si>
    <t>725813111</t>
  </si>
  <si>
    <t>Ventil rohový bez připojovací trubičky nebo flexi hadičky G 1/2</t>
  </si>
  <si>
    <t>1816136733</t>
  </si>
  <si>
    <t>20*2</t>
  </si>
  <si>
    <t>Demontáž baterie nástěnné do G 3 / 4</t>
  </si>
  <si>
    <t>-1575863172</t>
  </si>
  <si>
    <t>725820802</t>
  </si>
  <si>
    <t>Demontáž baterie stojánkové do jednoho otvoru</t>
  </si>
  <si>
    <t>-1205156568</t>
  </si>
  <si>
    <t>725822612</t>
  </si>
  <si>
    <t>Baterie umyvadlové stojánkové pákové s výpustí</t>
  </si>
  <si>
    <t>1233825359</t>
  </si>
  <si>
    <t>998725202</t>
  </si>
  <si>
    <t>Přesun hmot procentní pro zařizovací předměty v objektech v do 12 m</t>
  </si>
  <si>
    <t>640669736</t>
  </si>
  <si>
    <t>04 - VRN</t>
  </si>
  <si>
    <t>VRN - Vedlejší rozpočtové náklady</t>
  </si>
  <si>
    <t xml:space="preserve">    VRN3 - Zařízení staveniště</t>
  </si>
  <si>
    <t xml:space="preserve">    VRN7 - Provozní vlivy</t>
  </si>
  <si>
    <t>Vedlejší rozpočtové náklady</t>
  </si>
  <si>
    <t>VRN3</t>
  </si>
  <si>
    <t>Zařízení staveniště</t>
  </si>
  <si>
    <t>030001000</t>
  </si>
  <si>
    <t>Základní rozdělení průvodních činností a nákladů zařízení staveniště</t>
  </si>
  <si>
    <t>kpl</t>
  </si>
  <si>
    <t>1024</t>
  </si>
  <si>
    <t>-873415761</t>
  </si>
  <si>
    <t>VRN7</t>
  </si>
  <si>
    <t>Provozní vlivy</t>
  </si>
  <si>
    <t>070001000</t>
  </si>
  <si>
    <t>Základní rozdělení průvodních činností a nákladů provozní vlivy</t>
  </si>
  <si>
    <t>1547381512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</si>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</sst>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7"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0" xfId="0" applyFont="1" applyBorder="1" applyAlignment="1" applyProtection="1">
      <alignment vertical="center" wrapText="1"/>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60"/>
      <c r="AS2" s="360"/>
      <c r="AT2" s="360"/>
      <c r="AU2" s="360"/>
      <c r="AV2" s="360"/>
      <c r="AW2" s="360"/>
      <c r="AX2" s="360"/>
      <c r="AY2" s="360"/>
      <c r="AZ2" s="360"/>
      <c r="BA2" s="360"/>
      <c r="BB2" s="360"/>
      <c r="BC2" s="360"/>
      <c r="BD2" s="360"/>
      <c r="BE2" s="360"/>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87" t="s">
        <v>16</v>
      </c>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29"/>
      <c r="AQ5" s="31"/>
      <c r="BE5" s="385" t="s">
        <v>17</v>
      </c>
      <c r="BS5" s="24" t="s">
        <v>8</v>
      </c>
    </row>
    <row r="6" spans="2:71" ht="36.95" customHeight="1">
      <c r="B6" s="28"/>
      <c r="C6" s="29"/>
      <c r="D6" s="36" t="s">
        <v>18</v>
      </c>
      <c r="E6" s="29"/>
      <c r="F6" s="29"/>
      <c r="G6" s="29"/>
      <c r="H6" s="29"/>
      <c r="I6" s="29"/>
      <c r="J6" s="29"/>
      <c r="K6" s="389" t="s">
        <v>19</v>
      </c>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29"/>
      <c r="AQ6" s="31"/>
      <c r="BE6" s="386"/>
      <c r="BS6" s="24" t="s">
        <v>20</v>
      </c>
    </row>
    <row r="7" spans="2:71"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22</v>
      </c>
      <c r="AO7" s="29"/>
      <c r="AP7" s="29"/>
      <c r="AQ7" s="31"/>
      <c r="BE7" s="386"/>
      <c r="BS7" s="24" t="s">
        <v>24</v>
      </c>
    </row>
    <row r="8" spans="2:71" ht="14.45" customHeight="1">
      <c r="B8" s="28"/>
      <c r="C8" s="29"/>
      <c r="D8" s="37" t="s">
        <v>25</v>
      </c>
      <c r="E8" s="29"/>
      <c r="F8" s="29"/>
      <c r="G8" s="29"/>
      <c r="H8" s="29"/>
      <c r="I8" s="29"/>
      <c r="J8" s="29"/>
      <c r="K8" s="35" t="s">
        <v>26</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27</v>
      </c>
      <c r="AL8" s="29"/>
      <c r="AM8" s="29"/>
      <c r="AN8" s="38" t="s">
        <v>28</v>
      </c>
      <c r="AO8" s="29"/>
      <c r="AP8" s="29"/>
      <c r="AQ8" s="31"/>
      <c r="BE8" s="386"/>
      <c r="BS8" s="24" t="s">
        <v>29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86"/>
      <c r="BS9" s="24" t="s">
        <v>30</v>
      </c>
    </row>
    <row r="10" spans="2:71" ht="14.45" customHeight="1">
      <c r="B10" s="28"/>
      <c r="C10" s="29"/>
      <c r="D10" s="37"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32</v>
      </c>
      <c r="AL10" s="29"/>
      <c r="AM10" s="29"/>
      <c r="AN10" s="35" t="s">
        <v>33</v>
      </c>
      <c r="AO10" s="29"/>
      <c r="AP10" s="29"/>
      <c r="AQ10" s="31"/>
      <c r="BE10" s="386"/>
      <c r="BS10" s="24" t="s">
        <v>20</v>
      </c>
    </row>
    <row r="11" spans="2:71" ht="18.4" customHeight="1">
      <c r="B11" s="28"/>
      <c r="C11" s="29"/>
      <c r="D11" s="29"/>
      <c r="E11" s="35" t="s">
        <v>34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35</v>
      </c>
      <c r="AL11" s="29"/>
      <c r="AM11" s="29"/>
      <c r="AN11" s="35" t="s">
        <v>22</v>
      </c>
      <c r="AO11" s="29"/>
      <c r="AP11" s="29"/>
      <c r="AQ11" s="31"/>
      <c r="BE11" s="386"/>
      <c r="BS11" s="24" t="s">
        <v>20</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86"/>
      <c r="BS12" s="24" t="s">
        <v>20</v>
      </c>
    </row>
    <row r="13" spans="2:71" ht="14.45" customHeight="1">
      <c r="B13" s="28"/>
      <c r="C13" s="29"/>
      <c r="D13" s="37" t="s">
        <v>36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32</v>
      </c>
      <c r="AL13" s="29"/>
      <c r="AM13" s="29"/>
      <c r="AN13" s="39" t="s">
        <v>37</v>
      </c>
      <c r="AO13" s="29"/>
      <c r="AP13" s="29"/>
      <c r="AQ13" s="31"/>
      <c r="BE13" s="386"/>
      <c r="BS13" s="24" t="s">
        <v>20</v>
      </c>
    </row>
    <row r="14" spans="2:71" ht="15">
      <c r="B14" s="28"/>
      <c r="C14" s="29"/>
      <c r="D14" s="29"/>
      <c r="E14" s="390" t="s">
        <v>37</v>
      </c>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7" t="s">
        <v>35</v>
      </c>
      <c r="AL14" s="29"/>
      <c r="AM14" s="29"/>
      <c r="AN14" s="39" t="s">
        <v>37</v>
      </c>
      <c r="AO14" s="29"/>
      <c r="AP14" s="29"/>
      <c r="AQ14" s="31"/>
      <c r="BE14" s="386"/>
      <c r="BS14" s="24" t="s">
        <v>20</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86"/>
      <c r="BS15" s="24" t="s">
        <v>38</v>
      </c>
    </row>
    <row r="16" spans="2:71" ht="14.45" customHeight="1">
      <c r="B16" s="28"/>
      <c r="C16" s="29"/>
      <c r="D16" s="37"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32</v>
      </c>
      <c r="AL16" s="29"/>
      <c r="AM16" s="29"/>
      <c r="AN16" s="35" t="s">
        <v>22</v>
      </c>
      <c r="AO16" s="29"/>
      <c r="AP16" s="29"/>
      <c r="AQ16" s="31"/>
      <c r="BE16" s="386"/>
      <c r="BS16" s="24" t="s">
        <v>6</v>
      </c>
    </row>
    <row r="17" spans="2:71" ht="18.4"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35</v>
      </c>
      <c r="AL17" s="29"/>
      <c r="AM17" s="29"/>
      <c r="AN17" s="35" t="s">
        <v>22</v>
      </c>
      <c r="AO17" s="29"/>
      <c r="AP17" s="29"/>
      <c r="AQ17" s="31"/>
      <c r="BE17" s="386"/>
      <c r="BS17" s="24" t="s">
        <v>38</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86"/>
      <c r="BS18" s="24" t="s">
        <v>8</v>
      </c>
    </row>
    <row r="19" spans="2:71" ht="14.45" customHeight="1">
      <c r="B19" s="28"/>
      <c r="C19" s="29"/>
      <c r="D19" s="37" t="s">
        <v>41</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86"/>
      <c r="BS19" s="24" t="s">
        <v>8</v>
      </c>
    </row>
    <row r="20" spans="2:71" ht="48.75" customHeight="1">
      <c r="B20" s="28"/>
      <c r="C20" s="29"/>
      <c r="D20" s="29"/>
      <c r="E20" s="392" t="s">
        <v>42</v>
      </c>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29"/>
      <c r="AP20" s="29"/>
      <c r="AQ20" s="31"/>
      <c r="BE20" s="386"/>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86"/>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86"/>
    </row>
    <row r="23" spans="2:57" s="1" customFormat="1" ht="25.9" customHeight="1">
      <c r="B23" s="41"/>
      <c r="C23" s="42"/>
      <c r="D23" s="43" t="s">
        <v>43</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93">
        <f>ROUND(AG51,2)</f>
        <v>0</v>
      </c>
      <c r="AL23" s="394"/>
      <c r="AM23" s="394"/>
      <c r="AN23" s="394"/>
      <c r="AO23" s="394"/>
      <c r="AP23" s="42"/>
      <c r="AQ23" s="45"/>
      <c r="BE23" s="386"/>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86"/>
    </row>
    <row r="25" spans="2:57" s="1" customFormat="1" ht="13.5">
      <c r="B25" s="41"/>
      <c r="C25" s="42"/>
      <c r="D25" s="42"/>
      <c r="E25" s="42"/>
      <c r="F25" s="42"/>
      <c r="G25" s="42"/>
      <c r="H25" s="42"/>
      <c r="I25" s="42"/>
      <c r="J25" s="42"/>
      <c r="K25" s="42"/>
      <c r="L25" s="395" t="s">
        <v>44</v>
      </c>
      <c r="M25" s="395"/>
      <c r="N25" s="395"/>
      <c r="O25" s="395"/>
      <c r="P25" s="42"/>
      <c r="Q25" s="42"/>
      <c r="R25" s="42"/>
      <c r="S25" s="42"/>
      <c r="T25" s="42"/>
      <c r="U25" s="42"/>
      <c r="V25" s="42"/>
      <c r="W25" s="395" t="s">
        <v>45</v>
      </c>
      <c r="X25" s="395"/>
      <c r="Y25" s="395"/>
      <c r="Z25" s="395"/>
      <c r="AA25" s="395"/>
      <c r="AB25" s="395"/>
      <c r="AC25" s="395"/>
      <c r="AD25" s="395"/>
      <c r="AE25" s="395"/>
      <c r="AF25" s="42"/>
      <c r="AG25" s="42"/>
      <c r="AH25" s="42"/>
      <c r="AI25" s="42"/>
      <c r="AJ25" s="42"/>
      <c r="AK25" s="395" t="s">
        <v>46</v>
      </c>
      <c r="AL25" s="395"/>
      <c r="AM25" s="395"/>
      <c r="AN25" s="395"/>
      <c r="AO25" s="395"/>
      <c r="AP25" s="42"/>
      <c r="AQ25" s="45"/>
      <c r="BE25" s="386"/>
    </row>
    <row r="26" spans="2:57" s="2" customFormat="1" ht="14.45" customHeight="1">
      <c r="B26" s="47"/>
      <c r="C26" s="48"/>
      <c r="D26" s="49" t="s">
        <v>47</v>
      </c>
      <c r="E26" s="48"/>
      <c r="F26" s="49" t="s">
        <v>48</v>
      </c>
      <c r="G26" s="48"/>
      <c r="H26" s="48"/>
      <c r="I26" s="48"/>
      <c r="J26" s="48"/>
      <c r="K26" s="48"/>
      <c r="L26" s="378">
        <v>0.21</v>
      </c>
      <c r="M26" s="379"/>
      <c r="N26" s="379"/>
      <c r="O26" s="379"/>
      <c r="P26" s="48"/>
      <c r="Q26" s="48"/>
      <c r="R26" s="48"/>
      <c r="S26" s="48"/>
      <c r="T26" s="48"/>
      <c r="U26" s="48"/>
      <c r="V26" s="48"/>
      <c r="W26" s="380">
        <f>ROUND(AZ51,2)</f>
        <v>0</v>
      </c>
      <c r="X26" s="379"/>
      <c r="Y26" s="379"/>
      <c r="Z26" s="379"/>
      <c r="AA26" s="379"/>
      <c r="AB26" s="379"/>
      <c r="AC26" s="379"/>
      <c r="AD26" s="379"/>
      <c r="AE26" s="379"/>
      <c r="AF26" s="48"/>
      <c r="AG26" s="48"/>
      <c r="AH26" s="48"/>
      <c r="AI26" s="48"/>
      <c r="AJ26" s="48"/>
      <c r="AK26" s="380">
        <f>ROUND(AV51,2)</f>
        <v>0</v>
      </c>
      <c r="AL26" s="379"/>
      <c r="AM26" s="379"/>
      <c r="AN26" s="379"/>
      <c r="AO26" s="379"/>
      <c r="AP26" s="48"/>
      <c r="AQ26" s="50"/>
      <c r="BE26" s="386"/>
    </row>
    <row r="27" spans="2:57" s="2" customFormat="1" ht="14.45" customHeight="1">
      <c r="B27" s="47"/>
      <c r="C27" s="48"/>
      <c r="D27" s="48"/>
      <c r="E27" s="48"/>
      <c r="F27" s="49" t="s">
        <v>49</v>
      </c>
      <c r="G27" s="48"/>
      <c r="H27" s="48"/>
      <c r="I27" s="48"/>
      <c r="J27" s="48"/>
      <c r="K27" s="48"/>
      <c r="L27" s="378">
        <v>0.15</v>
      </c>
      <c r="M27" s="379"/>
      <c r="N27" s="379"/>
      <c r="O27" s="379"/>
      <c r="P27" s="48"/>
      <c r="Q27" s="48"/>
      <c r="R27" s="48"/>
      <c r="S27" s="48"/>
      <c r="T27" s="48"/>
      <c r="U27" s="48"/>
      <c r="V27" s="48"/>
      <c r="W27" s="380">
        <f>ROUND(BA51,2)</f>
        <v>0</v>
      </c>
      <c r="X27" s="379"/>
      <c r="Y27" s="379"/>
      <c r="Z27" s="379"/>
      <c r="AA27" s="379"/>
      <c r="AB27" s="379"/>
      <c r="AC27" s="379"/>
      <c r="AD27" s="379"/>
      <c r="AE27" s="379"/>
      <c r="AF27" s="48"/>
      <c r="AG27" s="48"/>
      <c r="AH27" s="48"/>
      <c r="AI27" s="48"/>
      <c r="AJ27" s="48"/>
      <c r="AK27" s="380">
        <f>ROUND(AW51,2)</f>
        <v>0</v>
      </c>
      <c r="AL27" s="379"/>
      <c r="AM27" s="379"/>
      <c r="AN27" s="379"/>
      <c r="AO27" s="379"/>
      <c r="AP27" s="48"/>
      <c r="AQ27" s="50"/>
      <c r="BE27" s="386"/>
    </row>
    <row r="28" spans="2:57" s="2" customFormat="1" ht="14.45" customHeight="1" hidden="1">
      <c r="B28" s="47"/>
      <c r="C28" s="48"/>
      <c r="D28" s="48"/>
      <c r="E28" s="48"/>
      <c r="F28" s="49" t="s">
        <v>50</v>
      </c>
      <c r="G28" s="48"/>
      <c r="H28" s="48"/>
      <c r="I28" s="48"/>
      <c r="J28" s="48"/>
      <c r="K28" s="48"/>
      <c r="L28" s="378">
        <v>0.21</v>
      </c>
      <c r="M28" s="379"/>
      <c r="N28" s="379"/>
      <c r="O28" s="379"/>
      <c r="P28" s="48"/>
      <c r="Q28" s="48"/>
      <c r="R28" s="48"/>
      <c r="S28" s="48"/>
      <c r="T28" s="48"/>
      <c r="U28" s="48"/>
      <c r="V28" s="48"/>
      <c r="W28" s="380">
        <f>ROUND(BB51,2)</f>
        <v>0</v>
      </c>
      <c r="X28" s="379"/>
      <c r="Y28" s="379"/>
      <c r="Z28" s="379"/>
      <c r="AA28" s="379"/>
      <c r="AB28" s="379"/>
      <c r="AC28" s="379"/>
      <c r="AD28" s="379"/>
      <c r="AE28" s="379"/>
      <c r="AF28" s="48"/>
      <c r="AG28" s="48"/>
      <c r="AH28" s="48"/>
      <c r="AI28" s="48"/>
      <c r="AJ28" s="48"/>
      <c r="AK28" s="380">
        <v>0</v>
      </c>
      <c r="AL28" s="379"/>
      <c r="AM28" s="379"/>
      <c r="AN28" s="379"/>
      <c r="AO28" s="379"/>
      <c r="AP28" s="48"/>
      <c r="AQ28" s="50"/>
      <c r="BE28" s="386"/>
    </row>
    <row r="29" spans="2:57" s="2" customFormat="1" ht="14.45" customHeight="1" hidden="1">
      <c r="B29" s="47"/>
      <c r="C29" s="48"/>
      <c r="D29" s="48"/>
      <c r="E29" s="48"/>
      <c r="F29" s="49" t="s">
        <v>51</v>
      </c>
      <c r="G29" s="48"/>
      <c r="H29" s="48"/>
      <c r="I29" s="48"/>
      <c r="J29" s="48"/>
      <c r="K29" s="48"/>
      <c r="L29" s="378">
        <v>0.15</v>
      </c>
      <c r="M29" s="379"/>
      <c r="N29" s="379"/>
      <c r="O29" s="379"/>
      <c r="P29" s="48"/>
      <c r="Q29" s="48"/>
      <c r="R29" s="48"/>
      <c r="S29" s="48"/>
      <c r="T29" s="48"/>
      <c r="U29" s="48"/>
      <c r="V29" s="48"/>
      <c r="W29" s="380">
        <f>ROUND(BC51,2)</f>
        <v>0</v>
      </c>
      <c r="X29" s="379"/>
      <c r="Y29" s="379"/>
      <c r="Z29" s="379"/>
      <c r="AA29" s="379"/>
      <c r="AB29" s="379"/>
      <c r="AC29" s="379"/>
      <c r="AD29" s="379"/>
      <c r="AE29" s="379"/>
      <c r="AF29" s="48"/>
      <c r="AG29" s="48"/>
      <c r="AH29" s="48"/>
      <c r="AI29" s="48"/>
      <c r="AJ29" s="48"/>
      <c r="AK29" s="380">
        <v>0</v>
      </c>
      <c r="AL29" s="379"/>
      <c r="AM29" s="379"/>
      <c r="AN29" s="379"/>
      <c r="AO29" s="379"/>
      <c r="AP29" s="48"/>
      <c r="AQ29" s="50"/>
      <c r="BE29" s="386"/>
    </row>
    <row r="30" spans="2:57" s="2" customFormat="1" ht="14.45" customHeight="1" hidden="1">
      <c r="B30" s="47"/>
      <c r="C30" s="48"/>
      <c r="D30" s="48"/>
      <c r="E30" s="48"/>
      <c r="F30" s="49" t="s">
        <v>52</v>
      </c>
      <c r="G30" s="48"/>
      <c r="H30" s="48"/>
      <c r="I30" s="48"/>
      <c r="J30" s="48"/>
      <c r="K30" s="48"/>
      <c r="L30" s="378">
        <v>0</v>
      </c>
      <c r="M30" s="379"/>
      <c r="N30" s="379"/>
      <c r="O30" s="379"/>
      <c r="P30" s="48"/>
      <c r="Q30" s="48"/>
      <c r="R30" s="48"/>
      <c r="S30" s="48"/>
      <c r="T30" s="48"/>
      <c r="U30" s="48"/>
      <c r="V30" s="48"/>
      <c r="W30" s="380">
        <f>ROUND(BD51,2)</f>
        <v>0</v>
      </c>
      <c r="X30" s="379"/>
      <c r="Y30" s="379"/>
      <c r="Z30" s="379"/>
      <c r="AA30" s="379"/>
      <c r="AB30" s="379"/>
      <c r="AC30" s="379"/>
      <c r="AD30" s="379"/>
      <c r="AE30" s="379"/>
      <c r="AF30" s="48"/>
      <c r="AG30" s="48"/>
      <c r="AH30" s="48"/>
      <c r="AI30" s="48"/>
      <c r="AJ30" s="48"/>
      <c r="AK30" s="380">
        <v>0</v>
      </c>
      <c r="AL30" s="379"/>
      <c r="AM30" s="379"/>
      <c r="AN30" s="379"/>
      <c r="AO30" s="379"/>
      <c r="AP30" s="48"/>
      <c r="AQ30" s="50"/>
      <c r="BE30" s="386"/>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86"/>
    </row>
    <row r="32" spans="2:57" s="1" customFormat="1" ht="25.9" customHeight="1">
      <c r="B32" s="41"/>
      <c r="C32" s="51"/>
      <c r="D32" s="52" t="s">
        <v>53</v>
      </c>
      <c r="E32" s="53"/>
      <c r="F32" s="53"/>
      <c r="G32" s="53"/>
      <c r="H32" s="53"/>
      <c r="I32" s="53"/>
      <c r="J32" s="53"/>
      <c r="K32" s="53"/>
      <c r="L32" s="53"/>
      <c r="M32" s="53"/>
      <c r="N32" s="53"/>
      <c r="O32" s="53"/>
      <c r="P32" s="53"/>
      <c r="Q32" s="53"/>
      <c r="R32" s="53"/>
      <c r="S32" s="53"/>
      <c r="T32" s="54" t="s">
        <v>54</v>
      </c>
      <c r="U32" s="53"/>
      <c r="V32" s="53"/>
      <c r="W32" s="53"/>
      <c r="X32" s="381" t="s">
        <v>55</v>
      </c>
      <c r="Y32" s="382"/>
      <c r="Z32" s="382"/>
      <c r="AA32" s="382"/>
      <c r="AB32" s="382"/>
      <c r="AC32" s="53"/>
      <c r="AD32" s="53"/>
      <c r="AE32" s="53"/>
      <c r="AF32" s="53"/>
      <c r="AG32" s="53"/>
      <c r="AH32" s="53"/>
      <c r="AI32" s="53"/>
      <c r="AJ32" s="53"/>
      <c r="AK32" s="383">
        <f>SUM(AK23:AK30)</f>
        <v>0</v>
      </c>
      <c r="AL32" s="382"/>
      <c r="AM32" s="382"/>
      <c r="AN32" s="382"/>
      <c r="AO32" s="384"/>
      <c r="AP32" s="51"/>
      <c r="AQ32" s="55"/>
      <c r="BE32" s="386"/>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56</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1703M</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4" t="str">
        <f>K6</f>
        <v>Stav. úpr. soc. zař. ZŠ Kostelní nám. Cheb Etapa 1</v>
      </c>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25</v>
      </c>
      <c r="D44" s="63"/>
      <c r="E44" s="63"/>
      <c r="F44" s="63"/>
      <c r="G44" s="63"/>
      <c r="H44" s="63"/>
      <c r="I44" s="63"/>
      <c r="J44" s="63"/>
      <c r="K44" s="63"/>
      <c r="L44" s="72" t="str">
        <f>IF(K8="","",K8)</f>
        <v>Cheb</v>
      </c>
      <c r="M44" s="63"/>
      <c r="N44" s="63"/>
      <c r="O44" s="63"/>
      <c r="P44" s="63"/>
      <c r="Q44" s="63"/>
      <c r="R44" s="63"/>
      <c r="S44" s="63"/>
      <c r="T44" s="63"/>
      <c r="U44" s="63"/>
      <c r="V44" s="63"/>
      <c r="W44" s="63"/>
      <c r="X44" s="63"/>
      <c r="Y44" s="63"/>
      <c r="Z44" s="63"/>
      <c r="AA44" s="63"/>
      <c r="AB44" s="63"/>
      <c r="AC44" s="63"/>
      <c r="AD44" s="63"/>
      <c r="AE44" s="63"/>
      <c r="AF44" s="63"/>
      <c r="AG44" s="63"/>
      <c r="AH44" s="63"/>
      <c r="AI44" s="65" t="s">
        <v>27</v>
      </c>
      <c r="AJ44" s="63"/>
      <c r="AK44" s="63"/>
      <c r="AL44" s="63"/>
      <c r="AM44" s="366" t="str">
        <f>IF(AN8="","",AN8)</f>
        <v>7. 7. 2016</v>
      </c>
      <c r="AN44" s="366"/>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31</v>
      </c>
      <c r="D46" s="63"/>
      <c r="E46" s="63"/>
      <c r="F46" s="63"/>
      <c r="G46" s="63"/>
      <c r="H46" s="63"/>
      <c r="I46" s="63"/>
      <c r="J46" s="63"/>
      <c r="K46" s="63"/>
      <c r="L46" s="66" t="str">
        <f>IF(E11="","",E11)</f>
        <v>Město Cheb</v>
      </c>
      <c r="M46" s="63"/>
      <c r="N46" s="63"/>
      <c r="O46" s="63"/>
      <c r="P46" s="63"/>
      <c r="Q46" s="63"/>
      <c r="R46" s="63"/>
      <c r="S46" s="63"/>
      <c r="T46" s="63"/>
      <c r="U46" s="63"/>
      <c r="V46" s="63"/>
      <c r="W46" s="63"/>
      <c r="X46" s="63"/>
      <c r="Y46" s="63"/>
      <c r="Z46" s="63"/>
      <c r="AA46" s="63"/>
      <c r="AB46" s="63"/>
      <c r="AC46" s="63"/>
      <c r="AD46" s="63"/>
      <c r="AE46" s="63"/>
      <c r="AF46" s="63"/>
      <c r="AG46" s="63"/>
      <c r="AH46" s="63"/>
      <c r="AI46" s="65" t="s">
        <v>39</v>
      </c>
      <c r="AJ46" s="63"/>
      <c r="AK46" s="63"/>
      <c r="AL46" s="63"/>
      <c r="AM46" s="367" t="str">
        <f>IF(E17="","",E17)</f>
        <v>PK Beránek a Hradil</v>
      </c>
      <c r="AN46" s="367"/>
      <c r="AO46" s="367"/>
      <c r="AP46" s="367"/>
      <c r="AQ46" s="63"/>
      <c r="AR46" s="61"/>
      <c r="AS46" s="368" t="s">
        <v>57</v>
      </c>
      <c r="AT46" s="369"/>
      <c r="AU46" s="74"/>
      <c r="AV46" s="74"/>
      <c r="AW46" s="74"/>
      <c r="AX46" s="74"/>
      <c r="AY46" s="74"/>
      <c r="AZ46" s="74"/>
      <c r="BA46" s="74"/>
      <c r="BB46" s="74"/>
      <c r="BC46" s="74"/>
      <c r="BD46" s="75"/>
    </row>
    <row r="47" spans="2:56" s="1" customFormat="1" ht="15">
      <c r="B47" s="41"/>
      <c r="C47" s="65" t="s">
        <v>36</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0"/>
      <c r="AT47" s="371"/>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2"/>
      <c r="AT48" s="373"/>
      <c r="AU48" s="42"/>
      <c r="AV48" s="42"/>
      <c r="AW48" s="42"/>
      <c r="AX48" s="42"/>
      <c r="AY48" s="42"/>
      <c r="AZ48" s="42"/>
      <c r="BA48" s="42"/>
      <c r="BB48" s="42"/>
      <c r="BC48" s="42"/>
      <c r="BD48" s="78"/>
    </row>
    <row r="49" spans="2:56" s="1" customFormat="1" ht="29.25" customHeight="1">
      <c r="B49" s="41"/>
      <c r="C49" s="374" t="s">
        <v>58</v>
      </c>
      <c r="D49" s="375"/>
      <c r="E49" s="375"/>
      <c r="F49" s="375"/>
      <c r="G49" s="375"/>
      <c r="H49" s="79"/>
      <c r="I49" s="376" t="s">
        <v>59</v>
      </c>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7" t="s">
        <v>60</v>
      </c>
      <c r="AH49" s="375"/>
      <c r="AI49" s="375"/>
      <c r="AJ49" s="375"/>
      <c r="AK49" s="375"/>
      <c r="AL49" s="375"/>
      <c r="AM49" s="375"/>
      <c r="AN49" s="376" t="s">
        <v>61</v>
      </c>
      <c r="AO49" s="375"/>
      <c r="AP49" s="375"/>
      <c r="AQ49" s="80" t="s">
        <v>62</v>
      </c>
      <c r="AR49" s="61"/>
      <c r="AS49" s="81" t="s">
        <v>63</v>
      </c>
      <c r="AT49" s="82" t="s">
        <v>64</v>
      </c>
      <c r="AU49" s="82" t="s">
        <v>65</v>
      </c>
      <c r="AV49" s="82" t="s">
        <v>66</v>
      </c>
      <c r="AW49" s="82" t="s">
        <v>67</v>
      </c>
      <c r="AX49" s="82" t="s">
        <v>68</v>
      </c>
      <c r="AY49" s="82" t="s">
        <v>69</v>
      </c>
      <c r="AZ49" s="82" t="s">
        <v>70</v>
      </c>
      <c r="BA49" s="82" t="s">
        <v>71</v>
      </c>
      <c r="BB49" s="82" t="s">
        <v>72</v>
      </c>
      <c r="BC49" s="82" t="s">
        <v>73</v>
      </c>
      <c r="BD49" s="83" t="s">
        <v>74</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75</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58">
        <f>ROUND(SUM(AG52:AG55),2)</f>
        <v>0</v>
      </c>
      <c r="AH51" s="358"/>
      <c r="AI51" s="358"/>
      <c r="AJ51" s="358"/>
      <c r="AK51" s="358"/>
      <c r="AL51" s="358"/>
      <c r="AM51" s="358"/>
      <c r="AN51" s="359">
        <f>SUM(AG51,AT51)</f>
        <v>0</v>
      </c>
      <c r="AO51" s="359"/>
      <c r="AP51" s="359"/>
      <c r="AQ51" s="89" t="s">
        <v>22</v>
      </c>
      <c r="AR51" s="71"/>
      <c r="AS51" s="90">
        <f>ROUND(SUM(AS52:AS55),2)</f>
        <v>0</v>
      </c>
      <c r="AT51" s="91">
        <f>ROUND(SUM(AV51:AW51),2)</f>
        <v>0</v>
      </c>
      <c r="AU51" s="92">
        <f>ROUND(SUM(AU52:AU55),5)</f>
        <v>0</v>
      </c>
      <c r="AV51" s="91">
        <f>ROUND(AZ51*L26,2)</f>
        <v>0</v>
      </c>
      <c r="AW51" s="91">
        <f>ROUND(BA51*L27,2)</f>
        <v>0</v>
      </c>
      <c r="AX51" s="91">
        <f>ROUND(BB51*L26,2)</f>
        <v>0</v>
      </c>
      <c r="AY51" s="91">
        <f>ROUND(BC51*L27,2)</f>
        <v>0</v>
      </c>
      <c r="AZ51" s="91">
        <f>ROUND(SUM(AZ52:AZ55),2)</f>
        <v>0</v>
      </c>
      <c r="BA51" s="91">
        <f>ROUND(SUM(BA52:BA55),2)</f>
        <v>0</v>
      </c>
      <c r="BB51" s="91">
        <f>ROUND(SUM(BB52:BB55),2)</f>
        <v>0</v>
      </c>
      <c r="BC51" s="91">
        <f>ROUND(SUM(BC52:BC55),2)</f>
        <v>0</v>
      </c>
      <c r="BD51" s="93">
        <f>ROUND(SUM(BD52:BD55),2)</f>
        <v>0</v>
      </c>
      <c r="BS51" s="94" t="s">
        <v>76</v>
      </c>
      <c r="BT51" s="94" t="s">
        <v>77</v>
      </c>
      <c r="BU51" s="95" t="s">
        <v>78</v>
      </c>
      <c r="BV51" s="94" t="s">
        <v>79</v>
      </c>
      <c r="BW51" s="94" t="s">
        <v>7</v>
      </c>
      <c r="BX51" s="94" t="s">
        <v>80</v>
      </c>
      <c r="CL51" s="94" t="s">
        <v>22</v>
      </c>
    </row>
    <row r="52" spans="1:91" s="5" customFormat="1" ht="22.5" customHeight="1">
      <c r="A52" s="96" t="s">
        <v>81</v>
      </c>
      <c r="B52" s="97"/>
      <c r="C52" s="98"/>
      <c r="D52" s="363" t="s">
        <v>82</v>
      </c>
      <c r="E52" s="363"/>
      <c r="F52" s="363"/>
      <c r="G52" s="363"/>
      <c r="H52" s="363"/>
      <c r="I52" s="99"/>
      <c r="J52" s="363" t="s">
        <v>83</v>
      </c>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1">
        <f>'01 - stavební část'!J27</f>
        <v>0</v>
      </c>
      <c r="AH52" s="362"/>
      <c r="AI52" s="362"/>
      <c r="AJ52" s="362"/>
      <c r="AK52" s="362"/>
      <c r="AL52" s="362"/>
      <c r="AM52" s="362"/>
      <c r="AN52" s="361">
        <f>SUM(AG52,AT52)</f>
        <v>0</v>
      </c>
      <c r="AO52" s="362"/>
      <c r="AP52" s="362"/>
      <c r="AQ52" s="100" t="s">
        <v>84</v>
      </c>
      <c r="AR52" s="101"/>
      <c r="AS52" s="102">
        <v>0</v>
      </c>
      <c r="AT52" s="103">
        <f>ROUND(SUM(AV52:AW52),2)</f>
        <v>0</v>
      </c>
      <c r="AU52" s="104">
        <f>'01 - stavební část'!P90</f>
        <v>0</v>
      </c>
      <c r="AV52" s="103">
        <f>'01 - stavební část'!J30</f>
        <v>0</v>
      </c>
      <c r="AW52" s="103">
        <f>'01 - stavební část'!J31</f>
        <v>0</v>
      </c>
      <c r="AX52" s="103">
        <f>'01 - stavební část'!J32</f>
        <v>0</v>
      </c>
      <c r="AY52" s="103">
        <f>'01 - stavební část'!J33</f>
        <v>0</v>
      </c>
      <c r="AZ52" s="103">
        <f>'01 - stavební část'!F30</f>
        <v>0</v>
      </c>
      <c r="BA52" s="103">
        <f>'01 - stavební část'!F31</f>
        <v>0</v>
      </c>
      <c r="BB52" s="103">
        <f>'01 - stavební část'!F32</f>
        <v>0</v>
      </c>
      <c r="BC52" s="103">
        <f>'01 - stavební část'!F33</f>
        <v>0</v>
      </c>
      <c r="BD52" s="105">
        <f>'01 - stavební část'!F34</f>
        <v>0</v>
      </c>
      <c r="BT52" s="106" t="s">
        <v>24</v>
      </c>
      <c r="BV52" s="106" t="s">
        <v>79</v>
      </c>
      <c r="BW52" s="106" t="s">
        <v>85</v>
      </c>
      <c r="BX52" s="106" t="s">
        <v>7</v>
      </c>
      <c r="CL52" s="106" t="s">
        <v>22</v>
      </c>
      <c r="CM52" s="106" t="s">
        <v>86</v>
      </c>
    </row>
    <row r="53" spans="1:91" s="5" customFormat="1" ht="22.5" customHeight="1">
      <c r="A53" s="96" t="s">
        <v>81</v>
      </c>
      <c r="B53" s="97"/>
      <c r="C53" s="98"/>
      <c r="D53" s="363" t="s">
        <v>87</v>
      </c>
      <c r="E53" s="363"/>
      <c r="F53" s="363"/>
      <c r="G53" s="363"/>
      <c r="H53" s="363"/>
      <c r="I53" s="99"/>
      <c r="J53" s="363" t="s">
        <v>88</v>
      </c>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1">
        <f>'02 - elektroinstalace'!J27</f>
        <v>0</v>
      </c>
      <c r="AH53" s="362"/>
      <c r="AI53" s="362"/>
      <c r="AJ53" s="362"/>
      <c r="AK53" s="362"/>
      <c r="AL53" s="362"/>
      <c r="AM53" s="362"/>
      <c r="AN53" s="361">
        <f>SUM(AG53,AT53)</f>
        <v>0</v>
      </c>
      <c r="AO53" s="362"/>
      <c r="AP53" s="362"/>
      <c r="AQ53" s="100" t="s">
        <v>84</v>
      </c>
      <c r="AR53" s="101"/>
      <c r="AS53" s="102">
        <v>0</v>
      </c>
      <c r="AT53" s="103">
        <f>ROUND(SUM(AV53:AW53),2)</f>
        <v>0</v>
      </c>
      <c r="AU53" s="104">
        <f>'02 - elektroinstalace'!P88</f>
        <v>0</v>
      </c>
      <c r="AV53" s="103">
        <f>'02 - elektroinstalace'!J30</f>
        <v>0</v>
      </c>
      <c r="AW53" s="103">
        <f>'02 - elektroinstalace'!J31</f>
        <v>0</v>
      </c>
      <c r="AX53" s="103">
        <f>'02 - elektroinstalace'!J32</f>
        <v>0</v>
      </c>
      <c r="AY53" s="103">
        <f>'02 - elektroinstalace'!J33</f>
        <v>0</v>
      </c>
      <c r="AZ53" s="103">
        <f>'02 - elektroinstalace'!F30</f>
        <v>0</v>
      </c>
      <c r="BA53" s="103">
        <f>'02 - elektroinstalace'!F31</f>
        <v>0</v>
      </c>
      <c r="BB53" s="103">
        <f>'02 - elektroinstalace'!F32</f>
        <v>0</v>
      </c>
      <c r="BC53" s="103">
        <f>'02 - elektroinstalace'!F33</f>
        <v>0</v>
      </c>
      <c r="BD53" s="105">
        <f>'02 - elektroinstalace'!F34</f>
        <v>0</v>
      </c>
      <c r="BT53" s="106" t="s">
        <v>24</v>
      </c>
      <c r="BV53" s="106" t="s">
        <v>79</v>
      </c>
      <c r="BW53" s="106" t="s">
        <v>89</v>
      </c>
      <c r="BX53" s="106" t="s">
        <v>7</v>
      </c>
      <c r="CL53" s="106" t="s">
        <v>22</v>
      </c>
      <c r="CM53" s="106" t="s">
        <v>86</v>
      </c>
    </row>
    <row r="54" spans="1:91" s="5" customFormat="1" ht="22.5" customHeight="1">
      <c r="A54" s="96" t="s">
        <v>81</v>
      </c>
      <c r="B54" s="97"/>
      <c r="C54" s="98"/>
      <c r="D54" s="363" t="s">
        <v>90</v>
      </c>
      <c r="E54" s="363"/>
      <c r="F54" s="363"/>
      <c r="G54" s="363"/>
      <c r="H54" s="363"/>
      <c r="I54" s="99"/>
      <c r="J54" s="363" t="s">
        <v>91</v>
      </c>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1">
        <f>'03 - Vodovod, kanalizace'!J27</f>
        <v>0</v>
      </c>
      <c r="AH54" s="362"/>
      <c r="AI54" s="362"/>
      <c r="AJ54" s="362"/>
      <c r="AK54" s="362"/>
      <c r="AL54" s="362"/>
      <c r="AM54" s="362"/>
      <c r="AN54" s="361">
        <f>SUM(AG54,AT54)</f>
        <v>0</v>
      </c>
      <c r="AO54" s="362"/>
      <c r="AP54" s="362"/>
      <c r="AQ54" s="100" t="s">
        <v>84</v>
      </c>
      <c r="AR54" s="101"/>
      <c r="AS54" s="102">
        <v>0</v>
      </c>
      <c r="AT54" s="103">
        <f>ROUND(SUM(AV54:AW54),2)</f>
        <v>0</v>
      </c>
      <c r="AU54" s="104">
        <f>'03 - Vodovod, kanalizace'!P86</f>
        <v>0</v>
      </c>
      <c r="AV54" s="103">
        <f>'03 - Vodovod, kanalizace'!J30</f>
        <v>0</v>
      </c>
      <c r="AW54" s="103">
        <f>'03 - Vodovod, kanalizace'!J31</f>
        <v>0</v>
      </c>
      <c r="AX54" s="103">
        <f>'03 - Vodovod, kanalizace'!J32</f>
        <v>0</v>
      </c>
      <c r="AY54" s="103">
        <f>'03 - Vodovod, kanalizace'!J33</f>
        <v>0</v>
      </c>
      <c r="AZ54" s="103">
        <f>'03 - Vodovod, kanalizace'!F30</f>
        <v>0</v>
      </c>
      <c r="BA54" s="103">
        <f>'03 - Vodovod, kanalizace'!F31</f>
        <v>0</v>
      </c>
      <c r="BB54" s="103">
        <f>'03 - Vodovod, kanalizace'!F32</f>
        <v>0</v>
      </c>
      <c r="BC54" s="103">
        <f>'03 - Vodovod, kanalizace'!F33</f>
        <v>0</v>
      </c>
      <c r="BD54" s="105">
        <f>'03 - Vodovod, kanalizace'!F34</f>
        <v>0</v>
      </c>
      <c r="BT54" s="106" t="s">
        <v>24</v>
      </c>
      <c r="BV54" s="106" t="s">
        <v>79</v>
      </c>
      <c r="BW54" s="106" t="s">
        <v>92</v>
      </c>
      <c r="BX54" s="106" t="s">
        <v>7</v>
      </c>
      <c r="CL54" s="106" t="s">
        <v>22</v>
      </c>
      <c r="CM54" s="106" t="s">
        <v>86</v>
      </c>
    </row>
    <row r="55" spans="1:91" s="5" customFormat="1" ht="22.5" customHeight="1">
      <c r="A55" s="96" t="s">
        <v>81</v>
      </c>
      <c r="B55" s="97"/>
      <c r="C55" s="98"/>
      <c r="D55" s="363" t="s">
        <v>93</v>
      </c>
      <c r="E55" s="363"/>
      <c r="F55" s="363"/>
      <c r="G55" s="363"/>
      <c r="H55" s="363"/>
      <c r="I55" s="99"/>
      <c r="J55" s="363" t="s">
        <v>94</v>
      </c>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1">
        <f>'04 - VRN'!J27</f>
        <v>0</v>
      </c>
      <c r="AH55" s="362"/>
      <c r="AI55" s="362"/>
      <c r="AJ55" s="362"/>
      <c r="AK55" s="362"/>
      <c r="AL55" s="362"/>
      <c r="AM55" s="362"/>
      <c r="AN55" s="361">
        <f>SUM(AG55,AT55)</f>
        <v>0</v>
      </c>
      <c r="AO55" s="362"/>
      <c r="AP55" s="362"/>
      <c r="AQ55" s="100" t="s">
        <v>84</v>
      </c>
      <c r="AR55" s="101"/>
      <c r="AS55" s="107">
        <v>0</v>
      </c>
      <c r="AT55" s="108">
        <f>ROUND(SUM(AV55:AW55),2)</f>
        <v>0</v>
      </c>
      <c r="AU55" s="109">
        <f>'04 - VRN'!P79</f>
        <v>0</v>
      </c>
      <c r="AV55" s="108">
        <f>'04 - VRN'!J30</f>
        <v>0</v>
      </c>
      <c r="AW55" s="108">
        <f>'04 - VRN'!J31</f>
        <v>0</v>
      </c>
      <c r="AX55" s="108">
        <f>'04 - VRN'!J32</f>
        <v>0</v>
      </c>
      <c r="AY55" s="108">
        <f>'04 - VRN'!J33</f>
        <v>0</v>
      </c>
      <c r="AZ55" s="108">
        <f>'04 - VRN'!F30</f>
        <v>0</v>
      </c>
      <c r="BA55" s="108">
        <f>'04 - VRN'!F31</f>
        <v>0</v>
      </c>
      <c r="BB55" s="108">
        <f>'04 - VRN'!F32</f>
        <v>0</v>
      </c>
      <c r="BC55" s="108">
        <f>'04 - VRN'!F33</f>
        <v>0</v>
      </c>
      <c r="BD55" s="110">
        <f>'04 - VRN'!F34</f>
        <v>0</v>
      </c>
      <c r="BT55" s="106" t="s">
        <v>24</v>
      </c>
      <c r="BV55" s="106" t="s">
        <v>79</v>
      </c>
      <c r="BW55" s="106" t="s">
        <v>95</v>
      </c>
      <c r="BX55" s="106" t="s">
        <v>7</v>
      </c>
      <c r="CL55" s="106" t="s">
        <v>22</v>
      </c>
      <c r="CM55" s="106" t="s">
        <v>86</v>
      </c>
    </row>
    <row r="56" spans="2:44" s="1" customFormat="1" ht="30" customHeight="1">
      <c r="B56" s="41"/>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1"/>
    </row>
    <row r="57" spans="2:44" s="1" customFormat="1" ht="6.95"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61"/>
    </row>
  </sheetData>
  <sheetProtection password="CC35" sheet="1" objects="1" scenarios="1" formatCells="0" formatColumns="0" formatRows="0" sort="0" autoFilter="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AG51:AM51"/>
    <mergeCell ref="AN51:AP51"/>
    <mergeCell ref="AR2:BE2"/>
    <mergeCell ref="AN54:AP54"/>
    <mergeCell ref="AG54:AM54"/>
    <mergeCell ref="AN52:AP52"/>
    <mergeCell ref="AG52:AM52"/>
    <mergeCell ref="L42:AO42"/>
    <mergeCell ref="AM44:AN44"/>
    <mergeCell ref="AM46:AP46"/>
    <mergeCell ref="AS46:AT48"/>
    <mergeCell ref="W28:AE28"/>
    <mergeCell ref="AK28:AO28"/>
    <mergeCell ref="L29:O29"/>
    <mergeCell ref="W29:AE29"/>
    <mergeCell ref="AK29:AO29"/>
  </mergeCells>
  <hyperlinks>
    <hyperlink ref="K1:S1" location="C2" display="1) Rekapitulace stavby"/>
    <hyperlink ref="W1:AI1" location="C51" display="2) Rekapitulace objektů stavby a soupisů prací"/>
    <hyperlink ref="A52" location="'01 - stavební část'!C2" display="/"/>
    <hyperlink ref="A53" location="'02 - elektroinstalace'!C2" display="/"/>
    <hyperlink ref="A54" location="'03 - Vodovod, kanalizace'!C2" display="/"/>
    <hyperlink ref="A55" location="'04 - VR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1"/>
  <sheetViews>
    <sheetView showGridLines="0" workbookViewId="0" topLeftCell="A1">
      <pane ySplit="1" topLeftCell="A95"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96</v>
      </c>
      <c r="G1" s="399" t="s">
        <v>97</v>
      </c>
      <c r="H1" s="399"/>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85</v>
      </c>
    </row>
    <row r="3" spans="2:46" ht="6.95" customHeight="1">
      <c r="B3" s="25"/>
      <c r="C3" s="26"/>
      <c r="D3" s="26"/>
      <c r="E3" s="26"/>
      <c r="F3" s="26"/>
      <c r="G3" s="26"/>
      <c r="H3" s="26"/>
      <c r="I3" s="116"/>
      <c r="J3" s="26"/>
      <c r="K3" s="27"/>
      <c r="AT3" s="24" t="s">
        <v>86</v>
      </c>
    </row>
    <row r="4" spans="2:46" ht="36.95" customHeight="1">
      <c r="B4" s="28"/>
      <c r="C4" s="29"/>
      <c r="D4" s="30" t="s">
        <v>101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0" t="str">
        <f>'Rekapitulace stavby'!K6</f>
        <v>Stav. úpr. soc. zař. ZŠ Kostelní nám. Cheb Etapa 1</v>
      </c>
      <c r="F7" s="401"/>
      <c r="G7" s="401"/>
      <c r="H7" s="401"/>
      <c r="I7" s="117"/>
      <c r="J7" s="29"/>
      <c r="K7" s="31"/>
    </row>
    <row r="8" spans="2:11" s="1" customFormat="1" ht="15">
      <c r="B8" s="41"/>
      <c r="C8" s="42"/>
      <c r="D8" s="37" t="s">
        <v>102</v>
      </c>
      <c r="E8" s="42"/>
      <c r="F8" s="42"/>
      <c r="G8" s="42"/>
      <c r="H8" s="42"/>
      <c r="I8" s="118"/>
      <c r="J8" s="42"/>
      <c r="K8" s="45"/>
    </row>
    <row r="9" spans="2:11" s="1" customFormat="1" ht="36.95" customHeight="1">
      <c r="B9" s="41"/>
      <c r="C9" s="42"/>
      <c r="D9" s="42"/>
      <c r="E9" s="402" t="s">
        <v>103</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21</v>
      </c>
      <c r="E11" s="42"/>
      <c r="F11" s="35" t="s">
        <v>22</v>
      </c>
      <c r="G11" s="42"/>
      <c r="H11" s="42"/>
      <c r="I11" s="119" t="s">
        <v>23</v>
      </c>
      <c r="J11" s="35" t="s">
        <v>22</v>
      </c>
      <c r="K11" s="45"/>
    </row>
    <row r="12" spans="2:11" s="1" customFormat="1" ht="14.45" customHeight="1">
      <c r="B12" s="41"/>
      <c r="C12" s="42"/>
      <c r="D12" s="37" t="s">
        <v>25</v>
      </c>
      <c r="E12" s="42"/>
      <c r="F12" s="35" t="s">
        <v>26</v>
      </c>
      <c r="G12" s="42"/>
      <c r="H12" s="42"/>
      <c r="I12" s="119" t="s">
        <v>27</v>
      </c>
      <c r="J12" s="120" t="str">
        <f>'Rekapitulace stavby'!AN8</f>
        <v>7. 7. 2016</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31</v>
      </c>
      <c r="E14" s="42"/>
      <c r="F14" s="42"/>
      <c r="G14" s="42"/>
      <c r="H14" s="42"/>
      <c r="I14" s="119" t="s">
        <v>32</v>
      </c>
      <c r="J14" s="35" t="s">
        <v>33</v>
      </c>
      <c r="K14" s="45"/>
    </row>
    <row r="15" spans="2:11" s="1" customFormat="1" ht="18" customHeight="1">
      <c r="B15" s="41"/>
      <c r="C15" s="42"/>
      <c r="D15" s="42"/>
      <c r="E15" s="35" t="s">
        <v>34</v>
      </c>
      <c r="F15" s="42"/>
      <c r="G15" s="42"/>
      <c r="H15" s="42"/>
      <c r="I15" s="119" t="s">
        <v>35</v>
      </c>
      <c r="J15" s="35" t="s">
        <v>22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39</v>
      </c>
      <c r="E20" s="42"/>
      <c r="F20" s="42"/>
      <c r="G20" s="42"/>
      <c r="H20" s="42"/>
      <c r="I20" s="119" t="s">
        <v>32</v>
      </c>
      <c r="J20" s="35" t="s">
        <v>22</v>
      </c>
      <c r="K20" s="45"/>
    </row>
    <row r="21" spans="2:11" s="1" customFormat="1" ht="18" customHeight="1">
      <c r="B21" s="41"/>
      <c r="C21" s="42"/>
      <c r="D21" s="42"/>
      <c r="E21" s="35" t="s">
        <v>40</v>
      </c>
      <c r="F21" s="42"/>
      <c r="G21" s="42"/>
      <c r="H21" s="42"/>
      <c r="I21" s="119" t="s">
        <v>35</v>
      </c>
      <c r="J21" s="35" t="s">
        <v>22</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41</v>
      </c>
      <c r="E23" s="42"/>
      <c r="F23" s="42"/>
      <c r="G23" s="42"/>
      <c r="H23" s="42"/>
      <c r="I23" s="118"/>
      <c r="J23" s="42"/>
      <c r="K23" s="45"/>
    </row>
    <row r="24" spans="2:11" s="6" customFormat="1" ht="63" customHeight="1">
      <c r="B24" s="121"/>
      <c r="C24" s="122"/>
      <c r="D24" s="122"/>
      <c r="E24" s="392" t="s">
        <v>42</v>
      </c>
      <c r="F24" s="392"/>
      <c r="G24" s="392"/>
      <c r="H24" s="39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ROUND(J90,2)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45</v>
      </c>
      <c r="G29" s="42"/>
      <c r="H29" s="42"/>
      <c r="I29" s="129" t="s">
        <v>44</v>
      </c>
      <c r="J29" s="46" t="s">
        <v>46</v>
      </c>
      <c r="K29" s="45"/>
    </row>
    <row r="30" spans="2:11" s="1" customFormat="1" ht="14.45" customHeight="1">
      <c r="B30" s="41"/>
      <c r="C30" s="42"/>
      <c r="D30" s="49" t="s">
        <v>47</v>
      </c>
      <c r="E30" s="49" t="s">
        <v>48</v>
      </c>
      <c r="F30" s="130">
        <f>ROUND(SUM(BE90:BE920),2)</f>
        <v>0</v>
      </c>
      <c r="G30" s="42"/>
      <c r="H30" s="42"/>
      <c r="I30" s="131">
        <v>0.21</v>
      </c>
      <c r="J30" s="130">
        <f>ROUND(ROUND((SUM(BE90:BE920)),2)*I30,2)</f>
        <v>0</v>
      </c>
      <c r="K30" s="45"/>
    </row>
    <row r="31" spans="2:11" s="1" customFormat="1" ht="14.45" customHeight="1">
      <c r="B31" s="41"/>
      <c r="C31" s="42"/>
      <c r="D31" s="42"/>
      <c r="E31" s="49" t="s">
        <v>49</v>
      </c>
      <c r="F31" s="130">
        <f>ROUND(SUM(BF90:BF920),2)</f>
        <v>0</v>
      </c>
      <c r="G31" s="42"/>
      <c r="H31" s="42"/>
      <c r="I31" s="131">
        <v>0.15</v>
      </c>
      <c r="J31" s="130">
        <f>ROUND(ROUND((SUM(BF90:BF920)),2)*I31,2)</f>
        <v>0</v>
      </c>
      <c r="K31" s="45"/>
    </row>
    <row r="32" spans="2:11" s="1" customFormat="1" ht="14.45" customHeight="1" hidden="1">
      <c r="B32" s="41"/>
      <c r="C32" s="42"/>
      <c r="D32" s="42"/>
      <c r="E32" s="49" t="s">
        <v>50</v>
      </c>
      <c r="F32" s="130">
        <f>ROUND(SUM(BG90:BG920),2)</f>
        <v>0</v>
      </c>
      <c r="G32" s="42"/>
      <c r="H32" s="42"/>
      <c r="I32" s="131">
        <v>0.21</v>
      </c>
      <c r="J32" s="130">
        <v>0</v>
      </c>
      <c r="K32" s="45"/>
    </row>
    <row r="33" spans="2:11" s="1" customFormat="1" ht="14.45" customHeight="1" hidden="1">
      <c r="B33" s="41"/>
      <c r="C33" s="42"/>
      <c r="D33" s="42"/>
      <c r="E33" s="49" t="s">
        <v>51</v>
      </c>
      <c r="F33" s="130">
        <f>ROUND(SUM(BH90:BH920),2)</f>
        <v>0</v>
      </c>
      <c r="G33" s="42"/>
      <c r="H33" s="42"/>
      <c r="I33" s="131">
        <v>0.15</v>
      </c>
      <c r="J33" s="130">
        <v>0</v>
      </c>
      <c r="K33" s="45"/>
    </row>
    <row r="34" spans="2:11" s="1" customFormat="1" ht="14.45" customHeight="1" hidden="1">
      <c r="B34" s="41"/>
      <c r="C34" s="42"/>
      <c r="D34" s="42"/>
      <c r="E34" s="49" t="s">
        <v>52</v>
      </c>
      <c r="F34" s="130">
        <f>ROUND(SUM(BI90:BI920),2)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0" t="str">
        <f>E7</f>
        <v>Stav. úpr. soc. zař. ZŠ Kostelní nám. Cheb Etapa 1</v>
      </c>
      <c r="F45" s="401"/>
      <c r="G45" s="401"/>
      <c r="H45" s="401"/>
      <c r="I45" s="118"/>
      <c r="J45" s="42"/>
      <c r="K45" s="45"/>
    </row>
    <row r="46" spans="2:11" s="1" customFormat="1" ht="14.45" customHeight="1">
      <c r="B46" s="41"/>
      <c r="C46" s="37" t="s">
        <v>102</v>
      </c>
      <c r="D46" s="42"/>
      <c r="E46" s="42"/>
      <c r="F46" s="42"/>
      <c r="G46" s="42"/>
      <c r="H46" s="42"/>
      <c r="I46" s="118"/>
      <c r="J46" s="42"/>
      <c r="K46" s="45"/>
    </row>
    <row r="47" spans="2:11" s="1" customFormat="1" ht="23.25" customHeight="1">
      <c r="B47" s="41"/>
      <c r="C47" s="42"/>
      <c r="D47" s="42"/>
      <c r="E47" s="402" t="str">
        <f>E9</f>
        <v>01 - stavební část</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25</v>
      </c>
      <c r="D49" s="42"/>
      <c r="E49" s="42"/>
      <c r="F49" s="35" t="str">
        <f>F12</f>
        <v>Cheb</v>
      </c>
      <c r="G49" s="42"/>
      <c r="H49" s="42"/>
      <c r="I49" s="119" t="s">
        <v>27</v>
      </c>
      <c r="J49" s="120" t="str">
        <f>IF(J12="","",J12)</f>
        <v>7. 7. 2016</v>
      </c>
      <c r="K49" s="45"/>
    </row>
    <row r="50" spans="2:11" s="1" customFormat="1" ht="6.95" customHeight="1">
      <c r="B50" s="41"/>
      <c r="C50" s="42"/>
      <c r="D50" s="42"/>
      <c r="E50" s="42"/>
      <c r="F50" s="42"/>
      <c r="G50" s="42"/>
      <c r="H50" s="42"/>
      <c r="I50" s="118"/>
      <c r="J50" s="42"/>
      <c r="K50" s="45"/>
    </row>
    <row r="51" spans="2:11" s="1" customFormat="1" ht="15">
      <c r="B51" s="41"/>
      <c r="C51" s="37" t="s">
        <v>31</v>
      </c>
      <c r="D51" s="42"/>
      <c r="E51" s="42"/>
      <c r="F51" s="35" t="str">
        <f>E15</f>
        <v>Město Cheb</v>
      </c>
      <c r="G51" s="42"/>
      <c r="H51" s="42"/>
      <c r="I51" s="119" t="s">
        <v>39</v>
      </c>
      <c r="J51" s="35" t="str">
        <f>E21</f>
        <v>PK Beránek a Hradil</v>
      </c>
      <c r="K51" s="45"/>
    </row>
    <row r="52" spans="2:11" s="1" customFormat="1" ht="14.45" customHeight="1">
      <c r="B52" s="41"/>
      <c r="C52" s="37" t="s">
        <v>36</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105</v>
      </c>
      <c r="D54" s="132"/>
      <c r="E54" s="132"/>
      <c r="F54" s="132"/>
      <c r="G54" s="132"/>
      <c r="H54" s="132"/>
      <c r="I54" s="145"/>
      <c r="J54" s="146" t="s">
        <v>106</v>
      </c>
      <c r="K54" s="147"/>
    </row>
    <row r="55" spans="2:11" s="1" customFormat="1" ht="10.35" customHeight="1">
      <c r="B55" s="41"/>
      <c r="C55" s="42"/>
      <c r="D55" s="42"/>
      <c r="E55" s="42"/>
      <c r="F55" s="42"/>
      <c r="G55" s="42"/>
      <c r="H55" s="42"/>
      <c r="I55" s="118"/>
      <c r="J55" s="42"/>
      <c r="K55" s="45"/>
    </row>
    <row r="56" spans="2:47" s="1" customFormat="1" ht="29.25" customHeight="1">
      <c r="B56" s="41"/>
      <c r="C56" s="148" t="s">
        <v>107</v>
      </c>
      <c r="D56" s="42"/>
      <c r="E56" s="42"/>
      <c r="F56" s="42"/>
      <c r="G56" s="42"/>
      <c r="H56" s="42"/>
      <c r="I56" s="118"/>
      <c r="J56" s="128">
        <f>J90</f>
        <v>0</v>
      </c>
      <c r="K56" s="45"/>
      <c r="AU56" s="24" t="s">
        <v>108</v>
      </c>
    </row>
    <row r="57" spans="2:11" s="7" customFormat="1" ht="24.95" customHeight="1">
      <c r="B57" s="149"/>
      <c r="C57" s="150"/>
      <c r="D57" s="151" t="s">
        <v>109</v>
      </c>
      <c r="E57" s="152"/>
      <c r="F57" s="152"/>
      <c r="G57" s="152"/>
      <c r="H57" s="152"/>
      <c r="I57" s="153"/>
      <c r="J57" s="154">
        <f>J91</f>
        <v>0</v>
      </c>
      <c r="K57" s="155"/>
    </row>
    <row r="58" spans="2:11" s="8" customFormat="1" ht="19.9" customHeight="1">
      <c r="B58" s="156"/>
      <c r="C58" s="157"/>
      <c r="D58" s="158" t="s">
        <v>110</v>
      </c>
      <c r="E58" s="159"/>
      <c r="F58" s="159"/>
      <c r="G58" s="159"/>
      <c r="H58" s="159"/>
      <c r="I58" s="160"/>
      <c r="J58" s="161">
        <f>J92</f>
        <v>0</v>
      </c>
      <c r="K58" s="162"/>
    </row>
    <row r="59" spans="2:11" s="8" customFormat="1" ht="19.9" customHeight="1">
      <c r="B59" s="156"/>
      <c r="C59" s="157"/>
      <c r="D59" s="158" t="s">
        <v>111</v>
      </c>
      <c r="E59" s="159"/>
      <c r="F59" s="159"/>
      <c r="G59" s="159"/>
      <c r="H59" s="159"/>
      <c r="I59" s="160"/>
      <c r="J59" s="161">
        <f>J97</f>
        <v>0</v>
      </c>
      <c r="K59" s="162"/>
    </row>
    <row r="60" spans="2:11" s="8" customFormat="1" ht="19.9" customHeight="1">
      <c r="B60" s="156"/>
      <c r="C60" s="157"/>
      <c r="D60" s="158" t="s">
        <v>112</v>
      </c>
      <c r="E60" s="159"/>
      <c r="F60" s="159"/>
      <c r="G60" s="159"/>
      <c r="H60" s="159"/>
      <c r="I60" s="160"/>
      <c r="J60" s="161">
        <f>J204</f>
        <v>0</v>
      </c>
      <c r="K60" s="162"/>
    </row>
    <row r="61" spans="2:11" s="8" customFormat="1" ht="19.9" customHeight="1">
      <c r="B61" s="156"/>
      <c r="C61" s="157"/>
      <c r="D61" s="158" t="s">
        <v>113</v>
      </c>
      <c r="E61" s="159"/>
      <c r="F61" s="159"/>
      <c r="G61" s="159"/>
      <c r="H61" s="159"/>
      <c r="I61" s="160"/>
      <c r="J61" s="161">
        <f>J258</f>
        <v>0</v>
      </c>
      <c r="K61" s="162"/>
    </row>
    <row r="62" spans="2:11" s="7" customFormat="1" ht="24.95" customHeight="1">
      <c r="B62" s="149"/>
      <c r="C62" s="150"/>
      <c r="D62" s="151" t="s">
        <v>114</v>
      </c>
      <c r="E62" s="152"/>
      <c r="F62" s="152"/>
      <c r="G62" s="152"/>
      <c r="H62" s="152"/>
      <c r="I62" s="153"/>
      <c r="J62" s="154">
        <f>J268</f>
        <v>0</v>
      </c>
      <c r="K62" s="155"/>
    </row>
    <row r="63" spans="2:11" s="8" customFormat="1" ht="19.9" customHeight="1">
      <c r="B63" s="156"/>
      <c r="C63" s="157"/>
      <c r="D63" s="158" t="s">
        <v>115</v>
      </c>
      <c r="E63" s="159"/>
      <c r="F63" s="159"/>
      <c r="G63" s="159"/>
      <c r="H63" s="159"/>
      <c r="I63" s="160"/>
      <c r="J63" s="161">
        <f>J269</f>
        <v>0</v>
      </c>
      <c r="K63" s="162"/>
    </row>
    <row r="64" spans="2:11" s="8" customFormat="1" ht="19.9" customHeight="1">
      <c r="B64" s="156"/>
      <c r="C64" s="157"/>
      <c r="D64" s="158" t="s">
        <v>116</v>
      </c>
      <c r="E64" s="159"/>
      <c r="F64" s="159"/>
      <c r="G64" s="159"/>
      <c r="H64" s="159"/>
      <c r="I64" s="160"/>
      <c r="J64" s="161">
        <f>J347</f>
        <v>0</v>
      </c>
      <c r="K64" s="162"/>
    </row>
    <row r="65" spans="2:11" s="8" customFormat="1" ht="19.9" customHeight="1">
      <c r="B65" s="156"/>
      <c r="C65" s="157"/>
      <c r="D65" s="158" t="s">
        <v>117</v>
      </c>
      <c r="E65" s="159"/>
      <c r="F65" s="159"/>
      <c r="G65" s="159"/>
      <c r="H65" s="159"/>
      <c r="I65" s="160"/>
      <c r="J65" s="161">
        <f>J354</f>
        <v>0</v>
      </c>
      <c r="K65" s="162"/>
    </row>
    <row r="66" spans="2:11" s="8" customFormat="1" ht="19.9" customHeight="1">
      <c r="B66" s="156"/>
      <c r="C66" s="157"/>
      <c r="D66" s="158" t="s">
        <v>118</v>
      </c>
      <c r="E66" s="159"/>
      <c r="F66" s="159"/>
      <c r="G66" s="159"/>
      <c r="H66" s="159"/>
      <c r="I66" s="160"/>
      <c r="J66" s="161">
        <f>J362</f>
        <v>0</v>
      </c>
      <c r="K66" s="162"/>
    </row>
    <row r="67" spans="2:11" s="8" customFormat="1" ht="19.9" customHeight="1">
      <c r="B67" s="156"/>
      <c r="C67" s="157"/>
      <c r="D67" s="158" t="s">
        <v>119</v>
      </c>
      <c r="E67" s="159"/>
      <c r="F67" s="159"/>
      <c r="G67" s="159"/>
      <c r="H67" s="159"/>
      <c r="I67" s="160"/>
      <c r="J67" s="161">
        <f>J374</f>
        <v>0</v>
      </c>
      <c r="K67" s="162"/>
    </row>
    <row r="68" spans="2:11" s="8" customFormat="1" ht="19.9" customHeight="1">
      <c r="B68" s="156"/>
      <c r="C68" s="157"/>
      <c r="D68" s="158" t="s">
        <v>120</v>
      </c>
      <c r="E68" s="159"/>
      <c r="F68" s="159"/>
      <c r="G68" s="159"/>
      <c r="H68" s="159"/>
      <c r="I68" s="160"/>
      <c r="J68" s="161">
        <f>J405</f>
        <v>0</v>
      </c>
      <c r="K68" s="162"/>
    </row>
    <row r="69" spans="2:11" s="8" customFormat="1" ht="19.9" customHeight="1">
      <c r="B69" s="156"/>
      <c r="C69" s="157"/>
      <c r="D69" s="158" t="s">
        <v>121</v>
      </c>
      <c r="E69" s="159"/>
      <c r="F69" s="159"/>
      <c r="G69" s="159"/>
      <c r="H69" s="159"/>
      <c r="I69" s="160"/>
      <c r="J69" s="161">
        <f>J472</f>
        <v>0</v>
      </c>
      <c r="K69" s="162"/>
    </row>
    <row r="70" spans="2:11" s="8" customFormat="1" ht="19.9" customHeight="1">
      <c r="B70" s="156"/>
      <c r="C70" s="157"/>
      <c r="D70" s="158" t="s">
        <v>122</v>
      </c>
      <c r="E70" s="159"/>
      <c r="F70" s="159"/>
      <c r="G70" s="159"/>
      <c r="H70" s="159"/>
      <c r="I70" s="160"/>
      <c r="J70" s="161">
        <f>J628</f>
        <v>0</v>
      </c>
      <c r="K70" s="162"/>
    </row>
    <row r="71" spans="2:11" s="1" customFormat="1" ht="21.75" customHeight="1">
      <c r="B71" s="41"/>
      <c r="C71" s="42"/>
      <c r="D71" s="42"/>
      <c r="E71" s="42"/>
      <c r="F71" s="42"/>
      <c r="G71" s="42"/>
      <c r="H71" s="42"/>
      <c r="I71" s="118"/>
      <c r="J71" s="42"/>
      <c r="K71" s="45"/>
    </row>
    <row r="72" spans="2:11" s="1" customFormat="1" ht="6.95" customHeight="1">
      <c r="B72" s="56"/>
      <c r="C72" s="57"/>
      <c r="D72" s="57"/>
      <c r="E72" s="57"/>
      <c r="F72" s="57"/>
      <c r="G72" s="57"/>
      <c r="H72" s="57"/>
      <c r="I72" s="139"/>
      <c r="J72" s="57"/>
      <c r="K72" s="58"/>
    </row>
    <row r="76" spans="2:12" s="1" customFormat="1" ht="6.95" customHeight="1">
      <c r="B76" s="59"/>
      <c r="C76" s="60"/>
      <c r="D76" s="60"/>
      <c r="E76" s="60"/>
      <c r="F76" s="60"/>
      <c r="G76" s="60"/>
      <c r="H76" s="60"/>
      <c r="I76" s="142"/>
      <c r="J76" s="60"/>
      <c r="K76" s="60"/>
      <c r="L76" s="61"/>
    </row>
    <row r="77" spans="2:12" s="1" customFormat="1" ht="36.95" customHeight="1">
      <c r="B77" s="41"/>
      <c r="C77" s="62" t="s">
        <v>123</v>
      </c>
      <c r="D77" s="63"/>
      <c r="E77" s="63"/>
      <c r="F77" s="63"/>
      <c r="G77" s="63"/>
      <c r="H77" s="63"/>
      <c r="I77" s="163"/>
      <c r="J77" s="63"/>
      <c r="K77" s="63"/>
      <c r="L77" s="61"/>
    </row>
    <row r="78" spans="2:12" s="1" customFormat="1" ht="6.95" customHeight="1">
      <c r="B78" s="41"/>
      <c r="C78" s="63"/>
      <c r="D78" s="63"/>
      <c r="E78" s="63"/>
      <c r="F78" s="63"/>
      <c r="G78" s="63"/>
      <c r="H78" s="63"/>
      <c r="I78" s="163"/>
      <c r="J78" s="63"/>
      <c r="K78" s="63"/>
      <c r="L78" s="61"/>
    </row>
    <row r="79" spans="2:12" s="1" customFormat="1" ht="14.45" customHeight="1">
      <c r="B79" s="41"/>
      <c r="C79" s="65" t="s">
        <v>18</v>
      </c>
      <c r="D79" s="63"/>
      <c r="E79" s="63"/>
      <c r="F79" s="63"/>
      <c r="G79" s="63"/>
      <c r="H79" s="63"/>
      <c r="I79" s="163"/>
      <c r="J79" s="63"/>
      <c r="K79" s="63"/>
      <c r="L79" s="61"/>
    </row>
    <row r="80" spans="2:12" s="1" customFormat="1" ht="22.5" customHeight="1">
      <c r="B80" s="41"/>
      <c r="C80" s="63"/>
      <c r="D80" s="63"/>
      <c r="E80" s="396" t="str">
        <f>E7</f>
        <v>Stav. úpr. soc. zař. ZŠ Kostelní nám. Cheb Etapa 1</v>
      </c>
      <c r="F80" s="397"/>
      <c r="G80" s="397"/>
      <c r="H80" s="397"/>
      <c r="I80" s="163"/>
      <c r="J80" s="63"/>
      <c r="K80" s="63"/>
      <c r="L80" s="61"/>
    </row>
    <row r="81" spans="2:12" s="1" customFormat="1" ht="14.45" customHeight="1">
      <c r="B81" s="41"/>
      <c r="C81" s="65" t="s">
        <v>102</v>
      </c>
      <c r="D81" s="63"/>
      <c r="E81" s="63"/>
      <c r="F81" s="63"/>
      <c r="G81" s="63"/>
      <c r="H81" s="63"/>
      <c r="I81" s="163"/>
      <c r="J81" s="63"/>
      <c r="K81" s="63"/>
      <c r="L81" s="61"/>
    </row>
    <row r="82" spans="2:12" s="1" customFormat="1" ht="23.25" customHeight="1">
      <c r="B82" s="41"/>
      <c r="C82" s="63"/>
      <c r="D82" s="63"/>
      <c r="E82" s="364" t="str">
        <f>E9</f>
        <v>01 - stavební část</v>
      </c>
      <c r="F82" s="398"/>
      <c r="G82" s="398"/>
      <c r="H82" s="398"/>
      <c r="I82" s="163"/>
      <c r="J82" s="63"/>
      <c r="K82" s="63"/>
      <c r="L82" s="61"/>
    </row>
    <row r="83" spans="2:12" s="1" customFormat="1" ht="6.95" customHeight="1">
      <c r="B83" s="41"/>
      <c r="C83" s="63"/>
      <c r="D83" s="63"/>
      <c r="E83" s="63"/>
      <c r="F83" s="63"/>
      <c r="G83" s="63"/>
      <c r="H83" s="63"/>
      <c r="I83" s="163"/>
      <c r="J83" s="63"/>
      <c r="K83" s="63"/>
      <c r="L83" s="61"/>
    </row>
    <row r="84" spans="2:12" s="1" customFormat="1" ht="18" customHeight="1">
      <c r="B84" s="41"/>
      <c r="C84" s="65" t="s">
        <v>25</v>
      </c>
      <c r="D84" s="63"/>
      <c r="E84" s="63"/>
      <c r="F84" s="164" t="str">
        <f>F12</f>
        <v>Cheb</v>
      </c>
      <c r="G84" s="63"/>
      <c r="H84" s="63"/>
      <c r="I84" s="165" t="s">
        <v>27</v>
      </c>
      <c r="J84" s="73" t="str">
        <f>IF(J12="","",J12)</f>
        <v>7. 7. 2016</v>
      </c>
      <c r="K84" s="63"/>
      <c r="L84" s="61"/>
    </row>
    <row r="85" spans="2:12" s="1" customFormat="1" ht="6.95" customHeight="1">
      <c r="B85" s="41"/>
      <c r="C85" s="63"/>
      <c r="D85" s="63"/>
      <c r="E85" s="63"/>
      <c r="F85" s="63"/>
      <c r="G85" s="63"/>
      <c r="H85" s="63"/>
      <c r="I85" s="163"/>
      <c r="J85" s="63"/>
      <c r="K85" s="63"/>
      <c r="L85" s="61"/>
    </row>
    <row r="86" spans="2:12" s="1" customFormat="1" ht="15">
      <c r="B86" s="41"/>
      <c r="C86" s="65" t="s">
        <v>31</v>
      </c>
      <c r="D86" s="63"/>
      <c r="E86" s="63"/>
      <c r="F86" s="164" t="str">
        <f>E15</f>
        <v>Město Cheb</v>
      </c>
      <c r="G86" s="63"/>
      <c r="H86" s="63"/>
      <c r="I86" s="165" t="s">
        <v>39</v>
      </c>
      <c r="J86" s="164" t="str">
        <f>E21</f>
        <v>PK Beránek a Hradil</v>
      </c>
      <c r="K86" s="63"/>
      <c r="L86" s="61"/>
    </row>
    <row r="87" spans="2:12" s="1" customFormat="1" ht="14.45" customHeight="1">
      <c r="B87" s="41"/>
      <c r="C87" s="65" t="s">
        <v>36</v>
      </c>
      <c r="D87" s="63"/>
      <c r="E87" s="63"/>
      <c r="F87" s="164" t="str">
        <f>IF(E18="","",E18)</f>
        <v/>
      </c>
      <c r="G87" s="63"/>
      <c r="H87" s="63"/>
      <c r="I87" s="163"/>
      <c r="J87" s="63"/>
      <c r="K87" s="63"/>
      <c r="L87" s="61"/>
    </row>
    <row r="88" spans="2:12" s="1" customFormat="1" ht="10.35" customHeight="1">
      <c r="B88" s="41"/>
      <c r="C88" s="63"/>
      <c r="D88" s="63"/>
      <c r="E88" s="63"/>
      <c r="F88" s="63"/>
      <c r="G88" s="63"/>
      <c r="H88" s="63"/>
      <c r="I88" s="163"/>
      <c r="J88" s="63"/>
      <c r="K88" s="63"/>
      <c r="L88" s="61"/>
    </row>
    <row r="89" spans="2:20" s="9" customFormat="1" ht="29.25" customHeight="1">
      <c r="B89" s="166"/>
      <c r="C89" s="167" t="s">
        <v>124</v>
      </c>
      <c r="D89" s="168" t="s">
        <v>62</v>
      </c>
      <c r="E89" s="168" t="s">
        <v>58</v>
      </c>
      <c r="F89" s="168" t="s">
        <v>125</v>
      </c>
      <c r="G89" s="168" t="s">
        <v>126</v>
      </c>
      <c r="H89" s="168" t="s">
        <v>127</v>
      </c>
      <c r="I89" s="169" t="s">
        <v>128</v>
      </c>
      <c r="J89" s="168" t="s">
        <v>106</v>
      </c>
      <c r="K89" s="170" t="s">
        <v>129</v>
      </c>
      <c r="L89" s="171"/>
      <c r="M89" s="81" t="s">
        <v>130</v>
      </c>
      <c r="N89" s="82" t="s">
        <v>47</v>
      </c>
      <c r="O89" s="82" t="s">
        <v>131</v>
      </c>
      <c r="P89" s="82" t="s">
        <v>132</v>
      </c>
      <c r="Q89" s="82" t="s">
        <v>133</v>
      </c>
      <c r="R89" s="82" t="s">
        <v>134</v>
      </c>
      <c r="S89" s="82" t="s">
        <v>135</v>
      </c>
      <c r="T89" s="83" t="s">
        <v>136</v>
      </c>
    </row>
    <row r="90" spans="2:63" s="1" customFormat="1" ht="29.25" customHeight="1">
      <c r="B90" s="41"/>
      <c r="C90" s="87" t="s">
        <v>107</v>
      </c>
      <c r="D90" s="63"/>
      <c r="E90" s="63"/>
      <c r="F90" s="63"/>
      <c r="G90" s="63"/>
      <c r="H90" s="63"/>
      <c r="I90" s="163"/>
      <c r="J90" s="172">
        <f>BK90</f>
        <v>0</v>
      </c>
      <c r="K90" s="63"/>
      <c r="L90" s="61"/>
      <c r="M90" s="84"/>
      <c r="N90" s="85"/>
      <c r="O90" s="85"/>
      <c r="P90" s="173">
        <f>P91+P268</f>
        <v>0</v>
      </c>
      <c r="Q90" s="85"/>
      <c r="R90" s="173">
        <f>R91+R268</f>
        <v>25.31557988</v>
      </c>
      <c r="S90" s="85"/>
      <c r="T90" s="174">
        <f>T91+T268</f>
        <v>5.20961127</v>
      </c>
      <c r="AT90" s="24" t="s">
        <v>76</v>
      </c>
      <c r="AU90" s="24" t="s">
        <v>108</v>
      </c>
      <c r="BK90" s="175">
        <f>BK91+BK268</f>
        <v>0</v>
      </c>
    </row>
    <row r="91" spans="2:63" s="10" customFormat="1" ht="37.35" customHeight="1">
      <c r="B91" s="176"/>
      <c r="C91" s="177"/>
      <c r="D91" s="178" t="s">
        <v>76</v>
      </c>
      <c r="E91" s="179" t="s">
        <v>137</v>
      </c>
      <c r="F91" s="179" t="s">
        <v>138</v>
      </c>
      <c r="G91" s="177"/>
      <c r="H91" s="177"/>
      <c r="I91" s="180"/>
      <c r="J91" s="181">
        <f>BK91</f>
        <v>0</v>
      </c>
      <c r="K91" s="177"/>
      <c r="L91" s="182"/>
      <c r="M91" s="183"/>
      <c r="N91" s="184"/>
      <c r="O91" s="184"/>
      <c r="P91" s="185">
        <f>P92+P97+P204+P258</f>
        <v>0</v>
      </c>
      <c r="Q91" s="184"/>
      <c r="R91" s="185">
        <f>R92+R97+R204+R258</f>
        <v>20.4196017</v>
      </c>
      <c r="S91" s="184"/>
      <c r="T91" s="186">
        <f>T92+T97+T204+T258</f>
        <v>0</v>
      </c>
      <c r="AR91" s="187" t="s">
        <v>24</v>
      </c>
      <c r="AT91" s="188" t="s">
        <v>76</v>
      </c>
      <c r="AU91" s="188" t="s">
        <v>77</v>
      </c>
      <c r="AY91" s="187" t="s">
        <v>139</v>
      </c>
      <c r="BK91" s="189">
        <f>BK92+BK97+BK204+BK258</f>
        <v>0</v>
      </c>
    </row>
    <row r="92" spans="2:63" s="10" customFormat="1" ht="19.9" customHeight="1">
      <c r="B92" s="176"/>
      <c r="C92" s="177"/>
      <c r="D92" s="190" t="s">
        <v>76</v>
      </c>
      <c r="E92" s="191" t="s">
        <v>140</v>
      </c>
      <c r="F92" s="191" t="s">
        <v>141</v>
      </c>
      <c r="G92" s="177"/>
      <c r="H92" s="177"/>
      <c r="I92" s="180"/>
      <c r="J92" s="192">
        <f>BK92</f>
        <v>0</v>
      </c>
      <c r="K92" s="177"/>
      <c r="L92" s="182"/>
      <c r="M92" s="183"/>
      <c r="N92" s="184"/>
      <c r="O92" s="184"/>
      <c r="P92" s="185">
        <f>SUM(P93:P96)</f>
        <v>0</v>
      </c>
      <c r="Q92" s="184"/>
      <c r="R92" s="185">
        <f>SUM(R93:R96)</f>
        <v>0.1772505</v>
      </c>
      <c r="S92" s="184"/>
      <c r="T92" s="186">
        <f>SUM(T93:T96)</f>
        <v>0</v>
      </c>
      <c r="AR92" s="187" t="s">
        <v>24</v>
      </c>
      <c r="AT92" s="188" t="s">
        <v>76</v>
      </c>
      <c r="AU92" s="188" t="s">
        <v>24</v>
      </c>
      <c r="AY92" s="187" t="s">
        <v>139</v>
      </c>
      <c r="BK92" s="189">
        <f>SUM(BK93:BK96)</f>
        <v>0</v>
      </c>
    </row>
    <row r="93" spans="2:65" s="1" customFormat="1" ht="31.5" customHeight="1">
      <c r="B93" s="41"/>
      <c r="C93" s="193" t="s">
        <v>24</v>
      </c>
      <c r="D93" s="193" t="s">
        <v>142</v>
      </c>
      <c r="E93" s="194" t="s">
        <v>143</v>
      </c>
      <c r="F93" s="195" t="s">
        <v>144</v>
      </c>
      <c r="G93" s="196" t="s">
        <v>145</v>
      </c>
      <c r="H93" s="197">
        <v>1.53</v>
      </c>
      <c r="I93" s="198"/>
      <c r="J93" s="199">
        <f>ROUND(I93*H93,2)</f>
        <v>0</v>
      </c>
      <c r="K93" s="195" t="s">
        <v>22</v>
      </c>
      <c r="L93" s="61"/>
      <c r="M93" s="200" t="s">
        <v>22</v>
      </c>
      <c r="N93" s="201" t="s">
        <v>48</v>
      </c>
      <c r="O93" s="42"/>
      <c r="P93" s="202">
        <f>O93*H93</f>
        <v>0</v>
      </c>
      <c r="Q93" s="202">
        <v>0.11585</v>
      </c>
      <c r="R93" s="202">
        <f>Q93*H93</f>
        <v>0.1772505</v>
      </c>
      <c r="S93" s="202">
        <v>0</v>
      </c>
      <c r="T93" s="203">
        <f>S93*H93</f>
        <v>0</v>
      </c>
      <c r="AR93" s="24" t="s">
        <v>146</v>
      </c>
      <c r="AT93" s="24" t="s">
        <v>142</v>
      </c>
      <c r="AU93" s="24" t="s">
        <v>86</v>
      </c>
      <c r="AY93" s="24" t="s">
        <v>139</v>
      </c>
      <c r="BE93" s="204">
        <f>IF(N93="základní",J93,0)</f>
        <v>0</v>
      </c>
      <c r="BF93" s="204">
        <f>IF(N93="snížená",J93,0)</f>
        <v>0</v>
      </c>
      <c r="BG93" s="204">
        <f>IF(N93="zákl. přenesená",J93,0)</f>
        <v>0</v>
      </c>
      <c r="BH93" s="204">
        <f>IF(N93="sníž. přenesená",J93,0)</f>
        <v>0</v>
      </c>
      <c r="BI93" s="204">
        <f>IF(N93="nulová",J93,0)</f>
        <v>0</v>
      </c>
      <c r="BJ93" s="24" t="s">
        <v>24</v>
      </c>
      <c r="BK93" s="204">
        <f>ROUND(I93*H93,2)</f>
        <v>0</v>
      </c>
      <c r="BL93" s="24" t="s">
        <v>146</v>
      </c>
      <c r="BM93" s="24" t="s">
        <v>147</v>
      </c>
    </row>
    <row r="94" spans="2:51" s="11" customFormat="1" ht="13.5">
      <c r="B94" s="205"/>
      <c r="C94" s="206"/>
      <c r="D94" s="207" t="s">
        <v>148</v>
      </c>
      <c r="E94" s="208" t="s">
        <v>22</v>
      </c>
      <c r="F94" s="209" t="s">
        <v>149</v>
      </c>
      <c r="G94" s="206"/>
      <c r="H94" s="210" t="s">
        <v>22</v>
      </c>
      <c r="I94" s="211"/>
      <c r="J94" s="206"/>
      <c r="K94" s="206"/>
      <c r="L94" s="212"/>
      <c r="M94" s="213"/>
      <c r="N94" s="214"/>
      <c r="O94" s="214"/>
      <c r="P94" s="214"/>
      <c r="Q94" s="214"/>
      <c r="R94" s="214"/>
      <c r="S94" s="214"/>
      <c r="T94" s="215"/>
      <c r="AT94" s="216" t="s">
        <v>148</v>
      </c>
      <c r="AU94" s="216" t="s">
        <v>86</v>
      </c>
      <c r="AV94" s="11" t="s">
        <v>24</v>
      </c>
      <c r="AW94" s="11" t="s">
        <v>38</v>
      </c>
      <c r="AX94" s="11" t="s">
        <v>77</v>
      </c>
      <c r="AY94" s="216" t="s">
        <v>139</v>
      </c>
    </row>
    <row r="95" spans="2:51" s="12" customFormat="1" ht="13.5">
      <c r="B95" s="217"/>
      <c r="C95" s="218"/>
      <c r="D95" s="207" t="s">
        <v>148</v>
      </c>
      <c r="E95" s="219" t="s">
        <v>22</v>
      </c>
      <c r="F95" s="220" t="s">
        <v>150</v>
      </c>
      <c r="G95" s="218"/>
      <c r="H95" s="221">
        <v>1.53</v>
      </c>
      <c r="I95" s="222"/>
      <c r="J95" s="218"/>
      <c r="K95" s="218"/>
      <c r="L95" s="223"/>
      <c r="M95" s="224"/>
      <c r="N95" s="225"/>
      <c r="O95" s="225"/>
      <c r="P95" s="225"/>
      <c r="Q95" s="225"/>
      <c r="R95" s="225"/>
      <c r="S95" s="225"/>
      <c r="T95" s="226"/>
      <c r="AT95" s="227" t="s">
        <v>148</v>
      </c>
      <c r="AU95" s="227" t="s">
        <v>86</v>
      </c>
      <c r="AV95" s="12" t="s">
        <v>86</v>
      </c>
      <c r="AW95" s="12" t="s">
        <v>38</v>
      </c>
      <c r="AX95" s="12" t="s">
        <v>77</v>
      </c>
      <c r="AY95" s="227" t="s">
        <v>139</v>
      </c>
    </row>
    <row r="96" spans="2:51" s="13" customFormat="1" ht="13.5">
      <c r="B96" s="228"/>
      <c r="C96" s="229"/>
      <c r="D96" s="207" t="s">
        <v>148</v>
      </c>
      <c r="E96" s="230" t="s">
        <v>22</v>
      </c>
      <c r="F96" s="231" t="s">
        <v>151</v>
      </c>
      <c r="G96" s="229"/>
      <c r="H96" s="232">
        <v>1.53</v>
      </c>
      <c r="I96" s="233"/>
      <c r="J96" s="229"/>
      <c r="K96" s="229"/>
      <c r="L96" s="234"/>
      <c r="M96" s="235"/>
      <c r="N96" s="236"/>
      <c r="O96" s="236"/>
      <c r="P96" s="236"/>
      <c r="Q96" s="236"/>
      <c r="R96" s="236"/>
      <c r="S96" s="236"/>
      <c r="T96" s="237"/>
      <c r="AT96" s="238" t="s">
        <v>148</v>
      </c>
      <c r="AU96" s="238" t="s">
        <v>86</v>
      </c>
      <c r="AV96" s="13" t="s">
        <v>146</v>
      </c>
      <c r="AW96" s="13" t="s">
        <v>38</v>
      </c>
      <c r="AX96" s="13" t="s">
        <v>24</v>
      </c>
      <c r="AY96" s="238" t="s">
        <v>139</v>
      </c>
    </row>
    <row r="97" spans="2:63" s="10" customFormat="1" ht="29.85" customHeight="1">
      <c r="B97" s="176"/>
      <c r="C97" s="177"/>
      <c r="D97" s="190" t="s">
        <v>76</v>
      </c>
      <c r="E97" s="191" t="s">
        <v>152</v>
      </c>
      <c r="F97" s="191" t="s">
        <v>153</v>
      </c>
      <c r="G97" s="177"/>
      <c r="H97" s="177"/>
      <c r="I97" s="180"/>
      <c r="J97" s="192">
        <f>BK97</f>
        <v>0</v>
      </c>
      <c r="K97" s="177"/>
      <c r="L97" s="182"/>
      <c r="M97" s="183"/>
      <c r="N97" s="184"/>
      <c r="O97" s="184"/>
      <c r="P97" s="185">
        <f>SUM(P98:P203)</f>
        <v>0</v>
      </c>
      <c r="Q97" s="184"/>
      <c r="R97" s="185">
        <f>SUM(R98:R203)</f>
        <v>20.1960784</v>
      </c>
      <c r="S97" s="184"/>
      <c r="T97" s="186">
        <f>SUM(T98:T203)</f>
        <v>0</v>
      </c>
      <c r="AR97" s="187" t="s">
        <v>24</v>
      </c>
      <c r="AT97" s="188" t="s">
        <v>76</v>
      </c>
      <c r="AU97" s="188" t="s">
        <v>24</v>
      </c>
      <c r="AY97" s="187" t="s">
        <v>139</v>
      </c>
      <c r="BK97" s="189">
        <f>SUM(BK98:BK203)</f>
        <v>0</v>
      </c>
    </row>
    <row r="98" spans="2:65" s="1" customFormat="1" ht="31.5" customHeight="1">
      <c r="B98" s="41"/>
      <c r="C98" s="193" t="s">
        <v>86</v>
      </c>
      <c r="D98" s="193" t="s">
        <v>142</v>
      </c>
      <c r="E98" s="194" t="s">
        <v>154</v>
      </c>
      <c r="F98" s="195" t="s">
        <v>155</v>
      </c>
      <c r="G98" s="196" t="s">
        <v>145</v>
      </c>
      <c r="H98" s="197">
        <v>1.53</v>
      </c>
      <c r="I98" s="198"/>
      <c r="J98" s="199">
        <f>ROUND(I98*H98,2)</f>
        <v>0</v>
      </c>
      <c r="K98" s="195" t="s">
        <v>156</v>
      </c>
      <c r="L98" s="61"/>
      <c r="M98" s="200" t="s">
        <v>22</v>
      </c>
      <c r="N98" s="201" t="s">
        <v>48</v>
      </c>
      <c r="O98" s="42"/>
      <c r="P98" s="202">
        <f>O98*H98</f>
        <v>0</v>
      </c>
      <c r="Q98" s="202">
        <v>0.00489</v>
      </c>
      <c r="R98" s="202">
        <f>Q98*H98</f>
        <v>0.007481700000000001</v>
      </c>
      <c r="S98" s="202">
        <v>0</v>
      </c>
      <c r="T98" s="203">
        <f>S98*H98</f>
        <v>0</v>
      </c>
      <c r="AR98" s="24" t="s">
        <v>146</v>
      </c>
      <c r="AT98" s="24" t="s">
        <v>142</v>
      </c>
      <c r="AU98" s="24" t="s">
        <v>86</v>
      </c>
      <c r="AY98" s="24" t="s">
        <v>139</v>
      </c>
      <c r="BE98" s="204">
        <f>IF(N98="základní",J98,0)</f>
        <v>0</v>
      </c>
      <c r="BF98" s="204">
        <f>IF(N98="snížená",J98,0)</f>
        <v>0</v>
      </c>
      <c r="BG98" s="204">
        <f>IF(N98="zákl. přenesená",J98,0)</f>
        <v>0</v>
      </c>
      <c r="BH98" s="204">
        <f>IF(N98="sníž. přenesená",J98,0)</f>
        <v>0</v>
      </c>
      <c r="BI98" s="204">
        <f>IF(N98="nulová",J98,0)</f>
        <v>0</v>
      </c>
      <c r="BJ98" s="24" t="s">
        <v>24</v>
      </c>
      <c r="BK98" s="204">
        <f>ROUND(I98*H98,2)</f>
        <v>0</v>
      </c>
      <c r="BL98" s="24" t="s">
        <v>146</v>
      </c>
      <c r="BM98" s="24" t="s">
        <v>157</v>
      </c>
    </row>
    <row r="99" spans="2:47" s="1" customFormat="1" ht="27">
      <c r="B99" s="41"/>
      <c r="C99" s="63"/>
      <c r="D99" s="207" t="s">
        <v>158</v>
      </c>
      <c r="E99" s="63"/>
      <c r="F99" s="239" t="s">
        <v>159</v>
      </c>
      <c r="G99" s="63"/>
      <c r="H99" s="63"/>
      <c r="I99" s="163"/>
      <c r="J99" s="63"/>
      <c r="K99" s="63"/>
      <c r="L99" s="61"/>
      <c r="M99" s="240"/>
      <c r="N99" s="42"/>
      <c r="O99" s="42"/>
      <c r="P99" s="42"/>
      <c r="Q99" s="42"/>
      <c r="R99" s="42"/>
      <c r="S99" s="42"/>
      <c r="T99" s="78"/>
      <c r="AT99" s="24" t="s">
        <v>158</v>
      </c>
      <c r="AU99" s="24" t="s">
        <v>86</v>
      </c>
    </row>
    <row r="100" spans="2:51" s="11" customFormat="1" ht="13.5">
      <c r="B100" s="205"/>
      <c r="C100" s="206"/>
      <c r="D100" s="207" t="s">
        <v>148</v>
      </c>
      <c r="E100" s="208" t="s">
        <v>22</v>
      </c>
      <c r="F100" s="209" t="s">
        <v>149</v>
      </c>
      <c r="G100" s="206"/>
      <c r="H100" s="210" t="s">
        <v>22</v>
      </c>
      <c r="I100" s="211"/>
      <c r="J100" s="206"/>
      <c r="K100" s="206"/>
      <c r="L100" s="212"/>
      <c r="M100" s="213"/>
      <c r="N100" s="214"/>
      <c r="O100" s="214"/>
      <c r="P100" s="214"/>
      <c r="Q100" s="214"/>
      <c r="R100" s="214"/>
      <c r="S100" s="214"/>
      <c r="T100" s="215"/>
      <c r="AT100" s="216" t="s">
        <v>148</v>
      </c>
      <c r="AU100" s="216" t="s">
        <v>86</v>
      </c>
      <c r="AV100" s="11" t="s">
        <v>24</v>
      </c>
      <c r="AW100" s="11" t="s">
        <v>38</v>
      </c>
      <c r="AX100" s="11" t="s">
        <v>77</v>
      </c>
      <c r="AY100" s="216" t="s">
        <v>139</v>
      </c>
    </row>
    <row r="101" spans="2:51" s="12" customFormat="1" ht="13.5">
      <c r="B101" s="217"/>
      <c r="C101" s="218"/>
      <c r="D101" s="207" t="s">
        <v>148</v>
      </c>
      <c r="E101" s="219" t="s">
        <v>22</v>
      </c>
      <c r="F101" s="220" t="s">
        <v>150</v>
      </c>
      <c r="G101" s="218"/>
      <c r="H101" s="221">
        <v>1.53</v>
      </c>
      <c r="I101" s="222"/>
      <c r="J101" s="218"/>
      <c r="K101" s="218"/>
      <c r="L101" s="223"/>
      <c r="M101" s="224"/>
      <c r="N101" s="225"/>
      <c r="O101" s="225"/>
      <c r="P101" s="225"/>
      <c r="Q101" s="225"/>
      <c r="R101" s="225"/>
      <c r="S101" s="225"/>
      <c r="T101" s="226"/>
      <c r="AT101" s="227" t="s">
        <v>148</v>
      </c>
      <c r="AU101" s="227" t="s">
        <v>86</v>
      </c>
      <c r="AV101" s="12" t="s">
        <v>86</v>
      </c>
      <c r="AW101" s="12" t="s">
        <v>38</v>
      </c>
      <c r="AX101" s="12" t="s">
        <v>77</v>
      </c>
      <c r="AY101" s="227" t="s">
        <v>139</v>
      </c>
    </row>
    <row r="102" spans="2:51" s="13" customFormat="1" ht="13.5">
      <c r="B102" s="228"/>
      <c r="C102" s="229"/>
      <c r="D102" s="241" t="s">
        <v>148</v>
      </c>
      <c r="E102" s="242" t="s">
        <v>22</v>
      </c>
      <c r="F102" s="243" t="s">
        <v>151</v>
      </c>
      <c r="G102" s="229"/>
      <c r="H102" s="244">
        <v>1.53</v>
      </c>
      <c r="I102" s="233"/>
      <c r="J102" s="229"/>
      <c r="K102" s="229"/>
      <c r="L102" s="234"/>
      <c r="M102" s="235"/>
      <c r="N102" s="236"/>
      <c r="O102" s="236"/>
      <c r="P102" s="236"/>
      <c r="Q102" s="236"/>
      <c r="R102" s="236"/>
      <c r="S102" s="236"/>
      <c r="T102" s="237"/>
      <c r="AT102" s="238" t="s">
        <v>148</v>
      </c>
      <c r="AU102" s="238" t="s">
        <v>86</v>
      </c>
      <c r="AV102" s="13" t="s">
        <v>146</v>
      </c>
      <c r="AW102" s="13" t="s">
        <v>38</v>
      </c>
      <c r="AX102" s="13" t="s">
        <v>24</v>
      </c>
      <c r="AY102" s="238" t="s">
        <v>139</v>
      </c>
    </row>
    <row r="103" spans="2:65" s="1" customFormat="1" ht="31.5" customHeight="1">
      <c r="B103" s="41"/>
      <c r="C103" s="193" t="s">
        <v>140</v>
      </c>
      <c r="D103" s="193" t="s">
        <v>142</v>
      </c>
      <c r="E103" s="194" t="s">
        <v>160</v>
      </c>
      <c r="F103" s="195" t="s">
        <v>161</v>
      </c>
      <c r="G103" s="196" t="s">
        <v>145</v>
      </c>
      <c r="H103" s="197">
        <v>89.596</v>
      </c>
      <c r="I103" s="198"/>
      <c r="J103" s="199">
        <f>ROUND(I103*H103,2)</f>
        <v>0</v>
      </c>
      <c r="K103" s="195" t="s">
        <v>156</v>
      </c>
      <c r="L103" s="61"/>
      <c r="M103" s="200" t="s">
        <v>22</v>
      </c>
      <c r="N103" s="201" t="s">
        <v>48</v>
      </c>
      <c r="O103" s="42"/>
      <c r="P103" s="202">
        <f>O103*H103</f>
        <v>0</v>
      </c>
      <c r="Q103" s="202">
        <v>0.01575</v>
      </c>
      <c r="R103" s="202">
        <f>Q103*H103</f>
        <v>1.411137</v>
      </c>
      <c r="S103" s="202">
        <v>0</v>
      </c>
      <c r="T103" s="203">
        <f>S103*H103</f>
        <v>0</v>
      </c>
      <c r="AR103" s="24" t="s">
        <v>146</v>
      </c>
      <c r="AT103" s="24" t="s">
        <v>142</v>
      </c>
      <c r="AU103" s="24" t="s">
        <v>86</v>
      </c>
      <c r="AY103" s="24" t="s">
        <v>139</v>
      </c>
      <c r="BE103" s="204">
        <f>IF(N103="základní",J103,0)</f>
        <v>0</v>
      </c>
      <c r="BF103" s="204">
        <f>IF(N103="snížená",J103,0)</f>
        <v>0</v>
      </c>
      <c r="BG103" s="204">
        <f>IF(N103="zákl. přenesená",J103,0)</f>
        <v>0</v>
      </c>
      <c r="BH103" s="204">
        <f>IF(N103="sníž. přenesená",J103,0)</f>
        <v>0</v>
      </c>
      <c r="BI103" s="204">
        <f>IF(N103="nulová",J103,0)</f>
        <v>0</v>
      </c>
      <c r="BJ103" s="24" t="s">
        <v>24</v>
      </c>
      <c r="BK103" s="204">
        <f>ROUND(I103*H103,2)</f>
        <v>0</v>
      </c>
      <c r="BL103" s="24" t="s">
        <v>146</v>
      </c>
      <c r="BM103" s="24" t="s">
        <v>162</v>
      </c>
    </row>
    <row r="104" spans="2:47" s="1" customFormat="1" ht="67.5">
      <c r="B104" s="41"/>
      <c r="C104" s="63"/>
      <c r="D104" s="207" t="s">
        <v>158</v>
      </c>
      <c r="E104" s="63"/>
      <c r="F104" s="239" t="s">
        <v>163</v>
      </c>
      <c r="G104" s="63"/>
      <c r="H104" s="63"/>
      <c r="I104" s="163"/>
      <c r="J104" s="63"/>
      <c r="K104" s="63"/>
      <c r="L104" s="61"/>
      <c r="M104" s="240"/>
      <c r="N104" s="42"/>
      <c r="O104" s="42"/>
      <c r="P104" s="42"/>
      <c r="Q104" s="42"/>
      <c r="R104" s="42"/>
      <c r="S104" s="42"/>
      <c r="T104" s="78"/>
      <c r="AT104" s="24" t="s">
        <v>158</v>
      </c>
      <c r="AU104" s="24" t="s">
        <v>86</v>
      </c>
    </row>
    <row r="105" spans="2:51" s="11" customFormat="1" ht="13.5">
      <c r="B105" s="205"/>
      <c r="C105" s="206"/>
      <c r="D105" s="207" t="s">
        <v>148</v>
      </c>
      <c r="E105" s="208" t="s">
        <v>22</v>
      </c>
      <c r="F105" s="209" t="s">
        <v>164</v>
      </c>
      <c r="G105" s="206"/>
      <c r="H105" s="210" t="s">
        <v>22</v>
      </c>
      <c r="I105" s="211"/>
      <c r="J105" s="206"/>
      <c r="K105" s="206"/>
      <c r="L105" s="212"/>
      <c r="M105" s="213"/>
      <c r="N105" s="214"/>
      <c r="O105" s="214"/>
      <c r="P105" s="214"/>
      <c r="Q105" s="214"/>
      <c r="R105" s="214"/>
      <c r="S105" s="214"/>
      <c r="T105" s="215"/>
      <c r="AT105" s="216" t="s">
        <v>148</v>
      </c>
      <c r="AU105" s="216" t="s">
        <v>86</v>
      </c>
      <c r="AV105" s="11" t="s">
        <v>24</v>
      </c>
      <c r="AW105" s="11" t="s">
        <v>38</v>
      </c>
      <c r="AX105" s="11" t="s">
        <v>77</v>
      </c>
      <c r="AY105" s="216" t="s">
        <v>139</v>
      </c>
    </row>
    <row r="106" spans="2:51" s="12" customFormat="1" ht="13.5">
      <c r="B106" s="217"/>
      <c r="C106" s="218"/>
      <c r="D106" s="207" t="s">
        <v>148</v>
      </c>
      <c r="E106" s="219" t="s">
        <v>22</v>
      </c>
      <c r="F106" s="220" t="s">
        <v>165</v>
      </c>
      <c r="G106" s="218"/>
      <c r="H106" s="221">
        <v>4.176</v>
      </c>
      <c r="I106" s="222"/>
      <c r="J106" s="218"/>
      <c r="K106" s="218"/>
      <c r="L106" s="223"/>
      <c r="M106" s="224"/>
      <c r="N106" s="225"/>
      <c r="O106" s="225"/>
      <c r="P106" s="225"/>
      <c r="Q106" s="225"/>
      <c r="R106" s="225"/>
      <c r="S106" s="225"/>
      <c r="T106" s="226"/>
      <c r="AT106" s="227" t="s">
        <v>148</v>
      </c>
      <c r="AU106" s="227" t="s">
        <v>86</v>
      </c>
      <c r="AV106" s="12" t="s">
        <v>86</v>
      </c>
      <c r="AW106" s="12" t="s">
        <v>38</v>
      </c>
      <c r="AX106" s="12" t="s">
        <v>77</v>
      </c>
      <c r="AY106" s="227" t="s">
        <v>139</v>
      </c>
    </row>
    <row r="107" spans="2:51" s="12" customFormat="1" ht="13.5">
      <c r="B107" s="217"/>
      <c r="C107" s="218"/>
      <c r="D107" s="207" t="s">
        <v>148</v>
      </c>
      <c r="E107" s="219" t="s">
        <v>22</v>
      </c>
      <c r="F107" s="220" t="s">
        <v>166</v>
      </c>
      <c r="G107" s="218"/>
      <c r="H107" s="221">
        <v>2.17</v>
      </c>
      <c r="I107" s="222"/>
      <c r="J107" s="218"/>
      <c r="K107" s="218"/>
      <c r="L107" s="223"/>
      <c r="M107" s="224"/>
      <c r="N107" s="225"/>
      <c r="O107" s="225"/>
      <c r="P107" s="225"/>
      <c r="Q107" s="225"/>
      <c r="R107" s="225"/>
      <c r="S107" s="225"/>
      <c r="T107" s="226"/>
      <c r="AT107" s="227" t="s">
        <v>148</v>
      </c>
      <c r="AU107" s="227" t="s">
        <v>86</v>
      </c>
      <c r="AV107" s="12" t="s">
        <v>86</v>
      </c>
      <c r="AW107" s="12" t="s">
        <v>38</v>
      </c>
      <c r="AX107" s="12" t="s">
        <v>77</v>
      </c>
      <c r="AY107" s="227" t="s">
        <v>139</v>
      </c>
    </row>
    <row r="108" spans="2:51" s="12" customFormat="1" ht="13.5">
      <c r="B108" s="217"/>
      <c r="C108" s="218"/>
      <c r="D108" s="207" t="s">
        <v>148</v>
      </c>
      <c r="E108" s="219" t="s">
        <v>22</v>
      </c>
      <c r="F108" s="220" t="s">
        <v>167</v>
      </c>
      <c r="G108" s="218"/>
      <c r="H108" s="221">
        <v>8.22</v>
      </c>
      <c r="I108" s="222"/>
      <c r="J108" s="218"/>
      <c r="K108" s="218"/>
      <c r="L108" s="223"/>
      <c r="M108" s="224"/>
      <c r="N108" s="225"/>
      <c r="O108" s="225"/>
      <c r="P108" s="225"/>
      <c r="Q108" s="225"/>
      <c r="R108" s="225"/>
      <c r="S108" s="225"/>
      <c r="T108" s="226"/>
      <c r="AT108" s="227" t="s">
        <v>148</v>
      </c>
      <c r="AU108" s="227" t="s">
        <v>86</v>
      </c>
      <c r="AV108" s="12" t="s">
        <v>86</v>
      </c>
      <c r="AW108" s="12" t="s">
        <v>38</v>
      </c>
      <c r="AX108" s="12" t="s">
        <v>77</v>
      </c>
      <c r="AY108" s="227" t="s">
        <v>139</v>
      </c>
    </row>
    <row r="109" spans="2:51" s="12" customFormat="1" ht="13.5">
      <c r="B109" s="217"/>
      <c r="C109" s="218"/>
      <c r="D109" s="207" t="s">
        <v>148</v>
      </c>
      <c r="E109" s="219" t="s">
        <v>22</v>
      </c>
      <c r="F109" s="220" t="s">
        <v>168</v>
      </c>
      <c r="G109" s="218"/>
      <c r="H109" s="221">
        <v>15.09</v>
      </c>
      <c r="I109" s="222"/>
      <c r="J109" s="218"/>
      <c r="K109" s="218"/>
      <c r="L109" s="223"/>
      <c r="M109" s="224"/>
      <c r="N109" s="225"/>
      <c r="O109" s="225"/>
      <c r="P109" s="225"/>
      <c r="Q109" s="225"/>
      <c r="R109" s="225"/>
      <c r="S109" s="225"/>
      <c r="T109" s="226"/>
      <c r="AT109" s="227" t="s">
        <v>148</v>
      </c>
      <c r="AU109" s="227" t="s">
        <v>86</v>
      </c>
      <c r="AV109" s="12" t="s">
        <v>86</v>
      </c>
      <c r="AW109" s="12" t="s">
        <v>38</v>
      </c>
      <c r="AX109" s="12" t="s">
        <v>77</v>
      </c>
      <c r="AY109" s="227" t="s">
        <v>139</v>
      </c>
    </row>
    <row r="110" spans="2:51" s="12" customFormat="1" ht="13.5">
      <c r="B110" s="217"/>
      <c r="C110" s="218"/>
      <c r="D110" s="207" t="s">
        <v>148</v>
      </c>
      <c r="E110" s="219" t="s">
        <v>22</v>
      </c>
      <c r="F110" s="220" t="s">
        <v>169</v>
      </c>
      <c r="G110" s="218"/>
      <c r="H110" s="221">
        <v>13.86</v>
      </c>
      <c r="I110" s="222"/>
      <c r="J110" s="218"/>
      <c r="K110" s="218"/>
      <c r="L110" s="223"/>
      <c r="M110" s="224"/>
      <c r="N110" s="225"/>
      <c r="O110" s="225"/>
      <c r="P110" s="225"/>
      <c r="Q110" s="225"/>
      <c r="R110" s="225"/>
      <c r="S110" s="225"/>
      <c r="T110" s="226"/>
      <c r="AT110" s="227" t="s">
        <v>148</v>
      </c>
      <c r="AU110" s="227" t="s">
        <v>86</v>
      </c>
      <c r="AV110" s="12" t="s">
        <v>86</v>
      </c>
      <c r="AW110" s="12" t="s">
        <v>38</v>
      </c>
      <c r="AX110" s="12" t="s">
        <v>77</v>
      </c>
      <c r="AY110" s="227" t="s">
        <v>139</v>
      </c>
    </row>
    <row r="111" spans="2:51" s="11" customFormat="1" ht="13.5">
      <c r="B111" s="205"/>
      <c r="C111" s="206"/>
      <c r="D111" s="207" t="s">
        <v>148</v>
      </c>
      <c r="E111" s="208" t="s">
        <v>22</v>
      </c>
      <c r="F111" s="209" t="s">
        <v>170</v>
      </c>
      <c r="G111" s="206"/>
      <c r="H111" s="210" t="s">
        <v>22</v>
      </c>
      <c r="I111" s="211"/>
      <c r="J111" s="206"/>
      <c r="K111" s="206"/>
      <c r="L111" s="212"/>
      <c r="M111" s="213"/>
      <c r="N111" s="214"/>
      <c r="O111" s="214"/>
      <c r="P111" s="214"/>
      <c r="Q111" s="214"/>
      <c r="R111" s="214"/>
      <c r="S111" s="214"/>
      <c r="T111" s="215"/>
      <c r="AT111" s="216" t="s">
        <v>148</v>
      </c>
      <c r="AU111" s="216" t="s">
        <v>86</v>
      </c>
      <c r="AV111" s="11" t="s">
        <v>24</v>
      </c>
      <c r="AW111" s="11" t="s">
        <v>38</v>
      </c>
      <c r="AX111" s="11" t="s">
        <v>77</v>
      </c>
      <c r="AY111" s="216" t="s">
        <v>139</v>
      </c>
    </row>
    <row r="112" spans="2:51" s="12" customFormat="1" ht="13.5">
      <c r="B112" s="217"/>
      <c r="C112" s="218"/>
      <c r="D112" s="207" t="s">
        <v>148</v>
      </c>
      <c r="E112" s="219" t="s">
        <v>22</v>
      </c>
      <c r="F112" s="220" t="s">
        <v>171</v>
      </c>
      <c r="G112" s="218"/>
      <c r="H112" s="221">
        <v>2.355</v>
      </c>
      <c r="I112" s="222"/>
      <c r="J112" s="218"/>
      <c r="K112" s="218"/>
      <c r="L112" s="223"/>
      <c r="M112" s="224"/>
      <c r="N112" s="225"/>
      <c r="O112" s="225"/>
      <c r="P112" s="225"/>
      <c r="Q112" s="225"/>
      <c r="R112" s="225"/>
      <c r="S112" s="225"/>
      <c r="T112" s="226"/>
      <c r="AT112" s="227" t="s">
        <v>148</v>
      </c>
      <c r="AU112" s="227" t="s">
        <v>86</v>
      </c>
      <c r="AV112" s="12" t="s">
        <v>86</v>
      </c>
      <c r="AW112" s="12" t="s">
        <v>38</v>
      </c>
      <c r="AX112" s="12" t="s">
        <v>77</v>
      </c>
      <c r="AY112" s="227" t="s">
        <v>139</v>
      </c>
    </row>
    <row r="113" spans="2:51" s="12" customFormat="1" ht="13.5">
      <c r="B113" s="217"/>
      <c r="C113" s="218"/>
      <c r="D113" s="207" t="s">
        <v>148</v>
      </c>
      <c r="E113" s="219" t="s">
        <v>22</v>
      </c>
      <c r="F113" s="220" t="s">
        <v>172</v>
      </c>
      <c r="G113" s="218"/>
      <c r="H113" s="221">
        <v>2.865</v>
      </c>
      <c r="I113" s="222"/>
      <c r="J113" s="218"/>
      <c r="K113" s="218"/>
      <c r="L113" s="223"/>
      <c r="M113" s="224"/>
      <c r="N113" s="225"/>
      <c r="O113" s="225"/>
      <c r="P113" s="225"/>
      <c r="Q113" s="225"/>
      <c r="R113" s="225"/>
      <c r="S113" s="225"/>
      <c r="T113" s="226"/>
      <c r="AT113" s="227" t="s">
        <v>148</v>
      </c>
      <c r="AU113" s="227" t="s">
        <v>86</v>
      </c>
      <c r="AV113" s="12" t="s">
        <v>86</v>
      </c>
      <c r="AW113" s="12" t="s">
        <v>38</v>
      </c>
      <c r="AX113" s="12" t="s">
        <v>77</v>
      </c>
      <c r="AY113" s="227" t="s">
        <v>139</v>
      </c>
    </row>
    <row r="114" spans="2:51" s="12" customFormat="1" ht="13.5">
      <c r="B114" s="217"/>
      <c r="C114" s="218"/>
      <c r="D114" s="207" t="s">
        <v>148</v>
      </c>
      <c r="E114" s="219" t="s">
        <v>22</v>
      </c>
      <c r="F114" s="220" t="s">
        <v>173</v>
      </c>
      <c r="G114" s="218"/>
      <c r="H114" s="221">
        <v>2.055</v>
      </c>
      <c r="I114" s="222"/>
      <c r="J114" s="218"/>
      <c r="K114" s="218"/>
      <c r="L114" s="223"/>
      <c r="M114" s="224"/>
      <c r="N114" s="225"/>
      <c r="O114" s="225"/>
      <c r="P114" s="225"/>
      <c r="Q114" s="225"/>
      <c r="R114" s="225"/>
      <c r="S114" s="225"/>
      <c r="T114" s="226"/>
      <c r="AT114" s="227" t="s">
        <v>148</v>
      </c>
      <c r="AU114" s="227" t="s">
        <v>86</v>
      </c>
      <c r="AV114" s="12" t="s">
        <v>86</v>
      </c>
      <c r="AW114" s="12" t="s">
        <v>38</v>
      </c>
      <c r="AX114" s="12" t="s">
        <v>77</v>
      </c>
      <c r="AY114" s="227" t="s">
        <v>139</v>
      </c>
    </row>
    <row r="115" spans="2:51" s="12" customFormat="1" ht="13.5">
      <c r="B115" s="217"/>
      <c r="C115" s="218"/>
      <c r="D115" s="207" t="s">
        <v>148</v>
      </c>
      <c r="E115" s="219" t="s">
        <v>22</v>
      </c>
      <c r="F115" s="220" t="s">
        <v>150</v>
      </c>
      <c r="G115" s="218"/>
      <c r="H115" s="221">
        <v>1.53</v>
      </c>
      <c r="I115" s="222"/>
      <c r="J115" s="218"/>
      <c r="K115" s="218"/>
      <c r="L115" s="223"/>
      <c r="M115" s="224"/>
      <c r="N115" s="225"/>
      <c r="O115" s="225"/>
      <c r="P115" s="225"/>
      <c r="Q115" s="225"/>
      <c r="R115" s="225"/>
      <c r="S115" s="225"/>
      <c r="T115" s="226"/>
      <c r="AT115" s="227" t="s">
        <v>148</v>
      </c>
      <c r="AU115" s="227" t="s">
        <v>86</v>
      </c>
      <c r="AV115" s="12" t="s">
        <v>86</v>
      </c>
      <c r="AW115" s="12" t="s">
        <v>38</v>
      </c>
      <c r="AX115" s="12" t="s">
        <v>77</v>
      </c>
      <c r="AY115" s="227" t="s">
        <v>139</v>
      </c>
    </row>
    <row r="116" spans="2:51" s="11" customFormat="1" ht="13.5">
      <c r="B116" s="205"/>
      <c r="C116" s="206"/>
      <c r="D116" s="207" t="s">
        <v>148</v>
      </c>
      <c r="E116" s="208" t="s">
        <v>22</v>
      </c>
      <c r="F116" s="209" t="s">
        <v>174</v>
      </c>
      <c r="G116" s="206"/>
      <c r="H116" s="210" t="s">
        <v>22</v>
      </c>
      <c r="I116" s="211"/>
      <c r="J116" s="206"/>
      <c r="K116" s="206"/>
      <c r="L116" s="212"/>
      <c r="M116" s="213"/>
      <c r="N116" s="214"/>
      <c r="O116" s="214"/>
      <c r="P116" s="214"/>
      <c r="Q116" s="214"/>
      <c r="R116" s="214"/>
      <c r="S116" s="214"/>
      <c r="T116" s="215"/>
      <c r="AT116" s="216" t="s">
        <v>148</v>
      </c>
      <c r="AU116" s="216" t="s">
        <v>86</v>
      </c>
      <c r="AV116" s="11" t="s">
        <v>24</v>
      </c>
      <c r="AW116" s="11" t="s">
        <v>38</v>
      </c>
      <c r="AX116" s="11" t="s">
        <v>77</v>
      </c>
      <c r="AY116" s="216" t="s">
        <v>139</v>
      </c>
    </row>
    <row r="117" spans="2:51" s="12" customFormat="1" ht="13.5">
      <c r="B117" s="217"/>
      <c r="C117" s="218"/>
      <c r="D117" s="207" t="s">
        <v>148</v>
      </c>
      <c r="E117" s="219" t="s">
        <v>22</v>
      </c>
      <c r="F117" s="220" t="s">
        <v>175</v>
      </c>
      <c r="G117" s="218"/>
      <c r="H117" s="221">
        <v>2.655</v>
      </c>
      <c r="I117" s="222"/>
      <c r="J117" s="218"/>
      <c r="K117" s="218"/>
      <c r="L117" s="223"/>
      <c r="M117" s="224"/>
      <c r="N117" s="225"/>
      <c r="O117" s="225"/>
      <c r="P117" s="225"/>
      <c r="Q117" s="225"/>
      <c r="R117" s="225"/>
      <c r="S117" s="225"/>
      <c r="T117" s="226"/>
      <c r="AT117" s="227" t="s">
        <v>148</v>
      </c>
      <c r="AU117" s="227" t="s">
        <v>86</v>
      </c>
      <c r="AV117" s="12" t="s">
        <v>86</v>
      </c>
      <c r="AW117" s="12" t="s">
        <v>38</v>
      </c>
      <c r="AX117" s="12" t="s">
        <v>77</v>
      </c>
      <c r="AY117" s="227" t="s">
        <v>139</v>
      </c>
    </row>
    <row r="118" spans="2:51" s="12" customFormat="1" ht="13.5">
      <c r="B118" s="217"/>
      <c r="C118" s="218"/>
      <c r="D118" s="207" t="s">
        <v>148</v>
      </c>
      <c r="E118" s="219" t="s">
        <v>22</v>
      </c>
      <c r="F118" s="220" t="s">
        <v>176</v>
      </c>
      <c r="G118" s="218"/>
      <c r="H118" s="221">
        <v>2.25</v>
      </c>
      <c r="I118" s="222"/>
      <c r="J118" s="218"/>
      <c r="K118" s="218"/>
      <c r="L118" s="223"/>
      <c r="M118" s="224"/>
      <c r="N118" s="225"/>
      <c r="O118" s="225"/>
      <c r="P118" s="225"/>
      <c r="Q118" s="225"/>
      <c r="R118" s="225"/>
      <c r="S118" s="225"/>
      <c r="T118" s="226"/>
      <c r="AT118" s="227" t="s">
        <v>148</v>
      </c>
      <c r="AU118" s="227" t="s">
        <v>86</v>
      </c>
      <c r="AV118" s="12" t="s">
        <v>86</v>
      </c>
      <c r="AW118" s="12" t="s">
        <v>38</v>
      </c>
      <c r="AX118" s="12" t="s">
        <v>77</v>
      </c>
      <c r="AY118" s="227" t="s">
        <v>139</v>
      </c>
    </row>
    <row r="119" spans="2:51" s="12" customFormat="1" ht="13.5">
      <c r="B119" s="217"/>
      <c r="C119" s="218"/>
      <c r="D119" s="207" t="s">
        <v>148</v>
      </c>
      <c r="E119" s="219" t="s">
        <v>22</v>
      </c>
      <c r="F119" s="220" t="s">
        <v>177</v>
      </c>
      <c r="G119" s="218"/>
      <c r="H119" s="221">
        <v>2.535</v>
      </c>
      <c r="I119" s="222"/>
      <c r="J119" s="218"/>
      <c r="K119" s="218"/>
      <c r="L119" s="223"/>
      <c r="M119" s="224"/>
      <c r="N119" s="225"/>
      <c r="O119" s="225"/>
      <c r="P119" s="225"/>
      <c r="Q119" s="225"/>
      <c r="R119" s="225"/>
      <c r="S119" s="225"/>
      <c r="T119" s="226"/>
      <c r="AT119" s="227" t="s">
        <v>148</v>
      </c>
      <c r="AU119" s="227" t="s">
        <v>86</v>
      </c>
      <c r="AV119" s="12" t="s">
        <v>86</v>
      </c>
      <c r="AW119" s="12" t="s">
        <v>38</v>
      </c>
      <c r="AX119" s="12" t="s">
        <v>77</v>
      </c>
      <c r="AY119" s="227" t="s">
        <v>139</v>
      </c>
    </row>
    <row r="120" spans="2:51" s="12" customFormat="1" ht="13.5">
      <c r="B120" s="217"/>
      <c r="C120" s="218"/>
      <c r="D120" s="207" t="s">
        <v>148</v>
      </c>
      <c r="E120" s="219" t="s">
        <v>22</v>
      </c>
      <c r="F120" s="220" t="s">
        <v>178</v>
      </c>
      <c r="G120" s="218"/>
      <c r="H120" s="221">
        <v>2.535</v>
      </c>
      <c r="I120" s="222"/>
      <c r="J120" s="218"/>
      <c r="K120" s="218"/>
      <c r="L120" s="223"/>
      <c r="M120" s="224"/>
      <c r="N120" s="225"/>
      <c r="O120" s="225"/>
      <c r="P120" s="225"/>
      <c r="Q120" s="225"/>
      <c r="R120" s="225"/>
      <c r="S120" s="225"/>
      <c r="T120" s="226"/>
      <c r="AT120" s="227" t="s">
        <v>148</v>
      </c>
      <c r="AU120" s="227" t="s">
        <v>86</v>
      </c>
      <c r="AV120" s="12" t="s">
        <v>86</v>
      </c>
      <c r="AW120" s="12" t="s">
        <v>38</v>
      </c>
      <c r="AX120" s="12" t="s">
        <v>77</v>
      </c>
      <c r="AY120" s="227" t="s">
        <v>139</v>
      </c>
    </row>
    <row r="121" spans="2:51" s="12" customFormat="1" ht="13.5">
      <c r="B121" s="217"/>
      <c r="C121" s="218"/>
      <c r="D121" s="207" t="s">
        <v>148</v>
      </c>
      <c r="E121" s="219" t="s">
        <v>22</v>
      </c>
      <c r="F121" s="220" t="s">
        <v>179</v>
      </c>
      <c r="G121" s="218"/>
      <c r="H121" s="221">
        <v>2.535</v>
      </c>
      <c r="I121" s="222"/>
      <c r="J121" s="218"/>
      <c r="K121" s="218"/>
      <c r="L121" s="223"/>
      <c r="M121" s="224"/>
      <c r="N121" s="225"/>
      <c r="O121" s="225"/>
      <c r="P121" s="225"/>
      <c r="Q121" s="225"/>
      <c r="R121" s="225"/>
      <c r="S121" s="225"/>
      <c r="T121" s="226"/>
      <c r="AT121" s="227" t="s">
        <v>148</v>
      </c>
      <c r="AU121" s="227" t="s">
        <v>86</v>
      </c>
      <c r="AV121" s="12" t="s">
        <v>86</v>
      </c>
      <c r="AW121" s="12" t="s">
        <v>38</v>
      </c>
      <c r="AX121" s="12" t="s">
        <v>77</v>
      </c>
      <c r="AY121" s="227" t="s">
        <v>139</v>
      </c>
    </row>
    <row r="122" spans="2:51" s="12" customFormat="1" ht="13.5">
      <c r="B122" s="217"/>
      <c r="C122" s="218"/>
      <c r="D122" s="207" t="s">
        <v>148</v>
      </c>
      <c r="E122" s="219" t="s">
        <v>22</v>
      </c>
      <c r="F122" s="220" t="s">
        <v>180</v>
      </c>
      <c r="G122" s="218"/>
      <c r="H122" s="221">
        <v>2.595</v>
      </c>
      <c r="I122" s="222"/>
      <c r="J122" s="218"/>
      <c r="K122" s="218"/>
      <c r="L122" s="223"/>
      <c r="M122" s="224"/>
      <c r="N122" s="225"/>
      <c r="O122" s="225"/>
      <c r="P122" s="225"/>
      <c r="Q122" s="225"/>
      <c r="R122" s="225"/>
      <c r="S122" s="225"/>
      <c r="T122" s="226"/>
      <c r="AT122" s="227" t="s">
        <v>148</v>
      </c>
      <c r="AU122" s="227" t="s">
        <v>86</v>
      </c>
      <c r="AV122" s="12" t="s">
        <v>86</v>
      </c>
      <c r="AW122" s="12" t="s">
        <v>38</v>
      </c>
      <c r="AX122" s="12" t="s">
        <v>77</v>
      </c>
      <c r="AY122" s="227" t="s">
        <v>139</v>
      </c>
    </row>
    <row r="123" spans="2:51" s="12" customFormat="1" ht="13.5">
      <c r="B123" s="217"/>
      <c r="C123" s="218"/>
      <c r="D123" s="207" t="s">
        <v>148</v>
      </c>
      <c r="E123" s="219" t="s">
        <v>22</v>
      </c>
      <c r="F123" s="220" t="s">
        <v>181</v>
      </c>
      <c r="G123" s="218"/>
      <c r="H123" s="221">
        <v>2.67</v>
      </c>
      <c r="I123" s="222"/>
      <c r="J123" s="218"/>
      <c r="K123" s="218"/>
      <c r="L123" s="223"/>
      <c r="M123" s="224"/>
      <c r="N123" s="225"/>
      <c r="O123" s="225"/>
      <c r="P123" s="225"/>
      <c r="Q123" s="225"/>
      <c r="R123" s="225"/>
      <c r="S123" s="225"/>
      <c r="T123" s="226"/>
      <c r="AT123" s="227" t="s">
        <v>148</v>
      </c>
      <c r="AU123" s="227" t="s">
        <v>86</v>
      </c>
      <c r="AV123" s="12" t="s">
        <v>86</v>
      </c>
      <c r="AW123" s="12" t="s">
        <v>38</v>
      </c>
      <c r="AX123" s="12" t="s">
        <v>77</v>
      </c>
      <c r="AY123" s="227" t="s">
        <v>139</v>
      </c>
    </row>
    <row r="124" spans="2:51" s="11" customFormat="1" ht="13.5">
      <c r="B124" s="205"/>
      <c r="C124" s="206"/>
      <c r="D124" s="207" t="s">
        <v>148</v>
      </c>
      <c r="E124" s="208" t="s">
        <v>22</v>
      </c>
      <c r="F124" s="209" t="s">
        <v>182</v>
      </c>
      <c r="G124" s="206"/>
      <c r="H124" s="210" t="s">
        <v>22</v>
      </c>
      <c r="I124" s="211"/>
      <c r="J124" s="206"/>
      <c r="K124" s="206"/>
      <c r="L124" s="212"/>
      <c r="M124" s="213"/>
      <c r="N124" s="214"/>
      <c r="O124" s="214"/>
      <c r="P124" s="214"/>
      <c r="Q124" s="214"/>
      <c r="R124" s="214"/>
      <c r="S124" s="214"/>
      <c r="T124" s="215"/>
      <c r="AT124" s="216" t="s">
        <v>148</v>
      </c>
      <c r="AU124" s="216" t="s">
        <v>86</v>
      </c>
      <c r="AV124" s="11" t="s">
        <v>24</v>
      </c>
      <c r="AW124" s="11" t="s">
        <v>38</v>
      </c>
      <c r="AX124" s="11" t="s">
        <v>77</v>
      </c>
      <c r="AY124" s="216" t="s">
        <v>139</v>
      </c>
    </row>
    <row r="125" spans="2:51" s="12" customFormat="1" ht="13.5">
      <c r="B125" s="217"/>
      <c r="C125" s="218"/>
      <c r="D125" s="207" t="s">
        <v>148</v>
      </c>
      <c r="E125" s="219" t="s">
        <v>22</v>
      </c>
      <c r="F125" s="220" t="s">
        <v>183</v>
      </c>
      <c r="G125" s="218"/>
      <c r="H125" s="221">
        <v>2.415</v>
      </c>
      <c r="I125" s="222"/>
      <c r="J125" s="218"/>
      <c r="K125" s="218"/>
      <c r="L125" s="223"/>
      <c r="M125" s="224"/>
      <c r="N125" s="225"/>
      <c r="O125" s="225"/>
      <c r="P125" s="225"/>
      <c r="Q125" s="225"/>
      <c r="R125" s="225"/>
      <c r="S125" s="225"/>
      <c r="T125" s="226"/>
      <c r="AT125" s="227" t="s">
        <v>148</v>
      </c>
      <c r="AU125" s="227" t="s">
        <v>86</v>
      </c>
      <c r="AV125" s="12" t="s">
        <v>86</v>
      </c>
      <c r="AW125" s="12" t="s">
        <v>38</v>
      </c>
      <c r="AX125" s="12" t="s">
        <v>77</v>
      </c>
      <c r="AY125" s="227" t="s">
        <v>139</v>
      </c>
    </row>
    <row r="126" spans="2:51" s="12" customFormat="1" ht="13.5">
      <c r="B126" s="217"/>
      <c r="C126" s="218"/>
      <c r="D126" s="207" t="s">
        <v>148</v>
      </c>
      <c r="E126" s="219" t="s">
        <v>22</v>
      </c>
      <c r="F126" s="220" t="s">
        <v>184</v>
      </c>
      <c r="G126" s="218"/>
      <c r="H126" s="221">
        <v>2.64</v>
      </c>
      <c r="I126" s="222"/>
      <c r="J126" s="218"/>
      <c r="K126" s="218"/>
      <c r="L126" s="223"/>
      <c r="M126" s="224"/>
      <c r="N126" s="225"/>
      <c r="O126" s="225"/>
      <c r="P126" s="225"/>
      <c r="Q126" s="225"/>
      <c r="R126" s="225"/>
      <c r="S126" s="225"/>
      <c r="T126" s="226"/>
      <c r="AT126" s="227" t="s">
        <v>148</v>
      </c>
      <c r="AU126" s="227" t="s">
        <v>86</v>
      </c>
      <c r="AV126" s="12" t="s">
        <v>86</v>
      </c>
      <c r="AW126" s="12" t="s">
        <v>38</v>
      </c>
      <c r="AX126" s="12" t="s">
        <v>77</v>
      </c>
      <c r="AY126" s="227" t="s">
        <v>139</v>
      </c>
    </row>
    <row r="127" spans="2:51" s="12" customFormat="1" ht="13.5">
      <c r="B127" s="217"/>
      <c r="C127" s="218"/>
      <c r="D127" s="207" t="s">
        <v>148</v>
      </c>
      <c r="E127" s="219" t="s">
        <v>22</v>
      </c>
      <c r="F127" s="220" t="s">
        <v>185</v>
      </c>
      <c r="G127" s="218"/>
      <c r="H127" s="221">
        <v>2.22</v>
      </c>
      <c r="I127" s="222"/>
      <c r="J127" s="218"/>
      <c r="K127" s="218"/>
      <c r="L127" s="223"/>
      <c r="M127" s="224"/>
      <c r="N127" s="225"/>
      <c r="O127" s="225"/>
      <c r="P127" s="225"/>
      <c r="Q127" s="225"/>
      <c r="R127" s="225"/>
      <c r="S127" s="225"/>
      <c r="T127" s="226"/>
      <c r="AT127" s="227" t="s">
        <v>148</v>
      </c>
      <c r="AU127" s="227" t="s">
        <v>86</v>
      </c>
      <c r="AV127" s="12" t="s">
        <v>86</v>
      </c>
      <c r="AW127" s="12" t="s">
        <v>38</v>
      </c>
      <c r="AX127" s="12" t="s">
        <v>77</v>
      </c>
      <c r="AY127" s="227" t="s">
        <v>139</v>
      </c>
    </row>
    <row r="128" spans="2:51" s="12" customFormat="1" ht="13.5">
      <c r="B128" s="217"/>
      <c r="C128" s="218"/>
      <c r="D128" s="207" t="s">
        <v>148</v>
      </c>
      <c r="E128" s="219" t="s">
        <v>22</v>
      </c>
      <c r="F128" s="220" t="s">
        <v>186</v>
      </c>
      <c r="G128" s="218"/>
      <c r="H128" s="221">
        <v>2.835</v>
      </c>
      <c r="I128" s="222"/>
      <c r="J128" s="218"/>
      <c r="K128" s="218"/>
      <c r="L128" s="223"/>
      <c r="M128" s="224"/>
      <c r="N128" s="225"/>
      <c r="O128" s="225"/>
      <c r="P128" s="225"/>
      <c r="Q128" s="225"/>
      <c r="R128" s="225"/>
      <c r="S128" s="225"/>
      <c r="T128" s="226"/>
      <c r="AT128" s="227" t="s">
        <v>148</v>
      </c>
      <c r="AU128" s="227" t="s">
        <v>86</v>
      </c>
      <c r="AV128" s="12" t="s">
        <v>86</v>
      </c>
      <c r="AW128" s="12" t="s">
        <v>38</v>
      </c>
      <c r="AX128" s="12" t="s">
        <v>77</v>
      </c>
      <c r="AY128" s="227" t="s">
        <v>139</v>
      </c>
    </row>
    <row r="129" spans="2:51" s="12" customFormat="1" ht="13.5">
      <c r="B129" s="217"/>
      <c r="C129" s="218"/>
      <c r="D129" s="207" t="s">
        <v>148</v>
      </c>
      <c r="E129" s="219" t="s">
        <v>22</v>
      </c>
      <c r="F129" s="220" t="s">
        <v>187</v>
      </c>
      <c r="G129" s="218"/>
      <c r="H129" s="221">
        <v>2.04</v>
      </c>
      <c r="I129" s="222"/>
      <c r="J129" s="218"/>
      <c r="K129" s="218"/>
      <c r="L129" s="223"/>
      <c r="M129" s="224"/>
      <c r="N129" s="225"/>
      <c r="O129" s="225"/>
      <c r="P129" s="225"/>
      <c r="Q129" s="225"/>
      <c r="R129" s="225"/>
      <c r="S129" s="225"/>
      <c r="T129" s="226"/>
      <c r="AT129" s="227" t="s">
        <v>148</v>
      </c>
      <c r="AU129" s="227" t="s">
        <v>86</v>
      </c>
      <c r="AV129" s="12" t="s">
        <v>86</v>
      </c>
      <c r="AW129" s="12" t="s">
        <v>38</v>
      </c>
      <c r="AX129" s="12" t="s">
        <v>77</v>
      </c>
      <c r="AY129" s="227" t="s">
        <v>139</v>
      </c>
    </row>
    <row r="130" spans="2:51" s="12" customFormat="1" ht="13.5">
      <c r="B130" s="217"/>
      <c r="C130" s="218"/>
      <c r="D130" s="207" t="s">
        <v>148</v>
      </c>
      <c r="E130" s="219" t="s">
        <v>22</v>
      </c>
      <c r="F130" s="220" t="s">
        <v>188</v>
      </c>
      <c r="G130" s="218"/>
      <c r="H130" s="221">
        <v>3.18</v>
      </c>
      <c r="I130" s="222"/>
      <c r="J130" s="218"/>
      <c r="K130" s="218"/>
      <c r="L130" s="223"/>
      <c r="M130" s="224"/>
      <c r="N130" s="225"/>
      <c r="O130" s="225"/>
      <c r="P130" s="225"/>
      <c r="Q130" s="225"/>
      <c r="R130" s="225"/>
      <c r="S130" s="225"/>
      <c r="T130" s="226"/>
      <c r="AT130" s="227" t="s">
        <v>148</v>
      </c>
      <c r="AU130" s="227" t="s">
        <v>86</v>
      </c>
      <c r="AV130" s="12" t="s">
        <v>86</v>
      </c>
      <c r="AW130" s="12" t="s">
        <v>38</v>
      </c>
      <c r="AX130" s="12" t="s">
        <v>77</v>
      </c>
      <c r="AY130" s="227" t="s">
        <v>139</v>
      </c>
    </row>
    <row r="131" spans="2:51" s="12" customFormat="1" ht="13.5">
      <c r="B131" s="217"/>
      <c r="C131" s="218"/>
      <c r="D131" s="207" t="s">
        <v>148</v>
      </c>
      <c r="E131" s="219" t="s">
        <v>22</v>
      </c>
      <c r="F131" s="220" t="s">
        <v>189</v>
      </c>
      <c r="G131" s="218"/>
      <c r="H131" s="221">
        <v>1.86</v>
      </c>
      <c r="I131" s="222"/>
      <c r="J131" s="218"/>
      <c r="K131" s="218"/>
      <c r="L131" s="223"/>
      <c r="M131" s="224"/>
      <c r="N131" s="225"/>
      <c r="O131" s="225"/>
      <c r="P131" s="225"/>
      <c r="Q131" s="225"/>
      <c r="R131" s="225"/>
      <c r="S131" s="225"/>
      <c r="T131" s="226"/>
      <c r="AT131" s="227" t="s">
        <v>148</v>
      </c>
      <c r="AU131" s="227" t="s">
        <v>86</v>
      </c>
      <c r="AV131" s="12" t="s">
        <v>86</v>
      </c>
      <c r="AW131" s="12" t="s">
        <v>38</v>
      </c>
      <c r="AX131" s="12" t="s">
        <v>77</v>
      </c>
      <c r="AY131" s="227" t="s">
        <v>139</v>
      </c>
    </row>
    <row r="132" spans="2:51" s="12" customFormat="1" ht="13.5">
      <c r="B132" s="217"/>
      <c r="C132" s="218"/>
      <c r="D132" s="207" t="s">
        <v>148</v>
      </c>
      <c r="E132" s="219" t="s">
        <v>22</v>
      </c>
      <c r="F132" s="220" t="s">
        <v>190</v>
      </c>
      <c r="G132" s="218"/>
      <c r="H132" s="221">
        <v>2.31</v>
      </c>
      <c r="I132" s="222"/>
      <c r="J132" s="218"/>
      <c r="K132" s="218"/>
      <c r="L132" s="223"/>
      <c r="M132" s="224"/>
      <c r="N132" s="225"/>
      <c r="O132" s="225"/>
      <c r="P132" s="225"/>
      <c r="Q132" s="225"/>
      <c r="R132" s="225"/>
      <c r="S132" s="225"/>
      <c r="T132" s="226"/>
      <c r="AT132" s="227" t="s">
        <v>148</v>
      </c>
      <c r="AU132" s="227" t="s">
        <v>86</v>
      </c>
      <c r="AV132" s="12" t="s">
        <v>86</v>
      </c>
      <c r="AW132" s="12" t="s">
        <v>38</v>
      </c>
      <c r="AX132" s="12" t="s">
        <v>77</v>
      </c>
      <c r="AY132" s="227" t="s">
        <v>139</v>
      </c>
    </row>
    <row r="133" spans="2:51" s="13" customFormat="1" ht="13.5">
      <c r="B133" s="228"/>
      <c r="C133" s="229"/>
      <c r="D133" s="241" t="s">
        <v>148</v>
      </c>
      <c r="E133" s="242" t="s">
        <v>22</v>
      </c>
      <c r="F133" s="243" t="s">
        <v>151</v>
      </c>
      <c r="G133" s="229"/>
      <c r="H133" s="244">
        <v>89.596</v>
      </c>
      <c r="I133" s="233"/>
      <c r="J133" s="229"/>
      <c r="K133" s="229"/>
      <c r="L133" s="234"/>
      <c r="M133" s="235"/>
      <c r="N133" s="236"/>
      <c r="O133" s="236"/>
      <c r="P133" s="236"/>
      <c r="Q133" s="236"/>
      <c r="R133" s="236"/>
      <c r="S133" s="236"/>
      <c r="T133" s="237"/>
      <c r="AT133" s="238" t="s">
        <v>148</v>
      </c>
      <c r="AU133" s="238" t="s">
        <v>86</v>
      </c>
      <c r="AV133" s="13" t="s">
        <v>146</v>
      </c>
      <c r="AW133" s="13" t="s">
        <v>38</v>
      </c>
      <c r="AX133" s="13" t="s">
        <v>24</v>
      </c>
      <c r="AY133" s="238" t="s">
        <v>139</v>
      </c>
    </row>
    <row r="134" spans="2:65" s="1" customFormat="1" ht="31.5" customHeight="1">
      <c r="B134" s="41"/>
      <c r="C134" s="193" t="s">
        <v>146</v>
      </c>
      <c r="D134" s="193" t="s">
        <v>142</v>
      </c>
      <c r="E134" s="194" t="s">
        <v>191</v>
      </c>
      <c r="F134" s="195" t="s">
        <v>192</v>
      </c>
      <c r="G134" s="196" t="s">
        <v>145</v>
      </c>
      <c r="H134" s="197">
        <v>1450.501</v>
      </c>
      <c r="I134" s="198"/>
      <c r="J134" s="199">
        <f>ROUND(I134*H134,2)</f>
        <v>0</v>
      </c>
      <c r="K134" s="195" t="s">
        <v>156</v>
      </c>
      <c r="L134" s="61"/>
      <c r="M134" s="200" t="s">
        <v>22</v>
      </c>
      <c r="N134" s="201" t="s">
        <v>48</v>
      </c>
      <c r="O134" s="42"/>
      <c r="P134" s="202">
        <f>O134*H134</f>
        <v>0</v>
      </c>
      <c r="Q134" s="202">
        <v>0.0057</v>
      </c>
      <c r="R134" s="202">
        <f>Q134*H134</f>
        <v>8.2678557</v>
      </c>
      <c r="S134" s="202">
        <v>0</v>
      </c>
      <c r="T134" s="203">
        <f>S134*H134</f>
        <v>0</v>
      </c>
      <c r="AR134" s="24" t="s">
        <v>146</v>
      </c>
      <c r="AT134" s="24" t="s">
        <v>142</v>
      </c>
      <c r="AU134" s="24" t="s">
        <v>86</v>
      </c>
      <c r="AY134" s="24" t="s">
        <v>139</v>
      </c>
      <c r="BE134" s="204">
        <f>IF(N134="základní",J134,0)</f>
        <v>0</v>
      </c>
      <c r="BF134" s="204">
        <f>IF(N134="snížená",J134,0)</f>
        <v>0</v>
      </c>
      <c r="BG134" s="204">
        <f>IF(N134="zákl. přenesená",J134,0)</f>
        <v>0</v>
      </c>
      <c r="BH134" s="204">
        <f>IF(N134="sníž. přenesená",J134,0)</f>
        <v>0</v>
      </c>
      <c r="BI134" s="204">
        <f>IF(N134="nulová",J134,0)</f>
        <v>0</v>
      </c>
      <c r="BJ134" s="24" t="s">
        <v>24</v>
      </c>
      <c r="BK134" s="204">
        <f>ROUND(I134*H134,2)</f>
        <v>0</v>
      </c>
      <c r="BL134" s="24" t="s">
        <v>146</v>
      </c>
      <c r="BM134" s="24" t="s">
        <v>193</v>
      </c>
    </row>
    <row r="135" spans="2:47" s="1" customFormat="1" ht="40.5">
      <c r="B135" s="41"/>
      <c r="C135" s="63"/>
      <c r="D135" s="207" t="s">
        <v>158</v>
      </c>
      <c r="E135" s="63"/>
      <c r="F135" s="239" t="s">
        <v>194</v>
      </c>
      <c r="G135" s="63"/>
      <c r="H135" s="63"/>
      <c r="I135" s="163"/>
      <c r="J135" s="63"/>
      <c r="K135" s="63"/>
      <c r="L135" s="61"/>
      <c r="M135" s="240"/>
      <c r="N135" s="42"/>
      <c r="O135" s="42"/>
      <c r="P135" s="42"/>
      <c r="Q135" s="42"/>
      <c r="R135" s="42"/>
      <c r="S135" s="42"/>
      <c r="T135" s="78"/>
      <c r="AT135" s="24" t="s">
        <v>158</v>
      </c>
      <c r="AU135" s="24" t="s">
        <v>86</v>
      </c>
    </row>
    <row r="136" spans="2:51" s="11" customFormat="1" ht="13.5">
      <c r="B136" s="205"/>
      <c r="C136" s="206"/>
      <c r="D136" s="207" t="s">
        <v>148</v>
      </c>
      <c r="E136" s="208" t="s">
        <v>22</v>
      </c>
      <c r="F136" s="209" t="s">
        <v>195</v>
      </c>
      <c r="G136" s="206"/>
      <c r="H136" s="210" t="s">
        <v>22</v>
      </c>
      <c r="I136" s="211"/>
      <c r="J136" s="206"/>
      <c r="K136" s="206"/>
      <c r="L136" s="212"/>
      <c r="M136" s="213"/>
      <c r="N136" s="214"/>
      <c r="O136" s="214"/>
      <c r="P136" s="214"/>
      <c r="Q136" s="214"/>
      <c r="R136" s="214"/>
      <c r="S136" s="214"/>
      <c r="T136" s="215"/>
      <c r="AT136" s="216" t="s">
        <v>148</v>
      </c>
      <c r="AU136" s="216" t="s">
        <v>86</v>
      </c>
      <c r="AV136" s="11" t="s">
        <v>24</v>
      </c>
      <c r="AW136" s="11" t="s">
        <v>38</v>
      </c>
      <c r="AX136" s="11" t="s">
        <v>77</v>
      </c>
      <c r="AY136" s="216" t="s">
        <v>139</v>
      </c>
    </row>
    <row r="137" spans="2:51" s="11" customFormat="1" ht="13.5">
      <c r="B137" s="205"/>
      <c r="C137" s="206"/>
      <c r="D137" s="207" t="s">
        <v>148</v>
      </c>
      <c r="E137" s="208" t="s">
        <v>22</v>
      </c>
      <c r="F137" s="209" t="s">
        <v>164</v>
      </c>
      <c r="G137" s="206"/>
      <c r="H137" s="210" t="s">
        <v>22</v>
      </c>
      <c r="I137" s="211"/>
      <c r="J137" s="206"/>
      <c r="K137" s="206"/>
      <c r="L137" s="212"/>
      <c r="M137" s="213"/>
      <c r="N137" s="214"/>
      <c r="O137" s="214"/>
      <c r="P137" s="214"/>
      <c r="Q137" s="214"/>
      <c r="R137" s="214"/>
      <c r="S137" s="214"/>
      <c r="T137" s="215"/>
      <c r="AT137" s="216" t="s">
        <v>148</v>
      </c>
      <c r="AU137" s="216" t="s">
        <v>86</v>
      </c>
      <c r="AV137" s="11" t="s">
        <v>24</v>
      </c>
      <c r="AW137" s="11" t="s">
        <v>38</v>
      </c>
      <c r="AX137" s="11" t="s">
        <v>77</v>
      </c>
      <c r="AY137" s="216" t="s">
        <v>139</v>
      </c>
    </row>
    <row r="138" spans="2:51" s="12" customFormat="1" ht="13.5">
      <c r="B138" s="217"/>
      <c r="C138" s="218"/>
      <c r="D138" s="207" t="s">
        <v>148</v>
      </c>
      <c r="E138" s="219" t="s">
        <v>22</v>
      </c>
      <c r="F138" s="220" t="s">
        <v>196</v>
      </c>
      <c r="G138" s="218"/>
      <c r="H138" s="221">
        <v>62.15</v>
      </c>
      <c r="I138" s="222"/>
      <c r="J138" s="218"/>
      <c r="K138" s="218"/>
      <c r="L138" s="223"/>
      <c r="M138" s="224"/>
      <c r="N138" s="225"/>
      <c r="O138" s="225"/>
      <c r="P138" s="225"/>
      <c r="Q138" s="225"/>
      <c r="R138" s="225"/>
      <c r="S138" s="225"/>
      <c r="T138" s="226"/>
      <c r="AT138" s="227" t="s">
        <v>148</v>
      </c>
      <c r="AU138" s="227" t="s">
        <v>86</v>
      </c>
      <c r="AV138" s="12" t="s">
        <v>86</v>
      </c>
      <c r="AW138" s="12" t="s">
        <v>38</v>
      </c>
      <c r="AX138" s="12" t="s">
        <v>77</v>
      </c>
      <c r="AY138" s="227" t="s">
        <v>139</v>
      </c>
    </row>
    <row r="139" spans="2:51" s="12" customFormat="1" ht="13.5">
      <c r="B139" s="217"/>
      <c r="C139" s="218"/>
      <c r="D139" s="207" t="s">
        <v>148</v>
      </c>
      <c r="E139" s="219" t="s">
        <v>22</v>
      </c>
      <c r="F139" s="220" t="s">
        <v>197</v>
      </c>
      <c r="G139" s="218"/>
      <c r="H139" s="221">
        <v>26.06</v>
      </c>
      <c r="I139" s="222"/>
      <c r="J139" s="218"/>
      <c r="K139" s="218"/>
      <c r="L139" s="223"/>
      <c r="M139" s="224"/>
      <c r="N139" s="225"/>
      <c r="O139" s="225"/>
      <c r="P139" s="225"/>
      <c r="Q139" s="225"/>
      <c r="R139" s="225"/>
      <c r="S139" s="225"/>
      <c r="T139" s="226"/>
      <c r="AT139" s="227" t="s">
        <v>148</v>
      </c>
      <c r="AU139" s="227" t="s">
        <v>86</v>
      </c>
      <c r="AV139" s="12" t="s">
        <v>86</v>
      </c>
      <c r="AW139" s="12" t="s">
        <v>38</v>
      </c>
      <c r="AX139" s="12" t="s">
        <v>77</v>
      </c>
      <c r="AY139" s="227" t="s">
        <v>139</v>
      </c>
    </row>
    <row r="140" spans="2:51" s="12" customFormat="1" ht="13.5">
      <c r="B140" s="217"/>
      <c r="C140" s="218"/>
      <c r="D140" s="207" t="s">
        <v>148</v>
      </c>
      <c r="E140" s="219" t="s">
        <v>22</v>
      </c>
      <c r="F140" s="220" t="s">
        <v>198</v>
      </c>
      <c r="G140" s="218"/>
      <c r="H140" s="221">
        <v>2.05</v>
      </c>
      <c r="I140" s="222"/>
      <c r="J140" s="218"/>
      <c r="K140" s="218"/>
      <c r="L140" s="223"/>
      <c r="M140" s="224"/>
      <c r="N140" s="225"/>
      <c r="O140" s="225"/>
      <c r="P140" s="225"/>
      <c r="Q140" s="225"/>
      <c r="R140" s="225"/>
      <c r="S140" s="225"/>
      <c r="T140" s="226"/>
      <c r="AT140" s="227" t="s">
        <v>148</v>
      </c>
      <c r="AU140" s="227" t="s">
        <v>86</v>
      </c>
      <c r="AV140" s="12" t="s">
        <v>86</v>
      </c>
      <c r="AW140" s="12" t="s">
        <v>38</v>
      </c>
      <c r="AX140" s="12" t="s">
        <v>77</v>
      </c>
      <c r="AY140" s="227" t="s">
        <v>139</v>
      </c>
    </row>
    <row r="141" spans="2:51" s="12" customFormat="1" ht="13.5">
      <c r="B141" s="217"/>
      <c r="C141" s="218"/>
      <c r="D141" s="207" t="s">
        <v>148</v>
      </c>
      <c r="E141" s="219" t="s">
        <v>22</v>
      </c>
      <c r="F141" s="220" t="s">
        <v>199</v>
      </c>
      <c r="G141" s="218"/>
      <c r="H141" s="221">
        <v>3.94</v>
      </c>
      <c r="I141" s="222"/>
      <c r="J141" s="218"/>
      <c r="K141" s="218"/>
      <c r="L141" s="223"/>
      <c r="M141" s="224"/>
      <c r="N141" s="225"/>
      <c r="O141" s="225"/>
      <c r="P141" s="225"/>
      <c r="Q141" s="225"/>
      <c r="R141" s="225"/>
      <c r="S141" s="225"/>
      <c r="T141" s="226"/>
      <c r="AT141" s="227" t="s">
        <v>148</v>
      </c>
      <c r="AU141" s="227" t="s">
        <v>86</v>
      </c>
      <c r="AV141" s="12" t="s">
        <v>86</v>
      </c>
      <c r="AW141" s="12" t="s">
        <v>38</v>
      </c>
      <c r="AX141" s="12" t="s">
        <v>77</v>
      </c>
      <c r="AY141" s="227" t="s">
        <v>139</v>
      </c>
    </row>
    <row r="142" spans="2:51" s="12" customFormat="1" ht="13.5">
      <c r="B142" s="217"/>
      <c r="C142" s="218"/>
      <c r="D142" s="207" t="s">
        <v>148</v>
      </c>
      <c r="E142" s="219" t="s">
        <v>22</v>
      </c>
      <c r="F142" s="220" t="s">
        <v>200</v>
      </c>
      <c r="G142" s="218"/>
      <c r="H142" s="221">
        <v>6.5</v>
      </c>
      <c r="I142" s="222"/>
      <c r="J142" s="218"/>
      <c r="K142" s="218"/>
      <c r="L142" s="223"/>
      <c r="M142" s="224"/>
      <c r="N142" s="225"/>
      <c r="O142" s="225"/>
      <c r="P142" s="225"/>
      <c r="Q142" s="225"/>
      <c r="R142" s="225"/>
      <c r="S142" s="225"/>
      <c r="T142" s="226"/>
      <c r="AT142" s="227" t="s">
        <v>148</v>
      </c>
      <c r="AU142" s="227" t="s">
        <v>86</v>
      </c>
      <c r="AV142" s="12" t="s">
        <v>86</v>
      </c>
      <c r="AW142" s="12" t="s">
        <v>38</v>
      </c>
      <c r="AX142" s="12" t="s">
        <v>77</v>
      </c>
      <c r="AY142" s="227" t="s">
        <v>139</v>
      </c>
    </row>
    <row r="143" spans="2:51" s="11" customFormat="1" ht="13.5">
      <c r="B143" s="205"/>
      <c r="C143" s="206"/>
      <c r="D143" s="207" t="s">
        <v>148</v>
      </c>
      <c r="E143" s="208" t="s">
        <v>22</v>
      </c>
      <c r="F143" s="209" t="s">
        <v>201</v>
      </c>
      <c r="G143" s="206"/>
      <c r="H143" s="210" t="s">
        <v>22</v>
      </c>
      <c r="I143" s="211"/>
      <c r="J143" s="206"/>
      <c r="K143" s="206"/>
      <c r="L143" s="212"/>
      <c r="M143" s="213"/>
      <c r="N143" s="214"/>
      <c r="O143" s="214"/>
      <c r="P143" s="214"/>
      <c r="Q143" s="214"/>
      <c r="R143" s="214"/>
      <c r="S143" s="214"/>
      <c r="T143" s="215"/>
      <c r="AT143" s="216" t="s">
        <v>148</v>
      </c>
      <c r="AU143" s="216" t="s">
        <v>86</v>
      </c>
      <c r="AV143" s="11" t="s">
        <v>24</v>
      </c>
      <c r="AW143" s="11" t="s">
        <v>38</v>
      </c>
      <c r="AX143" s="11" t="s">
        <v>77</v>
      </c>
      <c r="AY143" s="216" t="s">
        <v>139</v>
      </c>
    </row>
    <row r="144" spans="2:51" s="12" customFormat="1" ht="13.5">
      <c r="B144" s="217"/>
      <c r="C144" s="218"/>
      <c r="D144" s="207" t="s">
        <v>148</v>
      </c>
      <c r="E144" s="219" t="s">
        <v>22</v>
      </c>
      <c r="F144" s="220" t="s">
        <v>202</v>
      </c>
      <c r="G144" s="218"/>
      <c r="H144" s="221">
        <v>17.24</v>
      </c>
      <c r="I144" s="222"/>
      <c r="J144" s="218"/>
      <c r="K144" s="218"/>
      <c r="L144" s="223"/>
      <c r="M144" s="224"/>
      <c r="N144" s="225"/>
      <c r="O144" s="225"/>
      <c r="P144" s="225"/>
      <c r="Q144" s="225"/>
      <c r="R144" s="225"/>
      <c r="S144" s="225"/>
      <c r="T144" s="226"/>
      <c r="AT144" s="227" t="s">
        <v>148</v>
      </c>
      <c r="AU144" s="227" t="s">
        <v>86</v>
      </c>
      <c r="AV144" s="12" t="s">
        <v>86</v>
      </c>
      <c r="AW144" s="12" t="s">
        <v>38</v>
      </c>
      <c r="AX144" s="12" t="s">
        <v>77</v>
      </c>
      <c r="AY144" s="227" t="s">
        <v>139</v>
      </c>
    </row>
    <row r="145" spans="2:51" s="12" customFormat="1" ht="13.5">
      <c r="B145" s="217"/>
      <c r="C145" s="218"/>
      <c r="D145" s="207" t="s">
        <v>148</v>
      </c>
      <c r="E145" s="219" t="s">
        <v>22</v>
      </c>
      <c r="F145" s="220" t="s">
        <v>203</v>
      </c>
      <c r="G145" s="218"/>
      <c r="H145" s="221">
        <v>59.17</v>
      </c>
      <c r="I145" s="222"/>
      <c r="J145" s="218"/>
      <c r="K145" s="218"/>
      <c r="L145" s="223"/>
      <c r="M145" s="224"/>
      <c r="N145" s="225"/>
      <c r="O145" s="225"/>
      <c r="P145" s="225"/>
      <c r="Q145" s="225"/>
      <c r="R145" s="225"/>
      <c r="S145" s="225"/>
      <c r="T145" s="226"/>
      <c r="AT145" s="227" t="s">
        <v>148</v>
      </c>
      <c r="AU145" s="227" t="s">
        <v>86</v>
      </c>
      <c r="AV145" s="12" t="s">
        <v>86</v>
      </c>
      <c r="AW145" s="12" t="s">
        <v>38</v>
      </c>
      <c r="AX145" s="12" t="s">
        <v>77</v>
      </c>
      <c r="AY145" s="227" t="s">
        <v>139</v>
      </c>
    </row>
    <row r="146" spans="2:51" s="12" customFormat="1" ht="13.5">
      <c r="B146" s="217"/>
      <c r="C146" s="218"/>
      <c r="D146" s="207" t="s">
        <v>148</v>
      </c>
      <c r="E146" s="219" t="s">
        <v>22</v>
      </c>
      <c r="F146" s="220" t="s">
        <v>204</v>
      </c>
      <c r="G146" s="218"/>
      <c r="H146" s="221">
        <v>20.61</v>
      </c>
      <c r="I146" s="222"/>
      <c r="J146" s="218"/>
      <c r="K146" s="218"/>
      <c r="L146" s="223"/>
      <c r="M146" s="224"/>
      <c r="N146" s="225"/>
      <c r="O146" s="225"/>
      <c r="P146" s="225"/>
      <c r="Q146" s="225"/>
      <c r="R146" s="225"/>
      <c r="S146" s="225"/>
      <c r="T146" s="226"/>
      <c r="AT146" s="227" t="s">
        <v>148</v>
      </c>
      <c r="AU146" s="227" t="s">
        <v>86</v>
      </c>
      <c r="AV146" s="12" t="s">
        <v>86</v>
      </c>
      <c r="AW146" s="12" t="s">
        <v>38</v>
      </c>
      <c r="AX146" s="12" t="s">
        <v>77</v>
      </c>
      <c r="AY146" s="227" t="s">
        <v>139</v>
      </c>
    </row>
    <row r="147" spans="2:51" s="12" customFormat="1" ht="13.5">
      <c r="B147" s="217"/>
      <c r="C147" s="218"/>
      <c r="D147" s="207" t="s">
        <v>148</v>
      </c>
      <c r="E147" s="219" t="s">
        <v>22</v>
      </c>
      <c r="F147" s="220" t="s">
        <v>205</v>
      </c>
      <c r="G147" s="218"/>
      <c r="H147" s="221">
        <v>11.38</v>
      </c>
      <c r="I147" s="222"/>
      <c r="J147" s="218"/>
      <c r="K147" s="218"/>
      <c r="L147" s="223"/>
      <c r="M147" s="224"/>
      <c r="N147" s="225"/>
      <c r="O147" s="225"/>
      <c r="P147" s="225"/>
      <c r="Q147" s="225"/>
      <c r="R147" s="225"/>
      <c r="S147" s="225"/>
      <c r="T147" s="226"/>
      <c r="AT147" s="227" t="s">
        <v>148</v>
      </c>
      <c r="AU147" s="227" t="s">
        <v>86</v>
      </c>
      <c r="AV147" s="12" t="s">
        <v>86</v>
      </c>
      <c r="AW147" s="12" t="s">
        <v>38</v>
      </c>
      <c r="AX147" s="12" t="s">
        <v>77</v>
      </c>
      <c r="AY147" s="227" t="s">
        <v>139</v>
      </c>
    </row>
    <row r="148" spans="2:51" s="12" customFormat="1" ht="13.5">
      <c r="B148" s="217"/>
      <c r="C148" s="218"/>
      <c r="D148" s="207" t="s">
        <v>148</v>
      </c>
      <c r="E148" s="219" t="s">
        <v>22</v>
      </c>
      <c r="F148" s="220" t="s">
        <v>206</v>
      </c>
      <c r="G148" s="218"/>
      <c r="H148" s="221">
        <v>40.95</v>
      </c>
      <c r="I148" s="222"/>
      <c r="J148" s="218"/>
      <c r="K148" s="218"/>
      <c r="L148" s="223"/>
      <c r="M148" s="224"/>
      <c r="N148" s="225"/>
      <c r="O148" s="225"/>
      <c r="P148" s="225"/>
      <c r="Q148" s="225"/>
      <c r="R148" s="225"/>
      <c r="S148" s="225"/>
      <c r="T148" s="226"/>
      <c r="AT148" s="227" t="s">
        <v>148</v>
      </c>
      <c r="AU148" s="227" t="s">
        <v>86</v>
      </c>
      <c r="AV148" s="12" t="s">
        <v>86</v>
      </c>
      <c r="AW148" s="12" t="s">
        <v>38</v>
      </c>
      <c r="AX148" s="12" t="s">
        <v>77</v>
      </c>
      <c r="AY148" s="227" t="s">
        <v>139</v>
      </c>
    </row>
    <row r="149" spans="2:51" s="12" customFormat="1" ht="13.5">
      <c r="B149" s="217"/>
      <c r="C149" s="218"/>
      <c r="D149" s="207" t="s">
        <v>148</v>
      </c>
      <c r="E149" s="219" t="s">
        <v>22</v>
      </c>
      <c r="F149" s="220" t="s">
        <v>207</v>
      </c>
      <c r="G149" s="218"/>
      <c r="H149" s="221">
        <v>4.56</v>
      </c>
      <c r="I149" s="222"/>
      <c r="J149" s="218"/>
      <c r="K149" s="218"/>
      <c r="L149" s="223"/>
      <c r="M149" s="224"/>
      <c r="N149" s="225"/>
      <c r="O149" s="225"/>
      <c r="P149" s="225"/>
      <c r="Q149" s="225"/>
      <c r="R149" s="225"/>
      <c r="S149" s="225"/>
      <c r="T149" s="226"/>
      <c r="AT149" s="227" t="s">
        <v>148</v>
      </c>
      <c r="AU149" s="227" t="s">
        <v>86</v>
      </c>
      <c r="AV149" s="12" t="s">
        <v>86</v>
      </c>
      <c r="AW149" s="12" t="s">
        <v>38</v>
      </c>
      <c r="AX149" s="12" t="s">
        <v>77</v>
      </c>
      <c r="AY149" s="227" t="s">
        <v>139</v>
      </c>
    </row>
    <row r="150" spans="2:51" s="12" customFormat="1" ht="13.5">
      <c r="B150" s="217"/>
      <c r="C150" s="218"/>
      <c r="D150" s="207" t="s">
        <v>148</v>
      </c>
      <c r="E150" s="219" t="s">
        <v>22</v>
      </c>
      <c r="F150" s="220" t="s">
        <v>208</v>
      </c>
      <c r="G150" s="218"/>
      <c r="H150" s="221">
        <v>7.16</v>
      </c>
      <c r="I150" s="222"/>
      <c r="J150" s="218"/>
      <c r="K150" s="218"/>
      <c r="L150" s="223"/>
      <c r="M150" s="224"/>
      <c r="N150" s="225"/>
      <c r="O150" s="225"/>
      <c r="P150" s="225"/>
      <c r="Q150" s="225"/>
      <c r="R150" s="225"/>
      <c r="S150" s="225"/>
      <c r="T150" s="226"/>
      <c r="AT150" s="227" t="s">
        <v>148</v>
      </c>
      <c r="AU150" s="227" t="s">
        <v>86</v>
      </c>
      <c r="AV150" s="12" t="s">
        <v>86</v>
      </c>
      <c r="AW150" s="12" t="s">
        <v>38</v>
      </c>
      <c r="AX150" s="12" t="s">
        <v>77</v>
      </c>
      <c r="AY150" s="227" t="s">
        <v>139</v>
      </c>
    </row>
    <row r="151" spans="2:51" s="12" customFormat="1" ht="13.5">
      <c r="B151" s="217"/>
      <c r="C151" s="218"/>
      <c r="D151" s="207" t="s">
        <v>148</v>
      </c>
      <c r="E151" s="219" t="s">
        <v>22</v>
      </c>
      <c r="F151" s="220" t="s">
        <v>209</v>
      </c>
      <c r="G151" s="218"/>
      <c r="H151" s="221">
        <v>3.83</v>
      </c>
      <c r="I151" s="222"/>
      <c r="J151" s="218"/>
      <c r="K151" s="218"/>
      <c r="L151" s="223"/>
      <c r="M151" s="224"/>
      <c r="N151" s="225"/>
      <c r="O151" s="225"/>
      <c r="P151" s="225"/>
      <c r="Q151" s="225"/>
      <c r="R151" s="225"/>
      <c r="S151" s="225"/>
      <c r="T151" s="226"/>
      <c r="AT151" s="227" t="s">
        <v>148</v>
      </c>
      <c r="AU151" s="227" t="s">
        <v>86</v>
      </c>
      <c r="AV151" s="12" t="s">
        <v>86</v>
      </c>
      <c r="AW151" s="12" t="s">
        <v>38</v>
      </c>
      <c r="AX151" s="12" t="s">
        <v>77</v>
      </c>
      <c r="AY151" s="227" t="s">
        <v>139</v>
      </c>
    </row>
    <row r="152" spans="2:51" s="12" customFormat="1" ht="13.5">
      <c r="B152" s="217"/>
      <c r="C152" s="218"/>
      <c r="D152" s="207" t="s">
        <v>148</v>
      </c>
      <c r="E152" s="219" t="s">
        <v>22</v>
      </c>
      <c r="F152" s="220" t="s">
        <v>210</v>
      </c>
      <c r="G152" s="218"/>
      <c r="H152" s="221">
        <v>5.78</v>
      </c>
      <c r="I152" s="222"/>
      <c r="J152" s="218"/>
      <c r="K152" s="218"/>
      <c r="L152" s="223"/>
      <c r="M152" s="224"/>
      <c r="N152" s="225"/>
      <c r="O152" s="225"/>
      <c r="P152" s="225"/>
      <c r="Q152" s="225"/>
      <c r="R152" s="225"/>
      <c r="S152" s="225"/>
      <c r="T152" s="226"/>
      <c r="AT152" s="227" t="s">
        <v>148</v>
      </c>
      <c r="AU152" s="227" t="s">
        <v>86</v>
      </c>
      <c r="AV152" s="12" t="s">
        <v>86</v>
      </c>
      <c r="AW152" s="12" t="s">
        <v>38</v>
      </c>
      <c r="AX152" s="12" t="s">
        <v>77</v>
      </c>
      <c r="AY152" s="227" t="s">
        <v>139</v>
      </c>
    </row>
    <row r="153" spans="2:51" s="11" customFormat="1" ht="13.5">
      <c r="B153" s="205"/>
      <c r="C153" s="206"/>
      <c r="D153" s="207" t="s">
        <v>148</v>
      </c>
      <c r="E153" s="208" t="s">
        <v>22</v>
      </c>
      <c r="F153" s="209" t="s">
        <v>174</v>
      </c>
      <c r="G153" s="206"/>
      <c r="H153" s="210" t="s">
        <v>22</v>
      </c>
      <c r="I153" s="211"/>
      <c r="J153" s="206"/>
      <c r="K153" s="206"/>
      <c r="L153" s="212"/>
      <c r="M153" s="213"/>
      <c r="N153" s="214"/>
      <c r="O153" s="214"/>
      <c r="P153" s="214"/>
      <c r="Q153" s="214"/>
      <c r="R153" s="214"/>
      <c r="S153" s="214"/>
      <c r="T153" s="215"/>
      <c r="AT153" s="216" t="s">
        <v>148</v>
      </c>
      <c r="AU153" s="216" t="s">
        <v>86</v>
      </c>
      <c r="AV153" s="11" t="s">
        <v>24</v>
      </c>
      <c r="AW153" s="11" t="s">
        <v>38</v>
      </c>
      <c r="AX153" s="11" t="s">
        <v>77</v>
      </c>
      <c r="AY153" s="216" t="s">
        <v>139</v>
      </c>
    </row>
    <row r="154" spans="2:51" s="12" customFormat="1" ht="13.5">
      <c r="B154" s="217"/>
      <c r="C154" s="218"/>
      <c r="D154" s="207" t="s">
        <v>148</v>
      </c>
      <c r="E154" s="219" t="s">
        <v>22</v>
      </c>
      <c r="F154" s="220" t="s">
        <v>211</v>
      </c>
      <c r="G154" s="218"/>
      <c r="H154" s="221">
        <v>77.08</v>
      </c>
      <c r="I154" s="222"/>
      <c r="J154" s="218"/>
      <c r="K154" s="218"/>
      <c r="L154" s="223"/>
      <c r="M154" s="224"/>
      <c r="N154" s="225"/>
      <c r="O154" s="225"/>
      <c r="P154" s="225"/>
      <c r="Q154" s="225"/>
      <c r="R154" s="225"/>
      <c r="S154" s="225"/>
      <c r="T154" s="226"/>
      <c r="AT154" s="227" t="s">
        <v>148</v>
      </c>
      <c r="AU154" s="227" t="s">
        <v>86</v>
      </c>
      <c r="AV154" s="12" t="s">
        <v>86</v>
      </c>
      <c r="AW154" s="12" t="s">
        <v>38</v>
      </c>
      <c r="AX154" s="12" t="s">
        <v>77</v>
      </c>
      <c r="AY154" s="227" t="s">
        <v>139</v>
      </c>
    </row>
    <row r="155" spans="2:51" s="11" customFormat="1" ht="13.5">
      <c r="B155" s="205"/>
      <c r="C155" s="206"/>
      <c r="D155" s="207" t="s">
        <v>148</v>
      </c>
      <c r="E155" s="208" t="s">
        <v>22</v>
      </c>
      <c r="F155" s="209" t="s">
        <v>212</v>
      </c>
      <c r="G155" s="206"/>
      <c r="H155" s="210" t="s">
        <v>22</v>
      </c>
      <c r="I155" s="211"/>
      <c r="J155" s="206"/>
      <c r="K155" s="206"/>
      <c r="L155" s="212"/>
      <c r="M155" s="213"/>
      <c r="N155" s="214"/>
      <c r="O155" s="214"/>
      <c r="P155" s="214"/>
      <c r="Q155" s="214"/>
      <c r="R155" s="214"/>
      <c r="S155" s="214"/>
      <c r="T155" s="215"/>
      <c r="AT155" s="216" t="s">
        <v>148</v>
      </c>
      <c r="AU155" s="216" t="s">
        <v>86</v>
      </c>
      <c r="AV155" s="11" t="s">
        <v>24</v>
      </c>
      <c r="AW155" s="11" t="s">
        <v>38</v>
      </c>
      <c r="AX155" s="11" t="s">
        <v>77</v>
      </c>
      <c r="AY155" s="216" t="s">
        <v>139</v>
      </c>
    </row>
    <row r="156" spans="2:51" s="12" customFormat="1" ht="13.5">
      <c r="B156" s="217"/>
      <c r="C156" s="218"/>
      <c r="D156" s="207" t="s">
        <v>148</v>
      </c>
      <c r="E156" s="219" t="s">
        <v>22</v>
      </c>
      <c r="F156" s="220" t="s">
        <v>213</v>
      </c>
      <c r="G156" s="218"/>
      <c r="H156" s="221">
        <v>67.63</v>
      </c>
      <c r="I156" s="222"/>
      <c r="J156" s="218"/>
      <c r="K156" s="218"/>
      <c r="L156" s="223"/>
      <c r="M156" s="224"/>
      <c r="N156" s="225"/>
      <c r="O156" s="225"/>
      <c r="P156" s="225"/>
      <c r="Q156" s="225"/>
      <c r="R156" s="225"/>
      <c r="S156" s="225"/>
      <c r="T156" s="226"/>
      <c r="AT156" s="227" t="s">
        <v>148</v>
      </c>
      <c r="AU156" s="227" t="s">
        <v>86</v>
      </c>
      <c r="AV156" s="12" t="s">
        <v>86</v>
      </c>
      <c r="AW156" s="12" t="s">
        <v>38</v>
      </c>
      <c r="AX156" s="12" t="s">
        <v>77</v>
      </c>
      <c r="AY156" s="227" t="s">
        <v>139</v>
      </c>
    </row>
    <row r="157" spans="2:51" s="14" customFormat="1" ht="13.5">
      <c r="B157" s="245"/>
      <c r="C157" s="246"/>
      <c r="D157" s="207" t="s">
        <v>148</v>
      </c>
      <c r="E157" s="247" t="s">
        <v>22</v>
      </c>
      <c r="F157" s="248" t="s">
        <v>214</v>
      </c>
      <c r="G157" s="246"/>
      <c r="H157" s="249">
        <v>416.09</v>
      </c>
      <c r="I157" s="250"/>
      <c r="J157" s="246"/>
      <c r="K157" s="246"/>
      <c r="L157" s="251"/>
      <c r="M157" s="252"/>
      <c r="N157" s="253"/>
      <c r="O157" s="253"/>
      <c r="P157" s="253"/>
      <c r="Q157" s="253"/>
      <c r="R157" s="253"/>
      <c r="S157" s="253"/>
      <c r="T157" s="254"/>
      <c r="AT157" s="255" t="s">
        <v>148</v>
      </c>
      <c r="AU157" s="255" t="s">
        <v>86</v>
      </c>
      <c r="AV157" s="14" t="s">
        <v>140</v>
      </c>
      <c r="AW157" s="14" t="s">
        <v>38</v>
      </c>
      <c r="AX157" s="14" t="s">
        <v>77</v>
      </c>
      <c r="AY157" s="255" t="s">
        <v>139</v>
      </c>
    </row>
    <row r="158" spans="2:51" s="11" customFormat="1" ht="13.5">
      <c r="B158" s="205"/>
      <c r="C158" s="206"/>
      <c r="D158" s="207" t="s">
        <v>148</v>
      </c>
      <c r="E158" s="208" t="s">
        <v>22</v>
      </c>
      <c r="F158" s="209" t="s">
        <v>215</v>
      </c>
      <c r="G158" s="206"/>
      <c r="H158" s="210" t="s">
        <v>22</v>
      </c>
      <c r="I158" s="211"/>
      <c r="J158" s="206"/>
      <c r="K158" s="206"/>
      <c r="L158" s="212"/>
      <c r="M158" s="213"/>
      <c r="N158" s="214"/>
      <c r="O158" s="214"/>
      <c r="P158" s="214"/>
      <c r="Q158" s="214"/>
      <c r="R158" s="214"/>
      <c r="S158" s="214"/>
      <c r="T158" s="215"/>
      <c r="AT158" s="216" t="s">
        <v>148</v>
      </c>
      <c r="AU158" s="216" t="s">
        <v>86</v>
      </c>
      <c r="AV158" s="11" t="s">
        <v>24</v>
      </c>
      <c r="AW158" s="11" t="s">
        <v>38</v>
      </c>
      <c r="AX158" s="11" t="s">
        <v>77</v>
      </c>
      <c r="AY158" s="216" t="s">
        <v>139</v>
      </c>
    </row>
    <row r="159" spans="2:51" s="11" customFormat="1" ht="13.5">
      <c r="B159" s="205"/>
      <c r="C159" s="206"/>
      <c r="D159" s="207" t="s">
        <v>148</v>
      </c>
      <c r="E159" s="208" t="s">
        <v>22</v>
      </c>
      <c r="F159" s="209" t="s">
        <v>164</v>
      </c>
      <c r="G159" s="206"/>
      <c r="H159" s="210" t="s">
        <v>22</v>
      </c>
      <c r="I159" s="211"/>
      <c r="J159" s="206"/>
      <c r="K159" s="206"/>
      <c r="L159" s="212"/>
      <c r="M159" s="213"/>
      <c r="N159" s="214"/>
      <c r="O159" s="214"/>
      <c r="P159" s="214"/>
      <c r="Q159" s="214"/>
      <c r="R159" s="214"/>
      <c r="S159" s="214"/>
      <c r="T159" s="215"/>
      <c r="AT159" s="216" t="s">
        <v>148</v>
      </c>
      <c r="AU159" s="216" t="s">
        <v>86</v>
      </c>
      <c r="AV159" s="11" t="s">
        <v>24</v>
      </c>
      <c r="AW159" s="11" t="s">
        <v>38</v>
      </c>
      <c r="AX159" s="11" t="s">
        <v>77</v>
      </c>
      <c r="AY159" s="216" t="s">
        <v>139</v>
      </c>
    </row>
    <row r="160" spans="2:51" s="12" customFormat="1" ht="13.5">
      <c r="B160" s="217"/>
      <c r="C160" s="218"/>
      <c r="D160" s="207" t="s">
        <v>148</v>
      </c>
      <c r="E160" s="219" t="s">
        <v>22</v>
      </c>
      <c r="F160" s="220" t="s">
        <v>216</v>
      </c>
      <c r="G160" s="218"/>
      <c r="H160" s="221">
        <v>38.662</v>
      </c>
      <c r="I160" s="222"/>
      <c r="J160" s="218"/>
      <c r="K160" s="218"/>
      <c r="L160" s="223"/>
      <c r="M160" s="224"/>
      <c r="N160" s="225"/>
      <c r="O160" s="225"/>
      <c r="P160" s="225"/>
      <c r="Q160" s="225"/>
      <c r="R160" s="225"/>
      <c r="S160" s="225"/>
      <c r="T160" s="226"/>
      <c r="AT160" s="227" t="s">
        <v>148</v>
      </c>
      <c r="AU160" s="227" t="s">
        <v>86</v>
      </c>
      <c r="AV160" s="12" t="s">
        <v>86</v>
      </c>
      <c r="AW160" s="12" t="s">
        <v>38</v>
      </c>
      <c r="AX160" s="12" t="s">
        <v>77</v>
      </c>
      <c r="AY160" s="227" t="s">
        <v>139</v>
      </c>
    </row>
    <row r="161" spans="2:51" s="12" customFormat="1" ht="13.5">
      <c r="B161" s="217"/>
      <c r="C161" s="218"/>
      <c r="D161" s="207" t="s">
        <v>148</v>
      </c>
      <c r="E161" s="219" t="s">
        <v>22</v>
      </c>
      <c r="F161" s="220" t="s">
        <v>217</v>
      </c>
      <c r="G161" s="218"/>
      <c r="H161" s="221">
        <v>73.284</v>
      </c>
      <c r="I161" s="222"/>
      <c r="J161" s="218"/>
      <c r="K161" s="218"/>
      <c r="L161" s="223"/>
      <c r="M161" s="224"/>
      <c r="N161" s="225"/>
      <c r="O161" s="225"/>
      <c r="P161" s="225"/>
      <c r="Q161" s="225"/>
      <c r="R161" s="225"/>
      <c r="S161" s="225"/>
      <c r="T161" s="226"/>
      <c r="AT161" s="227" t="s">
        <v>148</v>
      </c>
      <c r="AU161" s="227" t="s">
        <v>86</v>
      </c>
      <c r="AV161" s="12" t="s">
        <v>86</v>
      </c>
      <c r="AW161" s="12" t="s">
        <v>38</v>
      </c>
      <c r="AX161" s="12" t="s">
        <v>77</v>
      </c>
      <c r="AY161" s="227" t="s">
        <v>139</v>
      </c>
    </row>
    <row r="162" spans="2:51" s="12" customFormat="1" ht="13.5">
      <c r="B162" s="217"/>
      <c r="C162" s="218"/>
      <c r="D162" s="207" t="s">
        <v>148</v>
      </c>
      <c r="E162" s="219" t="s">
        <v>22</v>
      </c>
      <c r="F162" s="220" t="s">
        <v>218</v>
      </c>
      <c r="G162" s="218"/>
      <c r="H162" s="221">
        <v>100.9</v>
      </c>
      <c r="I162" s="222"/>
      <c r="J162" s="218"/>
      <c r="K162" s="218"/>
      <c r="L162" s="223"/>
      <c r="M162" s="224"/>
      <c r="N162" s="225"/>
      <c r="O162" s="225"/>
      <c r="P162" s="225"/>
      <c r="Q162" s="225"/>
      <c r="R162" s="225"/>
      <c r="S162" s="225"/>
      <c r="T162" s="226"/>
      <c r="AT162" s="227" t="s">
        <v>148</v>
      </c>
      <c r="AU162" s="227" t="s">
        <v>86</v>
      </c>
      <c r="AV162" s="12" t="s">
        <v>86</v>
      </c>
      <c r="AW162" s="12" t="s">
        <v>38</v>
      </c>
      <c r="AX162" s="12" t="s">
        <v>77</v>
      </c>
      <c r="AY162" s="227" t="s">
        <v>139</v>
      </c>
    </row>
    <row r="163" spans="2:51" s="12" customFormat="1" ht="13.5">
      <c r="B163" s="217"/>
      <c r="C163" s="218"/>
      <c r="D163" s="207" t="s">
        <v>148</v>
      </c>
      <c r="E163" s="219" t="s">
        <v>22</v>
      </c>
      <c r="F163" s="220" t="s">
        <v>219</v>
      </c>
      <c r="G163" s="218"/>
      <c r="H163" s="221">
        <v>54.637</v>
      </c>
      <c r="I163" s="222"/>
      <c r="J163" s="218"/>
      <c r="K163" s="218"/>
      <c r="L163" s="223"/>
      <c r="M163" s="224"/>
      <c r="N163" s="225"/>
      <c r="O163" s="225"/>
      <c r="P163" s="225"/>
      <c r="Q163" s="225"/>
      <c r="R163" s="225"/>
      <c r="S163" s="225"/>
      <c r="T163" s="226"/>
      <c r="AT163" s="227" t="s">
        <v>148</v>
      </c>
      <c r="AU163" s="227" t="s">
        <v>86</v>
      </c>
      <c r="AV163" s="12" t="s">
        <v>86</v>
      </c>
      <c r="AW163" s="12" t="s">
        <v>38</v>
      </c>
      <c r="AX163" s="12" t="s">
        <v>77</v>
      </c>
      <c r="AY163" s="227" t="s">
        <v>139</v>
      </c>
    </row>
    <row r="164" spans="2:51" s="12" customFormat="1" ht="13.5">
      <c r="B164" s="217"/>
      <c r="C164" s="218"/>
      <c r="D164" s="207" t="s">
        <v>148</v>
      </c>
      <c r="E164" s="219" t="s">
        <v>22</v>
      </c>
      <c r="F164" s="220" t="s">
        <v>220</v>
      </c>
      <c r="G164" s="218"/>
      <c r="H164" s="221">
        <v>2.71</v>
      </c>
      <c r="I164" s="222"/>
      <c r="J164" s="218"/>
      <c r="K164" s="218"/>
      <c r="L164" s="223"/>
      <c r="M164" s="224"/>
      <c r="N164" s="225"/>
      <c r="O164" s="225"/>
      <c r="P164" s="225"/>
      <c r="Q164" s="225"/>
      <c r="R164" s="225"/>
      <c r="S164" s="225"/>
      <c r="T164" s="226"/>
      <c r="AT164" s="227" t="s">
        <v>148</v>
      </c>
      <c r="AU164" s="227" t="s">
        <v>86</v>
      </c>
      <c r="AV164" s="12" t="s">
        <v>86</v>
      </c>
      <c r="AW164" s="12" t="s">
        <v>38</v>
      </c>
      <c r="AX164" s="12" t="s">
        <v>77</v>
      </c>
      <c r="AY164" s="227" t="s">
        <v>139</v>
      </c>
    </row>
    <row r="165" spans="2:51" s="12" customFormat="1" ht="13.5">
      <c r="B165" s="217"/>
      <c r="C165" s="218"/>
      <c r="D165" s="207" t="s">
        <v>148</v>
      </c>
      <c r="E165" s="219" t="s">
        <v>22</v>
      </c>
      <c r="F165" s="220" t="s">
        <v>221</v>
      </c>
      <c r="G165" s="218"/>
      <c r="H165" s="221">
        <v>8.76</v>
      </c>
      <c r="I165" s="222"/>
      <c r="J165" s="218"/>
      <c r="K165" s="218"/>
      <c r="L165" s="223"/>
      <c r="M165" s="224"/>
      <c r="N165" s="225"/>
      <c r="O165" s="225"/>
      <c r="P165" s="225"/>
      <c r="Q165" s="225"/>
      <c r="R165" s="225"/>
      <c r="S165" s="225"/>
      <c r="T165" s="226"/>
      <c r="AT165" s="227" t="s">
        <v>148</v>
      </c>
      <c r="AU165" s="227" t="s">
        <v>86</v>
      </c>
      <c r="AV165" s="12" t="s">
        <v>86</v>
      </c>
      <c r="AW165" s="12" t="s">
        <v>38</v>
      </c>
      <c r="AX165" s="12" t="s">
        <v>77</v>
      </c>
      <c r="AY165" s="227" t="s">
        <v>139</v>
      </c>
    </row>
    <row r="166" spans="2:51" s="12" customFormat="1" ht="13.5">
      <c r="B166" s="217"/>
      <c r="C166" s="218"/>
      <c r="D166" s="207" t="s">
        <v>148</v>
      </c>
      <c r="E166" s="219" t="s">
        <v>22</v>
      </c>
      <c r="F166" s="220" t="s">
        <v>222</v>
      </c>
      <c r="G166" s="218"/>
      <c r="H166" s="221">
        <v>16.17</v>
      </c>
      <c r="I166" s="222"/>
      <c r="J166" s="218"/>
      <c r="K166" s="218"/>
      <c r="L166" s="223"/>
      <c r="M166" s="224"/>
      <c r="N166" s="225"/>
      <c r="O166" s="225"/>
      <c r="P166" s="225"/>
      <c r="Q166" s="225"/>
      <c r="R166" s="225"/>
      <c r="S166" s="225"/>
      <c r="T166" s="226"/>
      <c r="AT166" s="227" t="s">
        <v>148</v>
      </c>
      <c r="AU166" s="227" t="s">
        <v>86</v>
      </c>
      <c r="AV166" s="12" t="s">
        <v>86</v>
      </c>
      <c r="AW166" s="12" t="s">
        <v>38</v>
      </c>
      <c r="AX166" s="12" t="s">
        <v>77</v>
      </c>
      <c r="AY166" s="227" t="s">
        <v>139</v>
      </c>
    </row>
    <row r="167" spans="2:51" s="12" customFormat="1" ht="13.5">
      <c r="B167" s="217"/>
      <c r="C167" s="218"/>
      <c r="D167" s="207" t="s">
        <v>148</v>
      </c>
      <c r="E167" s="219" t="s">
        <v>22</v>
      </c>
      <c r="F167" s="220" t="s">
        <v>223</v>
      </c>
      <c r="G167" s="218"/>
      <c r="H167" s="221">
        <v>5.76</v>
      </c>
      <c r="I167" s="222"/>
      <c r="J167" s="218"/>
      <c r="K167" s="218"/>
      <c r="L167" s="223"/>
      <c r="M167" s="224"/>
      <c r="N167" s="225"/>
      <c r="O167" s="225"/>
      <c r="P167" s="225"/>
      <c r="Q167" s="225"/>
      <c r="R167" s="225"/>
      <c r="S167" s="225"/>
      <c r="T167" s="226"/>
      <c r="AT167" s="227" t="s">
        <v>148</v>
      </c>
      <c r="AU167" s="227" t="s">
        <v>86</v>
      </c>
      <c r="AV167" s="12" t="s">
        <v>86</v>
      </c>
      <c r="AW167" s="12" t="s">
        <v>38</v>
      </c>
      <c r="AX167" s="12" t="s">
        <v>77</v>
      </c>
      <c r="AY167" s="227" t="s">
        <v>139</v>
      </c>
    </row>
    <row r="168" spans="2:51" s="11" customFormat="1" ht="13.5">
      <c r="B168" s="205"/>
      <c r="C168" s="206"/>
      <c r="D168" s="207" t="s">
        <v>148</v>
      </c>
      <c r="E168" s="208" t="s">
        <v>22</v>
      </c>
      <c r="F168" s="209" t="s">
        <v>201</v>
      </c>
      <c r="G168" s="206"/>
      <c r="H168" s="210" t="s">
        <v>22</v>
      </c>
      <c r="I168" s="211"/>
      <c r="J168" s="206"/>
      <c r="K168" s="206"/>
      <c r="L168" s="212"/>
      <c r="M168" s="213"/>
      <c r="N168" s="214"/>
      <c r="O168" s="214"/>
      <c r="P168" s="214"/>
      <c r="Q168" s="214"/>
      <c r="R168" s="214"/>
      <c r="S168" s="214"/>
      <c r="T168" s="215"/>
      <c r="AT168" s="216" t="s">
        <v>148</v>
      </c>
      <c r="AU168" s="216" t="s">
        <v>86</v>
      </c>
      <c r="AV168" s="11" t="s">
        <v>24</v>
      </c>
      <c r="AW168" s="11" t="s">
        <v>38</v>
      </c>
      <c r="AX168" s="11" t="s">
        <v>77</v>
      </c>
      <c r="AY168" s="216" t="s">
        <v>139</v>
      </c>
    </row>
    <row r="169" spans="2:51" s="12" customFormat="1" ht="13.5">
      <c r="B169" s="217"/>
      <c r="C169" s="218"/>
      <c r="D169" s="207" t="s">
        <v>148</v>
      </c>
      <c r="E169" s="219" t="s">
        <v>22</v>
      </c>
      <c r="F169" s="220" t="s">
        <v>224</v>
      </c>
      <c r="G169" s="218"/>
      <c r="H169" s="221">
        <v>57.157</v>
      </c>
      <c r="I169" s="222"/>
      <c r="J169" s="218"/>
      <c r="K169" s="218"/>
      <c r="L169" s="223"/>
      <c r="M169" s="224"/>
      <c r="N169" s="225"/>
      <c r="O169" s="225"/>
      <c r="P169" s="225"/>
      <c r="Q169" s="225"/>
      <c r="R169" s="225"/>
      <c r="S169" s="225"/>
      <c r="T169" s="226"/>
      <c r="AT169" s="227" t="s">
        <v>148</v>
      </c>
      <c r="AU169" s="227" t="s">
        <v>86</v>
      </c>
      <c r="AV169" s="12" t="s">
        <v>86</v>
      </c>
      <c r="AW169" s="12" t="s">
        <v>38</v>
      </c>
      <c r="AX169" s="12" t="s">
        <v>77</v>
      </c>
      <c r="AY169" s="227" t="s">
        <v>139</v>
      </c>
    </row>
    <row r="170" spans="2:51" s="12" customFormat="1" ht="13.5">
      <c r="B170" s="217"/>
      <c r="C170" s="218"/>
      <c r="D170" s="207" t="s">
        <v>148</v>
      </c>
      <c r="E170" s="219" t="s">
        <v>22</v>
      </c>
      <c r="F170" s="220" t="s">
        <v>225</v>
      </c>
      <c r="G170" s="218"/>
      <c r="H170" s="221">
        <v>21.874</v>
      </c>
      <c r="I170" s="222"/>
      <c r="J170" s="218"/>
      <c r="K170" s="218"/>
      <c r="L170" s="223"/>
      <c r="M170" s="224"/>
      <c r="N170" s="225"/>
      <c r="O170" s="225"/>
      <c r="P170" s="225"/>
      <c r="Q170" s="225"/>
      <c r="R170" s="225"/>
      <c r="S170" s="225"/>
      <c r="T170" s="226"/>
      <c r="AT170" s="227" t="s">
        <v>148</v>
      </c>
      <c r="AU170" s="227" t="s">
        <v>86</v>
      </c>
      <c r="AV170" s="12" t="s">
        <v>86</v>
      </c>
      <c r="AW170" s="12" t="s">
        <v>38</v>
      </c>
      <c r="AX170" s="12" t="s">
        <v>77</v>
      </c>
      <c r="AY170" s="227" t="s">
        <v>139</v>
      </c>
    </row>
    <row r="171" spans="2:51" s="12" customFormat="1" ht="13.5">
      <c r="B171" s="217"/>
      <c r="C171" s="218"/>
      <c r="D171" s="207" t="s">
        <v>148</v>
      </c>
      <c r="E171" s="219" t="s">
        <v>22</v>
      </c>
      <c r="F171" s="220" t="s">
        <v>226</v>
      </c>
      <c r="G171" s="218"/>
      <c r="H171" s="221">
        <v>20.299</v>
      </c>
      <c r="I171" s="222"/>
      <c r="J171" s="218"/>
      <c r="K171" s="218"/>
      <c r="L171" s="223"/>
      <c r="M171" s="224"/>
      <c r="N171" s="225"/>
      <c r="O171" s="225"/>
      <c r="P171" s="225"/>
      <c r="Q171" s="225"/>
      <c r="R171" s="225"/>
      <c r="S171" s="225"/>
      <c r="T171" s="226"/>
      <c r="AT171" s="227" t="s">
        <v>148</v>
      </c>
      <c r="AU171" s="227" t="s">
        <v>86</v>
      </c>
      <c r="AV171" s="12" t="s">
        <v>86</v>
      </c>
      <c r="AW171" s="12" t="s">
        <v>38</v>
      </c>
      <c r="AX171" s="12" t="s">
        <v>77</v>
      </c>
      <c r="AY171" s="227" t="s">
        <v>139</v>
      </c>
    </row>
    <row r="172" spans="2:51" s="12" customFormat="1" ht="13.5">
      <c r="B172" s="217"/>
      <c r="C172" s="218"/>
      <c r="D172" s="207" t="s">
        <v>148</v>
      </c>
      <c r="E172" s="219" t="s">
        <v>22</v>
      </c>
      <c r="F172" s="220" t="s">
        <v>227</v>
      </c>
      <c r="G172" s="218"/>
      <c r="H172" s="221">
        <v>17.569</v>
      </c>
      <c r="I172" s="222"/>
      <c r="J172" s="218"/>
      <c r="K172" s="218"/>
      <c r="L172" s="223"/>
      <c r="M172" s="224"/>
      <c r="N172" s="225"/>
      <c r="O172" s="225"/>
      <c r="P172" s="225"/>
      <c r="Q172" s="225"/>
      <c r="R172" s="225"/>
      <c r="S172" s="225"/>
      <c r="T172" s="226"/>
      <c r="AT172" s="227" t="s">
        <v>148</v>
      </c>
      <c r="AU172" s="227" t="s">
        <v>86</v>
      </c>
      <c r="AV172" s="12" t="s">
        <v>86</v>
      </c>
      <c r="AW172" s="12" t="s">
        <v>38</v>
      </c>
      <c r="AX172" s="12" t="s">
        <v>77</v>
      </c>
      <c r="AY172" s="227" t="s">
        <v>139</v>
      </c>
    </row>
    <row r="173" spans="2:51" s="12" customFormat="1" ht="13.5">
      <c r="B173" s="217"/>
      <c r="C173" s="218"/>
      <c r="D173" s="207" t="s">
        <v>148</v>
      </c>
      <c r="E173" s="219" t="s">
        <v>22</v>
      </c>
      <c r="F173" s="220" t="s">
        <v>228</v>
      </c>
      <c r="G173" s="218"/>
      <c r="H173" s="221">
        <v>1.35</v>
      </c>
      <c r="I173" s="222"/>
      <c r="J173" s="218"/>
      <c r="K173" s="218"/>
      <c r="L173" s="223"/>
      <c r="M173" s="224"/>
      <c r="N173" s="225"/>
      <c r="O173" s="225"/>
      <c r="P173" s="225"/>
      <c r="Q173" s="225"/>
      <c r="R173" s="225"/>
      <c r="S173" s="225"/>
      <c r="T173" s="226"/>
      <c r="AT173" s="227" t="s">
        <v>148</v>
      </c>
      <c r="AU173" s="227" t="s">
        <v>86</v>
      </c>
      <c r="AV173" s="12" t="s">
        <v>86</v>
      </c>
      <c r="AW173" s="12" t="s">
        <v>38</v>
      </c>
      <c r="AX173" s="12" t="s">
        <v>77</v>
      </c>
      <c r="AY173" s="227" t="s">
        <v>139</v>
      </c>
    </row>
    <row r="174" spans="2:51" s="11" customFormat="1" ht="13.5">
      <c r="B174" s="205"/>
      <c r="C174" s="206"/>
      <c r="D174" s="207" t="s">
        <v>148</v>
      </c>
      <c r="E174" s="208" t="s">
        <v>22</v>
      </c>
      <c r="F174" s="209" t="s">
        <v>174</v>
      </c>
      <c r="G174" s="206"/>
      <c r="H174" s="210" t="s">
        <v>22</v>
      </c>
      <c r="I174" s="211"/>
      <c r="J174" s="206"/>
      <c r="K174" s="206"/>
      <c r="L174" s="212"/>
      <c r="M174" s="213"/>
      <c r="N174" s="214"/>
      <c r="O174" s="214"/>
      <c r="P174" s="214"/>
      <c r="Q174" s="214"/>
      <c r="R174" s="214"/>
      <c r="S174" s="214"/>
      <c r="T174" s="215"/>
      <c r="AT174" s="216" t="s">
        <v>148</v>
      </c>
      <c r="AU174" s="216" t="s">
        <v>86</v>
      </c>
      <c r="AV174" s="11" t="s">
        <v>24</v>
      </c>
      <c r="AW174" s="11" t="s">
        <v>38</v>
      </c>
      <c r="AX174" s="11" t="s">
        <v>77</v>
      </c>
      <c r="AY174" s="216" t="s">
        <v>139</v>
      </c>
    </row>
    <row r="175" spans="2:51" s="12" customFormat="1" ht="13.5">
      <c r="B175" s="217"/>
      <c r="C175" s="218"/>
      <c r="D175" s="207" t="s">
        <v>148</v>
      </c>
      <c r="E175" s="219" t="s">
        <v>22</v>
      </c>
      <c r="F175" s="220" t="s">
        <v>229</v>
      </c>
      <c r="G175" s="218"/>
      <c r="H175" s="221">
        <v>28.62</v>
      </c>
      <c r="I175" s="222"/>
      <c r="J175" s="218"/>
      <c r="K175" s="218"/>
      <c r="L175" s="223"/>
      <c r="M175" s="224"/>
      <c r="N175" s="225"/>
      <c r="O175" s="225"/>
      <c r="P175" s="225"/>
      <c r="Q175" s="225"/>
      <c r="R175" s="225"/>
      <c r="S175" s="225"/>
      <c r="T175" s="226"/>
      <c r="AT175" s="227" t="s">
        <v>148</v>
      </c>
      <c r="AU175" s="227" t="s">
        <v>86</v>
      </c>
      <c r="AV175" s="12" t="s">
        <v>86</v>
      </c>
      <c r="AW175" s="12" t="s">
        <v>38</v>
      </c>
      <c r="AX175" s="12" t="s">
        <v>77</v>
      </c>
      <c r="AY175" s="227" t="s">
        <v>139</v>
      </c>
    </row>
    <row r="176" spans="2:51" s="12" customFormat="1" ht="13.5">
      <c r="B176" s="217"/>
      <c r="C176" s="218"/>
      <c r="D176" s="207" t="s">
        <v>148</v>
      </c>
      <c r="E176" s="219" t="s">
        <v>22</v>
      </c>
      <c r="F176" s="220" t="s">
        <v>230</v>
      </c>
      <c r="G176" s="218"/>
      <c r="H176" s="221">
        <v>9.656</v>
      </c>
      <c r="I176" s="222"/>
      <c r="J176" s="218"/>
      <c r="K176" s="218"/>
      <c r="L176" s="223"/>
      <c r="M176" s="224"/>
      <c r="N176" s="225"/>
      <c r="O176" s="225"/>
      <c r="P176" s="225"/>
      <c r="Q176" s="225"/>
      <c r="R176" s="225"/>
      <c r="S176" s="225"/>
      <c r="T176" s="226"/>
      <c r="AT176" s="227" t="s">
        <v>148</v>
      </c>
      <c r="AU176" s="227" t="s">
        <v>86</v>
      </c>
      <c r="AV176" s="12" t="s">
        <v>86</v>
      </c>
      <c r="AW176" s="12" t="s">
        <v>38</v>
      </c>
      <c r="AX176" s="12" t="s">
        <v>77</v>
      </c>
      <c r="AY176" s="227" t="s">
        <v>139</v>
      </c>
    </row>
    <row r="177" spans="2:51" s="12" customFormat="1" ht="13.5">
      <c r="B177" s="217"/>
      <c r="C177" s="218"/>
      <c r="D177" s="207" t="s">
        <v>148</v>
      </c>
      <c r="E177" s="219" t="s">
        <v>22</v>
      </c>
      <c r="F177" s="220" t="s">
        <v>231</v>
      </c>
      <c r="G177" s="218"/>
      <c r="H177" s="221">
        <v>47.024</v>
      </c>
      <c r="I177" s="222"/>
      <c r="J177" s="218"/>
      <c r="K177" s="218"/>
      <c r="L177" s="223"/>
      <c r="M177" s="224"/>
      <c r="N177" s="225"/>
      <c r="O177" s="225"/>
      <c r="P177" s="225"/>
      <c r="Q177" s="225"/>
      <c r="R177" s="225"/>
      <c r="S177" s="225"/>
      <c r="T177" s="226"/>
      <c r="AT177" s="227" t="s">
        <v>148</v>
      </c>
      <c r="AU177" s="227" t="s">
        <v>86</v>
      </c>
      <c r="AV177" s="12" t="s">
        <v>86</v>
      </c>
      <c r="AW177" s="12" t="s">
        <v>38</v>
      </c>
      <c r="AX177" s="12" t="s">
        <v>77</v>
      </c>
      <c r="AY177" s="227" t="s">
        <v>139</v>
      </c>
    </row>
    <row r="178" spans="2:51" s="12" customFormat="1" ht="13.5">
      <c r="B178" s="217"/>
      <c r="C178" s="218"/>
      <c r="D178" s="207" t="s">
        <v>148</v>
      </c>
      <c r="E178" s="219" t="s">
        <v>22</v>
      </c>
      <c r="F178" s="220" t="s">
        <v>232</v>
      </c>
      <c r="G178" s="218"/>
      <c r="H178" s="221">
        <v>39.716</v>
      </c>
      <c r="I178" s="222"/>
      <c r="J178" s="218"/>
      <c r="K178" s="218"/>
      <c r="L178" s="223"/>
      <c r="M178" s="224"/>
      <c r="N178" s="225"/>
      <c r="O178" s="225"/>
      <c r="P178" s="225"/>
      <c r="Q178" s="225"/>
      <c r="R178" s="225"/>
      <c r="S178" s="225"/>
      <c r="T178" s="226"/>
      <c r="AT178" s="227" t="s">
        <v>148</v>
      </c>
      <c r="AU178" s="227" t="s">
        <v>86</v>
      </c>
      <c r="AV178" s="12" t="s">
        <v>86</v>
      </c>
      <c r="AW178" s="12" t="s">
        <v>38</v>
      </c>
      <c r="AX178" s="12" t="s">
        <v>77</v>
      </c>
      <c r="AY178" s="227" t="s">
        <v>139</v>
      </c>
    </row>
    <row r="179" spans="2:51" s="12" customFormat="1" ht="13.5">
      <c r="B179" s="217"/>
      <c r="C179" s="218"/>
      <c r="D179" s="207" t="s">
        <v>148</v>
      </c>
      <c r="E179" s="219" t="s">
        <v>22</v>
      </c>
      <c r="F179" s="220" t="s">
        <v>233</v>
      </c>
      <c r="G179" s="218"/>
      <c r="H179" s="221">
        <v>51.236</v>
      </c>
      <c r="I179" s="222"/>
      <c r="J179" s="218"/>
      <c r="K179" s="218"/>
      <c r="L179" s="223"/>
      <c r="M179" s="224"/>
      <c r="N179" s="225"/>
      <c r="O179" s="225"/>
      <c r="P179" s="225"/>
      <c r="Q179" s="225"/>
      <c r="R179" s="225"/>
      <c r="S179" s="225"/>
      <c r="T179" s="226"/>
      <c r="AT179" s="227" t="s">
        <v>148</v>
      </c>
      <c r="AU179" s="227" t="s">
        <v>86</v>
      </c>
      <c r="AV179" s="12" t="s">
        <v>86</v>
      </c>
      <c r="AW179" s="12" t="s">
        <v>38</v>
      </c>
      <c r="AX179" s="12" t="s">
        <v>77</v>
      </c>
      <c r="AY179" s="227" t="s">
        <v>139</v>
      </c>
    </row>
    <row r="180" spans="2:51" s="12" customFormat="1" ht="13.5">
      <c r="B180" s="217"/>
      <c r="C180" s="218"/>
      <c r="D180" s="207" t="s">
        <v>148</v>
      </c>
      <c r="E180" s="219" t="s">
        <v>22</v>
      </c>
      <c r="F180" s="220" t="s">
        <v>234</v>
      </c>
      <c r="G180" s="218"/>
      <c r="H180" s="221">
        <v>49.652</v>
      </c>
      <c r="I180" s="222"/>
      <c r="J180" s="218"/>
      <c r="K180" s="218"/>
      <c r="L180" s="223"/>
      <c r="M180" s="224"/>
      <c r="N180" s="225"/>
      <c r="O180" s="225"/>
      <c r="P180" s="225"/>
      <c r="Q180" s="225"/>
      <c r="R180" s="225"/>
      <c r="S180" s="225"/>
      <c r="T180" s="226"/>
      <c r="AT180" s="227" t="s">
        <v>148</v>
      </c>
      <c r="AU180" s="227" t="s">
        <v>86</v>
      </c>
      <c r="AV180" s="12" t="s">
        <v>86</v>
      </c>
      <c r="AW180" s="12" t="s">
        <v>38</v>
      </c>
      <c r="AX180" s="12" t="s">
        <v>77</v>
      </c>
      <c r="AY180" s="227" t="s">
        <v>139</v>
      </c>
    </row>
    <row r="181" spans="2:51" s="12" customFormat="1" ht="13.5">
      <c r="B181" s="217"/>
      <c r="C181" s="218"/>
      <c r="D181" s="207" t="s">
        <v>148</v>
      </c>
      <c r="E181" s="219" t="s">
        <v>22</v>
      </c>
      <c r="F181" s="220" t="s">
        <v>235</v>
      </c>
      <c r="G181" s="218"/>
      <c r="H181" s="221">
        <v>46.376</v>
      </c>
      <c r="I181" s="222"/>
      <c r="J181" s="218"/>
      <c r="K181" s="218"/>
      <c r="L181" s="223"/>
      <c r="M181" s="224"/>
      <c r="N181" s="225"/>
      <c r="O181" s="225"/>
      <c r="P181" s="225"/>
      <c r="Q181" s="225"/>
      <c r="R181" s="225"/>
      <c r="S181" s="225"/>
      <c r="T181" s="226"/>
      <c r="AT181" s="227" t="s">
        <v>148</v>
      </c>
      <c r="AU181" s="227" t="s">
        <v>86</v>
      </c>
      <c r="AV181" s="12" t="s">
        <v>86</v>
      </c>
      <c r="AW181" s="12" t="s">
        <v>38</v>
      </c>
      <c r="AX181" s="12" t="s">
        <v>77</v>
      </c>
      <c r="AY181" s="227" t="s">
        <v>139</v>
      </c>
    </row>
    <row r="182" spans="2:51" s="11" customFormat="1" ht="13.5">
      <c r="B182" s="205"/>
      <c r="C182" s="206"/>
      <c r="D182" s="207" t="s">
        <v>148</v>
      </c>
      <c r="E182" s="208" t="s">
        <v>22</v>
      </c>
      <c r="F182" s="209" t="s">
        <v>212</v>
      </c>
      <c r="G182" s="206"/>
      <c r="H182" s="210" t="s">
        <v>22</v>
      </c>
      <c r="I182" s="211"/>
      <c r="J182" s="206"/>
      <c r="K182" s="206"/>
      <c r="L182" s="212"/>
      <c r="M182" s="213"/>
      <c r="N182" s="214"/>
      <c r="O182" s="214"/>
      <c r="P182" s="214"/>
      <c r="Q182" s="214"/>
      <c r="R182" s="214"/>
      <c r="S182" s="214"/>
      <c r="T182" s="215"/>
      <c r="AT182" s="216" t="s">
        <v>148</v>
      </c>
      <c r="AU182" s="216" t="s">
        <v>86</v>
      </c>
      <c r="AV182" s="11" t="s">
        <v>24</v>
      </c>
      <c r="AW182" s="11" t="s">
        <v>38</v>
      </c>
      <c r="AX182" s="11" t="s">
        <v>77</v>
      </c>
      <c r="AY182" s="216" t="s">
        <v>139</v>
      </c>
    </row>
    <row r="183" spans="2:51" s="12" customFormat="1" ht="13.5">
      <c r="B183" s="217"/>
      <c r="C183" s="218"/>
      <c r="D183" s="207" t="s">
        <v>148</v>
      </c>
      <c r="E183" s="219" t="s">
        <v>22</v>
      </c>
      <c r="F183" s="220" t="s">
        <v>236</v>
      </c>
      <c r="G183" s="218"/>
      <c r="H183" s="221">
        <v>48.563</v>
      </c>
      <c r="I183" s="222"/>
      <c r="J183" s="218"/>
      <c r="K183" s="218"/>
      <c r="L183" s="223"/>
      <c r="M183" s="224"/>
      <c r="N183" s="225"/>
      <c r="O183" s="225"/>
      <c r="P183" s="225"/>
      <c r="Q183" s="225"/>
      <c r="R183" s="225"/>
      <c r="S183" s="225"/>
      <c r="T183" s="226"/>
      <c r="AT183" s="227" t="s">
        <v>148</v>
      </c>
      <c r="AU183" s="227" t="s">
        <v>86</v>
      </c>
      <c r="AV183" s="12" t="s">
        <v>86</v>
      </c>
      <c r="AW183" s="12" t="s">
        <v>38</v>
      </c>
      <c r="AX183" s="12" t="s">
        <v>77</v>
      </c>
      <c r="AY183" s="227" t="s">
        <v>139</v>
      </c>
    </row>
    <row r="184" spans="2:51" s="12" customFormat="1" ht="13.5">
      <c r="B184" s="217"/>
      <c r="C184" s="218"/>
      <c r="D184" s="207" t="s">
        <v>148</v>
      </c>
      <c r="E184" s="219" t="s">
        <v>22</v>
      </c>
      <c r="F184" s="220" t="s">
        <v>237</v>
      </c>
      <c r="G184" s="218"/>
      <c r="H184" s="221">
        <v>47.068</v>
      </c>
      <c r="I184" s="222"/>
      <c r="J184" s="218"/>
      <c r="K184" s="218"/>
      <c r="L184" s="223"/>
      <c r="M184" s="224"/>
      <c r="N184" s="225"/>
      <c r="O184" s="225"/>
      <c r="P184" s="225"/>
      <c r="Q184" s="225"/>
      <c r="R184" s="225"/>
      <c r="S184" s="225"/>
      <c r="T184" s="226"/>
      <c r="AT184" s="227" t="s">
        <v>148</v>
      </c>
      <c r="AU184" s="227" t="s">
        <v>86</v>
      </c>
      <c r="AV184" s="12" t="s">
        <v>86</v>
      </c>
      <c r="AW184" s="12" t="s">
        <v>38</v>
      </c>
      <c r="AX184" s="12" t="s">
        <v>77</v>
      </c>
      <c r="AY184" s="227" t="s">
        <v>139</v>
      </c>
    </row>
    <row r="185" spans="2:51" s="12" customFormat="1" ht="13.5">
      <c r="B185" s="217"/>
      <c r="C185" s="218"/>
      <c r="D185" s="207" t="s">
        <v>148</v>
      </c>
      <c r="E185" s="219" t="s">
        <v>22</v>
      </c>
      <c r="F185" s="220" t="s">
        <v>238</v>
      </c>
      <c r="G185" s="218"/>
      <c r="H185" s="221">
        <v>27.764</v>
      </c>
      <c r="I185" s="222"/>
      <c r="J185" s="218"/>
      <c r="K185" s="218"/>
      <c r="L185" s="223"/>
      <c r="M185" s="224"/>
      <c r="N185" s="225"/>
      <c r="O185" s="225"/>
      <c r="P185" s="225"/>
      <c r="Q185" s="225"/>
      <c r="R185" s="225"/>
      <c r="S185" s="225"/>
      <c r="T185" s="226"/>
      <c r="AT185" s="227" t="s">
        <v>148</v>
      </c>
      <c r="AU185" s="227" t="s">
        <v>86</v>
      </c>
      <c r="AV185" s="12" t="s">
        <v>86</v>
      </c>
      <c r="AW185" s="12" t="s">
        <v>38</v>
      </c>
      <c r="AX185" s="12" t="s">
        <v>77</v>
      </c>
      <c r="AY185" s="227" t="s">
        <v>139</v>
      </c>
    </row>
    <row r="186" spans="2:51" s="12" customFormat="1" ht="13.5">
      <c r="B186" s="217"/>
      <c r="C186" s="218"/>
      <c r="D186" s="207" t="s">
        <v>148</v>
      </c>
      <c r="E186" s="219" t="s">
        <v>22</v>
      </c>
      <c r="F186" s="220" t="s">
        <v>239</v>
      </c>
      <c r="G186" s="218"/>
      <c r="H186" s="221">
        <v>52.316</v>
      </c>
      <c r="I186" s="222"/>
      <c r="J186" s="218"/>
      <c r="K186" s="218"/>
      <c r="L186" s="223"/>
      <c r="M186" s="224"/>
      <c r="N186" s="225"/>
      <c r="O186" s="225"/>
      <c r="P186" s="225"/>
      <c r="Q186" s="225"/>
      <c r="R186" s="225"/>
      <c r="S186" s="225"/>
      <c r="T186" s="226"/>
      <c r="AT186" s="227" t="s">
        <v>148</v>
      </c>
      <c r="AU186" s="227" t="s">
        <v>86</v>
      </c>
      <c r="AV186" s="12" t="s">
        <v>86</v>
      </c>
      <c r="AW186" s="12" t="s">
        <v>38</v>
      </c>
      <c r="AX186" s="12" t="s">
        <v>77</v>
      </c>
      <c r="AY186" s="227" t="s">
        <v>139</v>
      </c>
    </row>
    <row r="187" spans="2:51" s="12" customFormat="1" ht="13.5">
      <c r="B187" s="217"/>
      <c r="C187" s="218"/>
      <c r="D187" s="207" t="s">
        <v>148</v>
      </c>
      <c r="E187" s="219" t="s">
        <v>22</v>
      </c>
      <c r="F187" s="220" t="s">
        <v>240</v>
      </c>
      <c r="G187" s="218"/>
      <c r="H187" s="221">
        <v>41.336</v>
      </c>
      <c r="I187" s="222"/>
      <c r="J187" s="218"/>
      <c r="K187" s="218"/>
      <c r="L187" s="223"/>
      <c r="M187" s="224"/>
      <c r="N187" s="225"/>
      <c r="O187" s="225"/>
      <c r="P187" s="225"/>
      <c r="Q187" s="225"/>
      <c r="R187" s="225"/>
      <c r="S187" s="225"/>
      <c r="T187" s="226"/>
      <c r="AT187" s="227" t="s">
        <v>148</v>
      </c>
      <c r="AU187" s="227" t="s">
        <v>86</v>
      </c>
      <c r="AV187" s="12" t="s">
        <v>86</v>
      </c>
      <c r="AW187" s="12" t="s">
        <v>38</v>
      </c>
      <c r="AX187" s="12" t="s">
        <v>77</v>
      </c>
      <c r="AY187" s="227" t="s">
        <v>139</v>
      </c>
    </row>
    <row r="188" spans="2:51" s="12" customFormat="1" ht="13.5">
      <c r="B188" s="217"/>
      <c r="C188" s="218"/>
      <c r="D188" s="207" t="s">
        <v>148</v>
      </c>
      <c r="E188" s="219" t="s">
        <v>22</v>
      </c>
      <c r="F188" s="220" t="s">
        <v>241</v>
      </c>
      <c r="G188" s="218"/>
      <c r="H188" s="221">
        <v>51.236</v>
      </c>
      <c r="I188" s="222"/>
      <c r="J188" s="218"/>
      <c r="K188" s="218"/>
      <c r="L188" s="223"/>
      <c r="M188" s="224"/>
      <c r="N188" s="225"/>
      <c r="O188" s="225"/>
      <c r="P188" s="225"/>
      <c r="Q188" s="225"/>
      <c r="R188" s="225"/>
      <c r="S188" s="225"/>
      <c r="T188" s="226"/>
      <c r="AT188" s="227" t="s">
        <v>148</v>
      </c>
      <c r="AU188" s="227" t="s">
        <v>86</v>
      </c>
      <c r="AV188" s="12" t="s">
        <v>86</v>
      </c>
      <c r="AW188" s="12" t="s">
        <v>38</v>
      </c>
      <c r="AX188" s="12" t="s">
        <v>77</v>
      </c>
      <c r="AY188" s="227" t="s">
        <v>139</v>
      </c>
    </row>
    <row r="189" spans="2:51" s="12" customFormat="1" ht="13.5">
      <c r="B189" s="217"/>
      <c r="C189" s="218"/>
      <c r="D189" s="207" t="s">
        <v>148</v>
      </c>
      <c r="E189" s="219" t="s">
        <v>22</v>
      </c>
      <c r="F189" s="220" t="s">
        <v>242</v>
      </c>
      <c r="G189" s="218"/>
      <c r="H189" s="221">
        <v>24.884</v>
      </c>
      <c r="I189" s="222"/>
      <c r="J189" s="218"/>
      <c r="K189" s="218"/>
      <c r="L189" s="223"/>
      <c r="M189" s="224"/>
      <c r="N189" s="225"/>
      <c r="O189" s="225"/>
      <c r="P189" s="225"/>
      <c r="Q189" s="225"/>
      <c r="R189" s="225"/>
      <c r="S189" s="225"/>
      <c r="T189" s="226"/>
      <c r="AT189" s="227" t="s">
        <v>148</v>
      </c>
      <c r="AU189" s="227" t="s">
        <v>86</v>
      </c>
      <c r="AV189" s="12" t="s">
        <v>86</v>
      </c>
      <c r="AW189" s="12" t="s">
        <v>38</v>
      </c>
      <c r="AX189" s="12" t="s">
        <v>77</v>
      </c>
      <c r="AY189" s="227" t="s">
        <v>139</v>
      </c>
    </row>
    <row r="190" spans="2:51" s="12" customFormat="1" ht="13.5">
      <c r="B190" s="217"/>
      <c r="C190" s="218"/>
      <c r="D190" s="207" t="s">
        <v>148</v>
      </c>
      <c r="E190" s="219" t="s">
        <v>22</v>
      </c>
      <c r="F190" s="220" t="s">
        <v>243</v>
      </c>
      <c r="G190" s="218"/>
      <c r="H190" s="221">
        <v>49.832</v>
      </c>
      <c r="I190" s="222"/>
      <c r="J190" s="218"/>
      <c r="K190" s="218"/>
      <c r="L190" s="223"/>
      <c r="M190" s="224"/>
      <c r="N190" s="225"/>
      <c r="O190" s="225"/>
      <c r="P190" s="225"/>
      <c r="Q190" s="225"/>
      <c r="R190" s="225"/>
      <c r="S190" s="225"/>
      <c r="T190" s="226"/>
      <c r="AT190" s="227" t="s">
        <v>148</v>
      </c>
      <c r="AU190" s="227" t="s">
        <v>86</v>
      </c>
      <c r="AV190" s="12" t="s">
        <v>86</v>
      </c>
      <c r="AW190" s="12" t="s">
        <v>38</v>
      </c>
      <c r="AX190" s="12" t="s">
        <v>77</v>
      </c>
      <c r="AY190" s="227" t="s">
        <v>139</v>
      </c>
    </row>
    <row r="191" spans="2:51" s="14" customFormat="1" ht="13.5">
      <c r="B191" s="245"/>
      <c r="C191" s="246"/>
      <c r="D191" s="207" t="s">
        <v>148</v>
      </c>
      <c r="E191" s="247" t="s">
        <v>22</v>
      </c>
      <c r="F191" s="248" t="s">
        <v>244</v>
      </c>
      <c r="G191" s="246"/>
      <c r="H191" s="249">
        <v>1034.411</v>
      </c>
      <c r="I191" s="250"/>
      <c r="J191" s="246"/>
      <c r="K191" s="246"/>
      <c r="L191" s="251"/>
      <c r="M191" s="252"/>
      <c r="N191" s="253"/>
      <c r="O191" s="253"/>
      <c r="P191" s="253"/>
      <c r="Q191" s="253"/>
      <c r="R191" s="253"/>
      <c r="S191" s="253"/>
      <c r="T191" s="254"/>
      <c r="AT191" s="255" t="s">
        <v>148</v>
      </c>
      <c r="AU191" s="255" t="s">
        <v>86</v>
      </c>
      <c r="AV191" s="14" t="s">
        <v>140</v>
      </c>
      <c r="AW191" s="14" t="s">
        <v>38</v>
      </c>
      <c r="AX191" s="14" t="s">
        <v>77</v>
      </c>
      <c r="AY191" s="255" t="s">
        <v>139</v>
      </c>
    </row>
    <row r="192" spans="2:51" s="13" customFormat="1" ht="13.5">
      <c r="B192" s="228"/>
      <c r="C192" s="229"/>
      <c r="D192" s="241" t="s">
        <v>148</v>
      </c>
      <c r="E192" s="242" t="s">
        <v>22</v>
      </c>
      <c r="F192" s="243" t="s">
        <v>151</v>
      </c>
      <c r="G192" s="229"/>
      <c r="H192" s="244">
        <v>1450.501</v>
      </c>
      <c r="I192" s="233"/>
      <c r="J192" s="229"/>
      <c r="K192" s="229"/>
      <c r="L192" s="234"/>
      <c r="M192" s="235"/>
      <c r="N192" s="236"/>
      <c r="O192" s="236"/>
      <c r="P192" s="236"/>
      <c r="Q192" s="236"/>
      <c r="R192" s="236"/>
      <c r="S192" s="236"/>
      <c r="T192" s="237"/>
      <c r="AT192" s="238" t="s">
        <v>148</v>
      </c>
      <c r="AU192" s="238" t="s">
        <v>86</v>
      </c>
      <c r="AV192" s="13" t="s">
        <v>146</v>
      </c>
      <c r="AW192" s="13" t="s">
        <v>38</v>
      </c>
      <c r="AX192" s="13" t="s">
        <v>24</v>
      </c>
      <c r="AY192" s="238" t="s">
        <v>139</v>
      </c>
    </row>
    <row r="193" spans="2:65" s="1" customFormat="1" ht="31.5" customHeight="1">
      <c r="B193" s="41"/>
      <c r="C193" s="193" t="s">
        <v>245</v>
      </c>
      <c r="D193" s="193" t="s">
        <v>142</v>
      </c>
      <c r="E193" s="194" t="s">
        <v>246</v>
      </c>
      <c r="F193" s="195" t="s">
        <v>247</v>
      </c>
      <c r="G193" s="196" t="s">
        <v>145</v>
      </c>
      <c r="H193" s="197">
        <v>618.212</v>
      </c>
      <c r="I193" s="198"/>
      <c r="J193" s="199">
        <f>ROUND(I193*H193,2)</f>
        <v>0</v>
      </c>
      <c r="K193" s="195" t="s">
        <v>156</v>
      </c>
      <c r="L193" s="61"/>
      <c r="M193" s="200" t="s">
        <v>22</v>
      </c>
      <c r="N193" s="201" t="s">
        <v>48</v>
      </c>
      <c r="O193" s="42"/>
      <c r="P193" s="202">
        <f>O193*H193</f>
        <v>0</v>
      </c>
      <c r="Q193" s="202">
        <v>0.017</v>
      </c>
      <c r="R193" s="202">
        <f>Q193*H193</f>
        <v>10.509604000000001</v>
      </c>
      <c r="S193" s="202">
        <v>0</v>
      </c>
      <c r="T193" s="203">
        <f>S193*H193</f>
        <v>0</v>
      </c>
      <c r="AR193" s="24" t="s">
        <v>146</v>
      </c>
      <c r="AT193" s="24" t="s">
        <v>142</v>
      </c>
      <c r="AU193" s="24" t="s">
        <v>86</v>
      </c>
      <c r="AY193" s="24" t="s">
        <v>139</v>
      </c>
      <c r="BE193" s="204">
        <f>IF(N193="základní",J193,0)</f>
        <v>0</v>
      </c>
      <c r="BF193" s="204">
        <f>IF(N193="snížená",J193,0)</f>
        <v>0</v>
      </c>
      <c r="BG193" s="204">
        <f>IF(N193="zákl. přenesená",J193,0)</f>
        <v>0</v>
      </c>
      <c r="BH193" s="204">
        <f>IF(N193="sníž. přenesená",J193,0)</f>
        <v>0</v>
      </c>
      <c r="BI193" s="204">
        <f>IF(N193="nulová",J193,0)</f>
        <v>0</v>
      </c>
      <c r="BJ193" s="24" t="s">
        <v>24</v>
      </c>
      <c r="BK193" s="204">
        <f>ROUND(I193*H193,2)</f>
        <v>0</v>
      </c>
      <c r="BL193" s="24" t="s">
        <v>146</v>
      </c>
      <c r="BM193" s="24" t="s">
        <v>248</v>
      </c>
    </row>
    <row r="194" spans="2:47" s="1" customFormat="1" ht="40.5">
      <c r="B194" s="41"/>
      <c r="C194" s="63"/>
      <c r="D194" s="207" t="s">
        <v>158</v>
      </c>
      <c r="E194" s="63"/>
      <c r="F194" s="239" t="s">
        <v>194</v>
      </c>
      <c r="G194" s="63"/>
      <c r="H194" s="63"/>
      <c r="I194" s="163"/>
      <c r="J194" s="63"/>
      <c r="K194" s="63"/>
      <c r="L194" s="61"/>
      <c r="M194" s="240"/>
      <c r="N194" s="42"/>
      <c r="O194" s="42"/>
      <c r="P194" s="42"/>
      <c r="Q194" s="42"/>
      <c r="R194" s="42"/>
      <c r="S194" s="42"/>
      <c r="T194" s="78"/>
      <c r="AT194" s="24" t="s">
        <v>158</v>
      </c>
      <c r="AU194" s="24" t="s">
        <v>86</v>
      </c>
    </row>
    <row r="195" spans="2:51" s="11" customFormat="1" ht="13.5">
      <c r="B195" s="205"/>
      <c r="C195" s="206"/>
      <c r="D195" s="207" t="s">
        <v>148</v>
      </c>
      <c r="E195" s="208" t="s">
        <v>22</v>
      </c>
      <c r="F195" s="209" t="s">
        <v>249</v>
      </c>
      <c r="G195" s="206"/>
      <c r="H195" s="210" t="s">
        <v>22</v>
      </c>
      <c r="I195" s="211"/>
      <c r="J195" s="206"/>
      <c r="K195" s="206"/>
      <c r="L195" s="212"/>
      <c r="M195" s="213"/>
      <c r="N195" s="214"/>
      <c r="O195" s="214"/>
      <c r="P195" s="214"/>
      <c r="Q195" s="214"/>
      <c r="R195" s="214"/>
      <c r="S195" s="214"/>
      <c r="T195" s="215"/>
      <c r="AT195" s="216" t="s">
        <v>148</v>
      </c>
      <c r="AU195" s="216" t="s">
        <v>86</v>
      </c>
      <c r="AV195" s="11" t="s">
        <v>24</v>
      </c>
      <c r="AW195" s="11" t="s">
        <v>38</v>
      </c>
      <c r="AX195" s="11" t="s">
        <v>77</v>
      </c>
      <c r="AY195" s="216" t="s">
        <v>139</v>
      </c>
    </row>
    <row r="196" spans="2:51" s="11" customFormat="1" ht="13.5">
      <c r="B196" s="205"/>
      <c r="C196" s="206"/>
      <c r="D196" s="207" t="s">
        <v>148</v>
      </c>
      <c r="E196" s="208" t="s">
        <v>22</v>
      </c>
      <c r="F196" s="209" t="s">
        <v>201</v>
      </c>
      <c r="G196" s="206"/>
      <c r="H196" s="210" t="s">
        <v>22</v>
      </c>
      <c r="I196" s="211"/>
      <c r="J196" s="206"/>
      <c r="K196" s="206"/>
      <c r="L196" s="212"/>
      <c r="M196" s="213"/>
      <c r="N196" s="214"/>
      <c r="O196" s="214"/>
      <c r="P196" s="214"/>
      <c r="Q196" s="214"/>
      <c r="R196" s="214"/>
      <c r="S196" s="214"/>
      <c r="T196" s="215"/>
      <c r="AT196" s="216" t="s">
        <v>148</v>
      </c>
      <c r="AU196" s="216" t="s">
        <v>86</v>
      </c>
      <c r="AV196" s="11" t="s">
        <v>24</v>
      </c>
      <c r="AW196" s="11" t="s">
        <v>38</v>
      </c>
      <c r="AX196" s="11" t="s">
        <v>77</v>
      </c>
      <c r="AY196" s="216" t="s">
        <v>139</v>
      </c>
    </row>
    <row r="197" spans="2:51" s="12" customFormat="1" ht="13.5">
      <c r="B197" s="217"/>
      <c r="C197" s="218"/>
      <c r="D197" s="207" t="s">
        <v>148</v>
      </c>
      <c r="E197" s="219" t="s">
        <v>22</v>
      </c>
      <c r="F197" s="220" t="s">
        <v>250</v>
      </c>
      <c r="G197" s="218"/>
      <c r="H197" s="221">
        <v>200.278</v>
      </c>
      <c r="I197" s="222"/>
      <c r="J197" s="218"/>
      <c r="K197" s="218"/>
      <c r="L197" s="223"/>
      <c r="M197" s="224"/>
      <c r="N197" s="225"/>
      <c r="O197" s="225"/>
      <c r="P197" s="225"/>
      <c r="Q197" s="225"/>
      <c r="R197" s="225"/>
      <c r="S197" s="225"/>
      <c r="T197" s="226"/>
      <c r="AT197" s="227" t="s">
        <v>148</v>
      </c>
      <c r="AU197" s="227" t="s">
        <v>86</v>
      </c>
      <c r="AV197" s="12" t="s">
        <v>86</v>
      </c>
      <c r="AW197" s="12" t="s">
        <v>38</v>
      </c>
      <c r="AX197" s="12" t="s">
        <v>77</v>
      </c>
      <c r="AY197" s="227" t="s">
        <v>139</v>
      </c>
    </row>
    <row r="198" spans="2:51" s="12" customFormat="1" ht="13.5">
      <c r="B198" s="217"/>
      <c r="C198" s="218"/>
      <c r="D198" s="207" t="s">
        <v>148</v>
      </c>
      <c r="E198" s="219" t="s">
        <v>22</v>
      </c>
      <c r="F198" s="220" t="s">
        <v>251</v>
      </c>
      <c r="G198" s="218"/>
      <c r="H198" s="221">
        <v>62.741</v>
      </c>
      <c r="I198" s="222"/>
      <c r="J198" s="218"/>
      <c r="K198" s="218"/>
      <c r="L198" s="223"/>
      <c r="M198" s="224"/>
      <c r="N198" s="225"/>
      <c r="O198" s="225"/>
      <c r="P198" s="225"/>
      <c r="Q198" s="225"/>
      <c r="R198" s="225"/>
      <c r="S198" s="225"/>
      <c r="T198" s="226"/>
      <c r="AT198" s="227" t="s">
        <v>148</v>
      </c>
      <c r="AU198" s="227" t="s">
        <v>86</v>
      </c>
      <c r="AV198" s="12" t="s">
        <v>86</v>
      </c>
      <c r="AW198" s="12" t="s">
        <v>38</v>
      </c>
      <c r="AX198" s="12" t="s">
        <v>77</v>
      </c>
      <c r="AY198" s="227" t="s">
        <v>139</v>
      </c>
    </row>
    <row r="199" spans="2:51" s="11" customFormat="1" ht="13.5">
      <c r="B199" s="205"/>
      <c r="C199" s="206"/>
      <c r="D199" s="207" t="s">
        <v>148</v>
      </c>
      <c r="E199" s="208" t="s">
        <v>22</v>
      </c>
      <c r="F199" s="209" t="s">
        <v>174</v>
      </c>
      <c r="G199" s="206"/>
      <c r="H199" s="210" t="s">
        <v>22</v>
      </c>
      <c r="I199" s="211"/>
      <c r="J199" s="206"/>
      <c r="K199" s="206"/>
      <c r="L199" s="212"/>
      <c r="M199" s="213"/>
      <c r="N199" s="214"/>
      <c r="O199" s="214"/>
      <c r="P199" s="214"/>
      <c r="Q199" s="214"/>
      <c r="R199" s="214"/>
      <c r="S199" s="214"/>
      <c r="T199" s="215"/>
      <c r="AT199" s="216" t="s">
        <v>148</v>
      </c>
      <c r="AU199" s="216" t="s">
        <v>86</v>
      </c>
      <c r="AV199" s="11" t="s">
        <v>24</v>
      </c>
      <c r="AW199" s="11" t="s">
        <v>38</v>
      </c>
      <c r="AX199" s="11" t="s">
        <v>77</v>
      </c>
      <c r="AY199" s="216" t="s">
        <v>139</v>
      </c>
    </row>
    <row r="200" spans="2:51" s="12" customFormat="1" ht="13.5">
      <c r="B200" s="217"/>
      <c r="C200" s="218"/>
      <c r="D200" s="207" t="s">
        <v>148</v>
      </c>
      <c r="E200" s="219" t="s">
        <v>22</v>
      </c>
      <c r="F200" s="220" t="s">
        <v>252</v>
      </c>
      <c r="G200" s="218"/>
      <c r="H200" s="221">
        <v>192.87</v>
      </c>
      <c r="I200" s="222"/>
      <c r="J200" s="218"/>
      <c r="K200" s="218"/>
      <c r="L200" s="223"/>
      <c r="M200" s="224"/>
      <c r="N200" s="225"/>
      <c r="O200" s="225"/>
      <c r="P200" s="225"/>
      <c r="Q200" s="225"/>
      <c r="R200" s="225"/>
      <c r="S200" s="225"/>
      <c r="T200" s="226"/>
      <c r="AT200" s="227" t="s">
        <v>148</v>
      </c>
      <c r="AU200" s="227" t="s">
        <v>86</v>
      </c>
      <c r="AV200" s="12" t="s">
        <v>86</v>
      </c>
      <c r="AW200" s="12" t="s">
        <v>38</v>
      </c>
      <c r="AX200" s="12" t="s">
        <v>77</v>
      </c>
      <c r="AY200" s="227" t="s">
        <v>139</v>
      </c>
    </row>
    <row r="201" spans="2:51" s="11" customFormat="1" ht="13.5">
      <c r="B201" s="205"/>
      <c r="C201" s="206"/>
      <c r="D201" s="207" t="s">
        <v>148</v>
      </c>
      <c r="E201" s="208" t="s">
        <v>22</v>
      </c>
      <c r="F201" s="209" t="s">
        <v>212</v>
      </c>
      <c r="G201" s="206"/>
      <c r="H201" s="210" t="s">
        <v>22</v>
      </c>
      <c r="I201" s="211"/>
      <c r="J201" s="206"/>
      <c r="K201" s="206"/>
      <c r="L201" s="212"/>
      <c r="M201" s="213"/>
      <c r="N201" s="214"/>
      <c r="O201" s="214"/>
      <c r="P201" s="214"/>
      <c r="Q201" s="214"/>
      <c r="R201" s="214"/>
      <c r="S201" s="214"/>
      <c r="T201" s="215"/>
      <c r="AT201" s="216" t="s">
        <v>148</v>
      </c>
      <c r="AU201" s="216" t="s">
        <v>86</v>
      </c>
      <c r="AV201" s="11" t="s">
        <v>24</v>
      </c>
      <c r="AW201" s="11" t="s">
        <v>38</v>
      </c>
      <c r="AX201" s="11" t="s">
        <v>77</v>
      </c>
      <c r="AY201" s="216" t="s">
        <v>139</v>
      </c>
    </row>
    <row r="202" spans="2:51" s="12" customFormat="1" ht="13.5">
      <c r="B202" s="217"/>
      <c r="C202" s="218"/>
      <c r="D202" s="207" t="s">
        <v>148</v>
      </c>
      <c r="E202" s="219" t="s">
        <v>22</v>
      </c>
      <c r="F202" s="220" t="s">
        <v>253</v>
      </c>
      <c r="G202" s="218"/>
      <c r="H202" s="221">
        <v>162.323</v>
      </c>
      <c r="I202" s="222"/>
      <c r="J202" s="218"/>
      <c r="K202" s="218"/>
      <c r="L202" s="223"/>
      <c r="M202" s="224"/>
      <c r="N202" s="225"/>
      <c r="O202" s="225"/>
      <c r="P202" s="225"/>
      <c r="Q202" s="225"/>
      <c r="R202" s="225"/>
      <c r="S202" s="225"/>
      <c r="T202" s="226"/>
      <c r="AT202" s="227" t="s">
        <v>148</v>
      </c>
      <c r="AU202" s="227" t="s">
        <v>86</v>
      </c>
      <c r="AV202" s="12" t="s">
        <v>86</v>
      </c>
      <c r="AW202" s="12" t="s">
        <v>38</v>
      </c>
      <c r="AX202" s="12" t="s">
        <v>77</v>
      </c>
      <c r="AY202" s="227" t="s">
        <v>139</v>
      </c>
    </row>
    <row r="203" spans="2:51" s="13" customFormat="1" ht="13.5">
      <c r="B203" s="228"/>
      <c r="C203" s="229"/>
      <c r="D203" s="207" t="s">
        <v>148</v>
      </c>
      <c r="E203" s="230" t="s">
        <v>22</v>
      </c>
      <c r="F203" s="231" t="s">
        <v>151</v>
      </c>
      <c r="G203" s="229"/>
      <c r="H203" s="232">
        <v>618.212</v>
      </c>
      <c r="I203" s="233"/>
      <c r="J203" s="229"/>
      <c r="K203" s="229"/>
      <c r="L203" s="234"/>
      <c r="M203" s="235"/>
      <c r="N203" s="236"/>
      <c r="O203" s="236"/>
      <c r="P203" s="236"/>
      <c r="Q203" s="236"/>
      <c r="R203" s="236"/>
      <c r="S203" s="236"/>
      <c r="T203" s="237"/>
      <c r="AT203" s="238" t="s">
        <v>148</v>
      </c>
      <c r="AU203" s="238" t="s">
        <v>86</v>
      </c>
      <c r="AV203" s="13" t="s">
        <v>146</v>
      </c>
      <c r="AW203" s="13" t="s">
        <v>38</v>
      </c>
      <c r="AX203" s="13" t="s">
        <v>24</v>
      </c>
      <c r="AY203" s="238" t="s">
        <v>139</v>
      </c>
    </row>
    <row r="204" spans="2:63" s="10" customFormat="1" ht="29.85" customHeight="1">
      <c r="B204" s="176"/>
      <c r="C204" s="177"/>
      <c r="D204" s="190" t="s">
        <v>76</v>
      </c>
      <c r="E204" s="191" t="s">
        <v>254</v>
      </c>
      <c r="F204" s="191" t="s">
        <v>255</v>
      </c>
      <c r="G204" s="177"/>
      <c r="H204" s="177"/>
      <c r="I204" s="180"/>
      <c r="J204" s="192">
        <f>BK204</f>
        <v>0</v>
      </c>
      <c r="K204" s="177"/>
      <c r="L204" s="182"/>
      <c r="M204" s="183"/>
      <c r="N204" s="184"/>
      <c r="O204" s="184"/>
      <c r="P204" s="185">
        <f>SUM(P205:P257)</f>
        <v>0</v>
      </c>
      <c r="Q204" s="184"/>
      <c r="R204" s="185">
        <f>SUM(R205:R257)</f>
        <v>0.0462728</v>
      </c>
      <c r="S204" s="184"/>
      <c r="T204" s="186">
        <f>SUM(T205:T257)</f>
        <v>0</v>
      </c>
      <c r="AR204" s="187" t="s">
        <v>24</v>
      </c>
      <c r="AT204" s="188" t="s">
        <v>76</v>
      </c>
      <c r="AU204" s="188" t="s">
        <v>24</v>
      </c>
      <c r="AY204" s="187" t="s">
        <v>139</v>
      </c>
      <c r="BK204" s="189">
        <f>SUM(BK205:BK257)</f>
        <v>0</v>
      </c>
    </row>
    <row r="205" spans="2:65" s="1" customFormat="1" ht="57" customHeight="1">
      <c r="B205" s="41"/>
      <c r="C205" s="193" t="s">
        <v>152</v>
      </c>
      <c r="D205" s="193" t="s">
        <v>142</v>
      </c>
      <c r="E205" s="194" t="s">
        <v>256</v>
      </c>
      <c r="F205" s="195" t="s">
        <v>257</v>
      </c>
      <c r="G205" s="196" t="s">
        <v>145</v>
      </c>
      <c r="H205" s="197">
        <v>1156.82</v>
      </c>
      <c r="I205" s="198"/>
      <c r="J205" s="199">
        <f>ROUND(I205*H205,2)</f>
        <v>0</v>
      </c>
      <c r="K205" s="195" t="s">
        <v>156</v>
      </c>
      <c r="L205" s="61"/>
      <c r="M205" s="200" t="s">
        <v>22</v>
      </c>
      <c r="N205" s="201" t="s">
        <v>48</v>
      </c>
      <c r="O205" s="42"/>
      <c r="P205" s="202">
        <f>O205*H205</f>
        <v>0</v>
      </c>
      <c r="Q205" s="202">
        <v>4E-05</v>
      </c>
      <c r="R205" s="202">
        <f>Q205*H205</f>
        <v>0.0462728</v>
      </c>
      <c r="S205" s="202">
        <v>0</v>
      </c>
      <c r="T205" s="203">
        <f>S205*H205</f>
        <v>0</v>
      </c>
      <c r="AR205" s="24" t="s">
        <v>146</v>
      </c>
      <c r="AT205" s="24" t="s">
        <v>142</v>
      </c>
      <c r="AU205" s="24" t="s">
        <v>86</v>
      </c>
      <c r="AY205" s="24" t="s">
        <v>139</v>
      </c>
      <c r="BE205" s="204">
        <f>IF(N205="základní",J205,0)</f>
        <v>0</v>
      </c>
      <c r="BF205" s="204">
        <f>IF(N205="snížená",J205,0)</f>
        <v>0</v>
      </c>
      <c r="BG205" s="204">
        <f>IF(N205="zákl. přenesená",J205,0)</f>
        <v>0</v>
      </c>
      <c r="BH205" s="204">
        <f>IF(N205="sníž. přenesená",J205,0)</f>
        <v>0</v>
      </c>
      <c r="BI205" s="204">
        <f>IF(N205="nulová",J205,0)</f>
        <v>0</v>
      </c>
      <c r="BJ205" s="24" t="s">
        <v>24</v>
      </c>
      <c r="BK205" s="204">
        <f>ROUND(I205*H205,2)</f>
        <v>0</v>
      </c>
      <c r="BL205" s="24" t="s">
        <v>146</v>
      </c>
      <c r="BM205" s="24" t="s">
        <v>258</v>
      </c>
    </row>
    <row r="206" spans="2:47" s="1" customFormat="1" ht="94.5">
      <c r="B206" s="41"/>
      <c r="C206" s="63"/>
      <c r="D206" s="207" t="s">
        <v>158</v>
      </c>
      <c r="E206" s="63"/>
      <c r="F206" s="239" t="s">
        <v>259</v>
      </c>
      <c r="G206" s="63"/>
      <c r="H206" s="63"/>
      <c r="I206" s="163"/>
      <c r="J206" s="63"/>
      <c r="K206" s="63"/>
      <c r="L206" s="61"/>
      <c r="M206" s="240"/>
      <c r="N206" s="42"/>
      <c r="O206" s="42"/>
      <c r="P206" s="42"/>
      <c r="Q206" s="42"/>
      <c r="R206" s="42"/>
      <c r="S206" s="42"/>
      <c r="T206" s="78"/>
      <c r="AT206" s="24" t="s">
        <v>158</v>
      </c>
      <c r="AU206" s="24" t="s">
        <v>86</v>
      </c>
    </row>
    <row r="207" spans="2:51" s="11" customFormat="1" ht="13.5">
      <c r="B207" s="205"/>
      <c r="C207" s="206"/>
      <c r="D207" s="207" t="s">
        <v>148</v>
      </c>
      <c r="E207" s="208" t="s">
        <v>22</v>
      </c>
      <c r="F207" s="209" t="s">
        <v>195</v>
      </c>
      <c r="G207" s="206"/>
      <c r="H207" s="210" t="s">
        <v>22</v>
      </c>
      <c r="I207" s="211"/>
      <c r="J207" s="206"/>
      <c r="K207" s="206"/>
      <c r="L207" s="212"/>
      <c r="M207" s="213"/>
      <c r="N207" s="214"/>
      <c r="O207" s="214"/>
      <c r="P207" s="214"/>
      <c r="Q207" s="214"/>
      <c r="R207" s="214"/>
      <c r="S207" s="214"/>
      <c r="T207" s="215"/>
      <c r="AT207" s="216" t="s">
        <v>148</v>
      </c>
      <c r="AU207" s="216" t="s">
        <v>86</v>
      </c>
      <c r="AV207" s="11" t="s">
        <v>24</v>
      </c>
      <c r="AW207" s="11" t="s">
        <v>38</v>
      </c>
      <c r="AX207" s="11" t="s">
        <v>77</v>
      </c>
      <c r="AY207" s="216" t="s">
        <v>139</v>
      </c>
    </row>
    <row r="208" spans="2:51" s="11" customFormat="1" ht="13.5">
      <c r="B208" s="205"/>
      <c r="C208" s="206"/>
      <c r="D208" s="207" t="s">
        <v>148</v>
      </c>
      <c r="E208" s="208" t="s">
        <v>22</v>
      </c>
      <c r="F208" s="209" t="s">
        <v>164</v>
      </c>
      <c r="G208" s="206"/>
      <c r="H208" s="210" t="s">
        <v>22</v>
      </c>
      <c r="I208" s="211"/>
      <c r="J208" s="206"/>
      <c r="K208" s="206"/>
      <c r="L208" s="212"/>
      <c r="M208" s="213"/>
      <c r="N208" s="214"/>
      <c r="O208" s="214"/>
      <c r="P208" s="214"/>
      <c r="Q208" s="214"/>
      <c r="R208" s="214"/>
      <c r="S208" s="214"/>
      <c r="T208" s="215"/>
      <c r="AT208" s="216" t="s">
        <v>148</v>
      </c>
      <c r="AU208" s="216" t="s">
        <v>86</v>
      </c>
      <c r="AV208" s="11" t="s">
        <v>24</v>
      </c>
      <c r="AW208" s="11" t="s">
        <v>38</v>
      </c>
      <c r="AX208" s="11" t="s">
        <v>77</v>
      </c>
      <c r="AY208" s="216" t="s">
        <v>139</v>
      </c>
    </row>
    <row r="209" spans="2:51" s="12" customFormat="1" ht="13.5">
      <c r="B209" s="217"/>
      <c r="C209" s="218"/>
      <c r="D209" s="207" t="s">
        <v>148</v>
      </c>
      <c r="E209" s="219" t="s">
        <v>22</v>
      </c>
      <c r="F209" s="220" t="s">
        <v>196</v>
      </c>
      <c r="G209" s="218"/>
      <c r="H209" s="221">
        <v>62.15</v>
      </c>
      <c r="I209" s="222"/>
      <c r="J209" s="218"/>
      <c r="K209" s="218"/>
      <c r="L209" s="223"/>
      <c r="M209" s="224"/>
      <c r="N209" s="225"/>
      <c r="O209" s="225"/>
      <c r="P209" s="225"/>
      <c r="Q209" s="225"/>
      <c r="R209" s="225"/>
      <c r="S209" s="225"/>
      <c r="T209" s="226"/>
      <c r="AT209" s="227" t="s">
        <v>148</v>
      </c>
      <c r="AU209" s="227" t="s">
        <v>86</v>
      </c>
      <c r="AV209" s="12" t="s">
        <v>86</v>
      </c>
      <c r="AW209" s="12" t="s">
        <v>38</v>
      </c>
      <c r="AX209" s="12" t="s">
        <v>77</v>
      </c>
      <c r="AY209" s="227" t="s">
        <v>139</v>
      </c>
    </row>
    <row r="210" spans="2:51" s="12" customFormat="1" ht="13.5">
      <c r="B210" s="217"/>
      <c r="C210" s="218"/>
      <c r="D210" s="207" t="s">
        <v>148</v>
      </c>
      <c r="E210" s="219" t="s">
        <v>22</v>
      </c>
      <c r="F210" s="220" t="s">
        <v>197</v>
      </c>
      <c r="G210" s="218"/>
      <c r="H210" s="221">
        <v>26.06</v>
      </c>
      <c r="I210" s="222"/>
      <c r="J210" s="218"/>
      <c r="K210" s="218"/>
      <c r="L210" s="223"/>
      <c r="M210" s="224"/>
      <c r="N210" s="225"/>
      <c r="O210" s="225"/>
      <c r="P210" s="225"/>
      <c r="Q210" s="225"/>
      <c r="R210" s="225"/>
      <c r="S210" s="225"/>
      <c r="T210" s="226"/>
      <c r="AT210" s="227" t="s">
        <v>148</v>
      </c>
      <c r="AU210" s="227" t="s">
        <v>86</v>
      </c>
      <c r="AV210" s="12" t="s">
        <v>86</v>
      </c>
      <c r="AW210" s="12" t="s">
        <v>38</v>
      </c>
      <c r="AX210" s="12" t="s">
        <v>77</v>
      </c>
      <c r="AY210" s="227" t="s">
        <v>139</v>
      </c>
    </row>
    <row r="211" spans="2:51" s="12" customFormat="1" ht="13.5">
      <c r="B211" s="217"/>
      <c r="C211" s="218"/>
      <c r="D211" s="207" t="s">
        <v>148</v>
      </c>
      <c r="E211" s="219" t="s">
        <v>22</v>
      </c>
      <c r="F211" s="220" t="s">
        <v>198</v>
      </c>
      <c r="G211" s="218"/>
      <c r="H211" s="221">
        <v>2.05</v>
      </c>
      <c r="I211" s="222"/>
      <c r="J211" s="218"/>
      <c r="K211" s="218"/>
      <c r="L211" s="223"/>
      <c r="M211" s="224"/>
      <c r="N211" s="225"/>
      <c r="O211" s="225"/>
      <c r="P211" s="225"/>
      <c r="Q211" s="225"/>
      <c r="R211" s="225"/>
      <c r="S211" s="225"/>
      <c r="T211" s="226"/>
      <c r="AT211" s="227" t="s">
        <v>148</v>
      </c>
      <c r="AU211" s="227" t="s">
        <v>86</v>
      </c>
      <c r="AV211" s="12" t="s">
        <v>86</v>
      </c>
      <c r="AW211" s="12" t="s">
        <v>38</v>
      </c>
      <c r="AX211" s="12" t="s">
        <v>77</v>
      </c>
      <c r="AY211" s="227" t="s">
        <v>139</v>
      </c>
    </row>
    <row r="212" spans="2:51" s="12" customFormat="1" ht="13.5">
      <c r="B212" s="217"/>
      <c r="C212" s="218"/>
      <c r="D212" s="207" t="s">
        <v>148</v>
      </c>
      <c r="E212" s="219" t="s">
        <v>22</v>
      </c>
      <c r="F212" s="220" t="s">
        <v>199</v>
      </c>
      <c r="G212" s="218"/>
      <c r="H212" s="221">
        <v>3.94</v>
      </c>
      <c r="I212" s="222"/>
      <c r="J212" s="218"/>
      <c r="K212" s="218"/>
      <c r="L212" s="223"/>
      <c r="M212" s="224"/>
      <c r="N212" s="225"/>
      <c r="O212" s="225"/>
      <c r="P212" s="225"/>
      <c r="Q212" s="225"/>
      <c r="R212" s="225"/>
      <c r="S212" s="225"/>
      <c r="T212" s="226"/>
      <c r="AT212" s="227" t="s">
        <v>148</v>
      </c>
      <c r="AU212" s="227" t="s">
        <v>86</v>
      </c>
      <c r="AV212" s="12" t="s">
        <v>86</v>
      </c>
      <c r="AW212" s="12" t="s">
        <v>38</v>
      </c>
      <c r="AX212" s="12" t="s">
        <v>77</v>
      </c>
      <c r="AY212" s="227" t="s">
        <v>139</v>
      </c>
    </row>
    <row r="213" spans="2:51" s="12" customFormat="1" ht="13.5">
      <c r="B213" s="217"/>
      <c r="C213" s="218"/>
      <c r="D213" s="207" t="s">
        <v>148</v>
      </c>
      <c r="E213" s="219" t="s">
        <v>22</v>
      </c>
      <c r="F213" s="220" t="s">
        <v>200</v>
      </c>
      <c r="G213" s="218"/>
      <c r="H213" s="221">
        <v>6.5</v>
      </c>
      <c r="I213" s="222"/>
      <c r="J213" s="218"/>
      <c r="K213" s="218"/>
      <c r="L213" s="223"/>
      <c r="M213" s="224"/>
      <c r="N213" s="225"/>
      <c r="O213" s="225"/>
      <c r="P213" s="225"/>
      <c r="Q213" s="225"/>
      <c r="R213" s="225"/>
      <c r="S213" s="225"/>
      <c r="T213" s="226"/>
      <c r="AT213" s="227" t="s">
        <v>148</v>
      </c>
      <c r="AU213" s="227" t="s">
        <v>86</v>
      </c>
      <c r="AV213" s="12" t="s">
        <v>86</v>
      </c>
      <c r="AW213" s="12" t="s">
        <v>38</v>
      </c>
      <c r="AX213" s="12" t="s">
        <v>77</v>
      </c>
      <c r="AY213" s="227" t="s">
        <v>139</v>
      </c>
    </row>
    <row r="214" spans="2:51" s="11" customFormat="1" ht="13.5">
      <c r="B214" s="205"/>
      <c r="C214" s="206"/>
      <c r="D214" s="207" t="s">
        <v>148</v>
      </c>
      <c r="E214" s="208" t="s">
        <v>22</v>
      </c>
      <c r="F214" s="209" t="s">
        <v>201</v>
      </c>
      <c r="G214" s="206"/>
      <c r="H214" s="210" t="s">
        <v>22</v>
      </c>
      <c r="I214" s="211"/>
      <c r="J214" s="206"/>
      <c r="K214" s="206"/>
      <c r="L214" s="212"/>
      <c r="M214" s="213"/>
      <c r="N214" s="214"/>
      <c r="O214" s="214"/>
      <c r="P214" s="214"/>
      <c r="Q214" s="214"/>
      <c r="R214" s="214"/>
      <c r="S214" s="214"/>
      <c r="T214" s="215"/>
      <c r="AT214" s="216" t="s">
        <v>148</v>
      </c>
      <c r="AU214" s="216" t="s">
        <v>86</v>
      </c>
      <c r="AV214" s="11" t="s">
        <v>24</v>
      </c>
      <c r="AW214" s="11" t="s">
        <v>38</v>
      </c>
      <c r="AX214" s="11" t="s">
        <v>77</v>
      </c>
      <c r="AY214" s="216" t="s">
        <v>139</v>
      </c>
    </row>
    <row r="215" spans="2:51" s="12" customFormat="1" ht="13.5">
      <c r="B215" s="217"/>
      <c r="C215" s="218"/>
      <c r="D215" s="207" t="s">
        <v>148</v>
      </c>
      <c r="E215" s="219" t="s">
        <v>22</v>
      </c>
      <c r="F215" s="220" t="s">
        <v>202</v>
      </c>
      <c r="G215" s="218"/>
      <c r="H215" s="221">
        <v>17.24</v>
      </c>
      <c r="I215" s="222"/>
      <c r="J215" s="218"/>
      <c r="K215" s="218"/>
      <c r="L215" s="223"/>
      <c r="M215" s="224"/>
      <c r="N215" s="225"/>
      <c r="O215" s="225"/>
      <c r="P215" s="225"/>
      <c r="Q215" s="225"/>
      <c r="R215" s="225"/>
      <c r="S215" s="225"/>
      <c r="T215" s="226"/>
      <c r="AT215" s="227" t="s">
        <v>148</v>
      </c>
      <c r="AU215" s="227" t="s">
        <v>86</v>
      </c>
      <c r="AV215" s="12" t="s">
        <v>86</v>
      </c>
      <c r="AW215" s="12" t="s">
        <v>38</v>
      </c>
      <c r="AX215" s="12" t="s">
        <v>77</v>
      </c>
      <c r="AY215" s="227" t="s">
        <v>139</v>
      </c>
    </row>
    <row r="216" spans="2:51" s="12" customFormat="1" ht="13.5">
      <c r="B216" s="217"/>
      <c r="C216" s="218"/>
      <c r="D216" s="207" t="s">
        <v>148</v>
      </c>
      <c r="E216" s="219" t="s">
        <v>22</v>
      </c>
      <c r="F216" s="220" t="s">
        <v>203</v>
      </c>
      <c r="G216" s="218"/>
      <c r="H216" s="221">
        <v>59.17</v>
      </c>
      <c r="I216" s="222"/>
      <c r="J216" s="218"/>
      <c r="K216" s="218"/>
      <c r="L216" s="223"/>
      <c r="M216" s="224"/>
      <c r="N216" s="225"/>
      <c r="O216" s="225"/>
      <c r="P216" s="225"/>
      <c r="Q216" s="225"/>
      <c r="R216" s="225"/>
      <c r="S216" s="225"/>
      <c r="T216" s="226"/>
      <c r="AT216" s="227" t="s">
        <v>148</v>
      </c>
      <c r="AU216" s="227" t="s">
        <v>86</v>
      </c>
      <c r="AV216" s="12" t="s">
        <v>86</v>
      </c>
      <c r="AW216" s="12" t="s">
        <v>38</v>
      </c>
      <c r="AX216" s="12" t="s">
        <v>77</v>
      </c>
      <c r="AY216" s="227" t="s">
        <v>139</v>
      </c>
    </row>
    <row r="217" spans="2:51" s="12" customFormat="1" ht="13.5">
      <c r="B217" s="217"/>
      <c r="C217" s="218"/>
      <c r="D217" s="207" t="s">
        <v>148</v>
      </c>
      <c r="E217" s="219" t="s">
        <v>22</v>
      </c>
      <c r="F217" s="220" t="s">
        <v>204</v>
      </c>
      <c r="G217" s="218"/>
      <c r="H217" s="221">
        <v>20.61</v>
      </c>
      <c r="I217" s="222"/>
      <c r="J217" s="218"/>
      <c r="K217" s="218"/>
      <c r="L217" s="223"/>
      <c r="M217" s="224"/>
      <c r="N217" s="225"/>
      <c r="O217" s="225"/>
      <c r="P217" s="225"/>
      <c r="Q217" s="225"/>
      <c r="R217" s="225"/>
      <c r="S217" s="225"/>
      <c r="T217" s="226"/>
      <c r="AT217" s="227" t="s">
        <v>148</v>
      </c>
      <c r="AU217" s="227" t="s">
        <v>86</v>
      </c>
      <c r="AV217" s="12" t="s">
        <v>86</v>
      </c>
      <c r="AW217" s="12" t="s">
        <v>38</v>
      </c>
      <c r="AX217" s="12" t="s">
        <v>77</v>
      </c>
      <c r="AY217" s="227" t="s">
        <v>139</v>
      </c>
    </row>
    <row r="218" spans="2:51" s="12" customFormat="1" ht="13.5">
      <c r="B218" s="217"/>
      <c r="C218" s="218"/>
      <c r="D218" s="207" t="s">
        <v>148</v>
      </c>
      <c r="E218" s="219" t="s">
        <v>22</v>
      </c>
      <c r="F218" s="220" t="s">
        <v>205</v>
      </c>
      <c r="G218" s="218"/>
      <c r="H218" s="221">
        <v>11.38</v>
      </c>
      <c r="I218" s="222"/>
      <c r="J218" s="218"/>
      <c r="K218" s="218"/>
      <c r="L218" s="223"/>
      <c r="M218" s="224"/>
      <c r="N218" s="225"/>
      <c r="O218" s="225"/>
      <c r="P218" s="225"/>
      <c r="Q218" s="225"/>
      <c r="R218" s="225"/>
      <c r="S218" s="225"/>
      <c r="T218" s="226"/>
      <c r="AT218" s="227" t="s">
        <v>148</v>
      </c>
      <c r="AU218" s="227" t="s">
        <v>86</v>
      </c>
      <c r="AV218" s="12" t="s">
        <v>86</v>
      </c>
      <c r="AW218" s="12" t="s">
        <v>38</v>
      </c>
      <c r="AX218" s="12" t="s">
        <v>77</v>
      </c>
      <c r="AY218" s="227" t="s">
        <v>139</v>
      </c>
    </row>
    <row r="219" spans="2:51" s="12" customFormat="1" ht="13.5">
      <c r="B219" s="217"/>
      <c r="C219" s="218"/>
      <c r="D219" s="207" t="s">
        <v>148</v>
      </c>
      <c r="E219" s="219" t="s">
        <v>22</v>
      </c>
      <c r="F219" s="220" t="s">
        <v>206</v>
      </c>
      <c r="G219" s="218"/>
      <c r="H219" s="221">
        <v>40.95</v>
      </c>
      <c r="I219" s="222"/>
      <c r="J219" s="218"/>
      <c r="K219" s="218"/>
      <c r="L219" s="223"/>
      <c r="M219" s="224"/>
      <c r="N219" s="225"/>
      <c r="O219" s="225"/>
      <c r="P219" s="225"/>
      <c r="Q219" s="225"/>
      <c r="R219" s="225"/>
      <c r="S219" s="225"/>
      <c r="T219" s="226"/>
      <c r="AT219" s="227" t="s">
        <v>148</v>
      </c>
      <c r="AU219" s="227" t="s">
        <v>86</v>
      </c>
      <c r="AV219" s="12" t="s">
        <v>86</v>
      </c>
      <c r="AW219" s="12" t="s">
        <v>38</v>
      </c>
      <c r="AX219" s="12" t="s">
        <v>77</v>
      </c>
      <c r="AY219" s="227" t="s">
        <v>139</v>
      </c>
    </row>
    <row r="220" spans="2:51" s="12" customFormat="1" ht="13.5">
      <c r="B220" s="217"/>
      <c r="C220" s="218"/>
      <c r="D220" s="207" t="s">
        <v>148</v>
      </c>
      <c r="E220" s="219" t="s">
        <v>22</v>
      </c>
      <c r="F220" s="220" t="s">
        <v>207</v>
      </c>
      <c r="G220" s="218"/>
      <c r="H220" s="221">
        <v>4.56</v>
      </c>
      <c r="I220" s="222"/>
      <c r="J220" s="218"/>
      <c r="K220" s="218"/>
      <c r="L220" s="223"/>
      <c r="M220" s="224"/>
      <c r="N220" s="225"/>
      <c r="O220" s="225"/>
      <c r="P220" s="225"/>
      <c r="Q220" s="225"/>
      <c r="R220" s="225"/>
      <c r="S220" s="225"/>
      <c r="T220" s="226"/>
      <c r="AT220" s="227" t="s">
        <v>148</v>
      </c>
      <c r="AU220" s="227" t="s">
        <v>86</v>
      </c>
      <c r="AV220" s="12" t="s">
        <v>86</v>
      </c>
      <c r="AW220" s="12" t="s">
        <v>38</v>
      </c>
      <c r="AX220" s="12" t="s">
        <v>77</v>
      </c>
      <c r="AY220" s="227" t="s">
        <v>139</v>
      </c>
    </row>
    <row r="221" spans="2:51" s="12" customFormat="1" ht="13.5">
      <c r="B221" s="217"/>
      <c r="C221" s="218"/>
      <c r="D221" s="207" t="s">
        <v>148</v>
      </c>
      <c r="E221" s="219" t="s">
        <v>22</v>
      </c>
      <c r="F221" s="220" t="s">
        <v>208</v>
      </c>
      <c r="G221" s="218"/>
      <c r="H221" s="221">
        <v>7.16</v>
      </c>
      <c r="I221" s="222"/>
      <c r="J221" s="218"/>
      <c r="K221" s="218"/>
      <c r="L221" s="223"/>
      <c r="M221" s="224"/>
      <c r="N221" s="225"/>
      <c r="O221" s="225"/>
      <c r="P221" s="225"/>
      <c r="Q221" s="225"/>
      <c r="R221" s="225"/>
      <c r="S221" s="225"/>
      <c r="T221" s="226"/>
      <c r="AT221" s="227" t="s">
        <v>148</v>
      </c>
      <c r="AU221" s="227" t="s">
        <v>86</v>
      </c>
      <c r="AV221" s="12" t="s">
        <v>86</v>
      </c>
      <c r="AW221" s="12" t="s">
        <v>38</v>
      </c>
      <c r="AX221" s="12" t="s">
        <v>77</v>
      </c>
      <c r="AY221" s="227" t="s">
        <v>139</v>
      </c>
    </row>
    <row r="222" spans="2:51" s="12" customFormat="1" ht="13.5">
      <c r="B222" s="217"/>
      <c r="C222" s="218"/>
      <c r="D222" s="207" t="s">
        <v>148</v>
      </c>
      <c r="E222" s="219" t="s">
        <v>22</v>
      </c>
      <c r="F222" s="220" t="s">
        <v>209</v>
      </c>
      <c r="G222" s="218"/>
      <c r="H222" s="221">
        <v>3.83</v>
      </c>
      <c r="I222" s="222"/>
      <c r="J222" s="218"/>
      <c r="K222" s="218"/>
      <c r="L222" s="223"/>
      <c r="M222" s="224"/>
      <c r="N222" s="225"/>
      <c r="O222" s="225"/>
      <c r="P222" s="225"/>
      <c r="Q222" s="225"/>
      <c r="R222" s="225"/>
      <c r="S222" s="225"/>
      <c r="T222" s="226"/>
      <c r="AT222" s="227" t="s">
        <v>148</v>
      </c>
      <c r="AU222" s="227" t="s">
        <v>86</v>
      </c>
      <c r="AV222" s="12" t="s">
        <v>86</v>
      </c>
      <c r="AW222" s="12" t="s">
        <v>38</v>
      </c>
      <c r="AX222" s="12" t="s">
        <v>77</v>
      </c>
      <c r="AY222" s="227" t="s">
        <v>139</v>
      </c>
    </row>
    <row r="223" spans="2:51" s="12" customFormat="1" ht="13.5">
      <c r="B223" s="217"/>
      <c r="C223" s="218"/>
      <c r="D223" s="207" t="s">
        <v>148</v>
      </c>
      <c r="E223" s="219" t="s">
        <v>22</v>
      </c>
      <c r="F223" s="220" t="s">
        <v>210</v>
      </c>
      <c r="G223" s="218"/>
      <c r="H223" s="221">
        <v>5.78</v>
      </c>
      <c r="I223" s="222"/>
      <c r="J223" s="218"/>
      <c r="K223" s="218"/>
      <c r="L223" s="223"/>
      <c r="M223" s="224"/>
      <c r="N223" s="225"/>
      <c r="O223" s="225"/>
      <c r="P223" s="225"/>
      <c r="Q223" s="225"/>
      <c r="R223" s="225"/>
      <c r="S223" s="225"/>
      <c r="T223" s="226"/>
      <c r="AT223" s="227" t="s">
        <v>148</v>
      </c>
      <c r="AU223" s="227" t="s">
        <v>86</v>
      </c>
      <c r="AV223" s="12" t="s">
        <v>86</v>
      </c>
      <c r="AW223" s="12" t="s">
        <v>38</v>
      </c>
      <c r="AX223" s="12" t="s">
        <v>77</v>
      </c>
      <c r="AY223" s="227" t="s">
        <v>139</v>
      </c>
    </row>
    <row r="224" spans="2:51" s="11" customFormat="1" ht="13.5">
      <c r="B224" s="205"/>
      <c r="C224" s="206"/>
      <c r="D224" s="207" t="s">
        <v>148</v>
      </c>
      <c r="E224" s="208" t="s">
        <v>22</v>
      </c>
      <c r="F224" s="209" t="s">
        <v>174</v>
      </c>
      <c r="G224" s="206"/>
      <c r="H224" s="210" t="s">
        <v>22</v>
      </c>
      <c r="I224" s="211"/>
      <c r="J224" s="206"/>
      <c r="K224" s="206"/>
      <c r="L224" s="212"/>
      <c r="M224" s="213"/>
      <c r="N224" s="214"/>
      <c r="O224" s="214"/>
      <c r="P224" s="214"/>
      <c r="Q224" s="214"/>
      <c r="R224" s="214"/>
      <c r="S224" s="214"/>
      <c r="T224" s="215"/>
      <c r="AT224" s="216" t="s">
        <v>148</v>
      </c>
      <c r="AU224" s="216" t="s">
        <v>86</v>
      </c>
      <c r="AV224" s="11" t="s">
        <v>24</v>
      </c>
      <c r="AW224" s="11" t="s">
        <v>38</v>
      </c>
      <c r="AX224" s="11" t="s">
        <v>77</v>
      </c>
      <c r="AY224" s="216" t="s">
        <v>139</v>
      </c>
    </row>
    <row r="225" spans="2:51" s="12" customFormat="1" ht="13.5">
      <c r="B225" s="217"/>
      <c r="C225" s="218"/>
      <c r="D225" s="207" t="s">
        <v>148</v>
      </c>
      <c r="E225" s="219" t="s">
        <v>22</v>
      </c>
      <c r="F225" s="220" t="s">
        <v>211</v>
      </c>
      <c r="G225" s="218"/>
      <c r="H225" s="221">
        <v>77.08</v>
      </c>
      <c r="I225" s="222"/>
      <c r="J225" s="218"/>
      <c r="K225" s="218"/>
      <c r="L225" s="223"/>
      <c r="M225" s="224"/>
      <c r="N225" s="225"/>
      <c r="O225" s="225"/>
      <c r="P225" s="225"/>
      <c r="Q225" s="225"/>
      <c r="R225" s="225"/>
      <c r="S225" s="225"/>
      <c r="T225" s="226"/>
      <c r="AT225" s="227" t="s">
        <v>148</v>
      </c>
      <c r="AU225" s="227" t="s">
        <v>86</v>
      </c>
      <c r="AV225" s="12" t="s">
        <v>86</v>
      </c>
      <c r="AW225" s="12" t="s">
        <v>38</v>
      </c>
      <c r="AX225" s="12" t="s">
        <v>77</v>
      </c>
      <c r="AY225" s="227" t="s">
        <v>139</v>
      </c>
    </row>
    <row r="226" spans="2:51" s="12" customFormat="1" ht="13.5">
      <c r="B226" s="217"/>
      <c r="C226" s="218"/>
      <c r="D226" s="207" t="s">
        <v>148</v>
      </c>
      <c r="E226" s="219" t="s">
        <v>22</v>
      </c>
      <c r="F226" s="220" t="s">
        <v>260</v>
      </c>
      <c r="G226" s="218"/>
      <c r="H226" s="221">
        <v>33.02</v>
      </c>
      <c r="I226" s="222"/>
      <c r="J226" s="218"/>
      <c r="K226" s="218"/>
      <c r="L226" s="223"/>
      <c r="M226" s="224"/>
      <c r="N226" s="225"/>
      <c r="O226" s="225"/>
      <c r="P226" s="225"/>
      <c r="Q226" s="225"/>
      <c r="R226" s="225"/>
      <c r="S226" s="225"/>
      <c r="T226" s="226"/>
      <c r="AT226" s="227" t="s">
        <v>148</v>
      </c>
      <c r="AU226" s="227" t="s">
        <v>86</v>
      </c>
      <c r="AV226" s="12" t="s">
        <v>86</v>
      </c>
      <c r="AW226" s="12" t="s">
        <v>38</v>
      </c>
      <c r="AX226" s="12" t="s">
        <v>77</v>
      </c>
      <c r="AY226" s="227" t="s">
        <v>139</v>
      </c>
    </row>
    <row r="227" spans="2:51" s="12" customFormat="1" ht="13.5">
      <c r="B227" s="217"/>
      <c r="C227" s="218"/>
      <c r="D227" s="207" t="s">
        <v>148</v>
      </c>
      <c r="E227" s="219" t="s">
        <v>22</v>
      </c>
      <c r="F227" s="220" t="s">
        <v>261</v>
      </c>
      <c r="G227" s="218"/>
      <c r="H227" s="221">
        <v>29.91</v>
      </c>
      <c r="I227" s="222"/>
      <c r="J227" s="218"/>
      <c r="K227" s="218"/>
      <c r="L227" s="223"/>
      <c r="M227" s="224"/>
      <c r="N227" s="225"/>
      <c r="O227" s="225"/>
      <c r="P227" s="225"/>
      <c r="Q227" s="225"/>
      <c r="R227" s="225"/>
      <c r="S227" s="225"/>
      <c r="T227" s="226"/>
      <c r="AT227" s="227" t="s">
        <v>148</v>
      </c>
      <c r="AU227" s="227" t="s">
        <v>86</v>
      </c>
      <c r="AV227" s="12" t="s">
        <v>86</v>
      </c>
      <c r="AW227" s="12" t="s">
        <v>38</v>
      </c>
      <c r="AX227" s="12" t="s">
        <v>77</v>
      </c>
      <c r="AY227" s="227" t="s">
        <v>139</v>
      </c>
    </row>
    <row r="228" spans="2:51" s="12" customFormat="1" ht="13.5">
      <c r="B228" s="217"/>
      <c r="C228" s="218"/>
      <c r="D228" s="207" t="s">
        <v>148</v>
      </c>
      <c r="E228" s="219" t="s">
        <v>22</v>
      </c>
      <c r="F228" s="220" t="s">
        <v>262</v>
      </c>
      <c r="G228" s="218"/>
      <c r="H228" s="221">
        <v>45.44</v>
      </c>
      <c r="I228" s="222"/>
      <c r="J228" s="218"/>
      <c r="K228" s="218"/>
      <c r="L228" s="223"/>
      <c r="M228" s="224"/>
      <c r="N228" s="225"/>
      <c r="O228" s="225"/>
      <c r="P228" s="225"/>
      <c r="Q228" s="225"/>
      <c r="R228" s="225"/>
      <c r="S228" s="225"/>
      <c r="T228" s="226"/>
      <c r="AT228" s="227" t="s">
        <v>148</v>
      </c>
      <c r="AU228" s="227" t="s">
        <v>86</v>
      </c>
      <c r="AV228" s="12" t="s">
        <v>86</v>
      </c>
      <c r="AW228" s="12" t="s">
        <v>38</v>
      </c>
      <c r="AX228" s="12" t="s">
        <v>77</v>
      </c>
      <c r="AY228" s="227" t="s">
        <v>139</v>
      </c>
    </row>
    <row r="229" spans="2:51" s="12" customFormat="1" ht="13.5">
      <c r="B229" s="217"/>
      <c r="C229" s="218"/>
      <c r="D229" s="207" t="s">
        <v>148</v>
      </c>
      <c r="E229" s="219" t="s">
        <v>22</v>
      </c>
      <c r="F229" s="220" t="s">
        <v>263</v>
      </c>
      <c r="G229" s="218"/>
      <c r="H229" s="221">
        <v>43.9</v>
      </c>
      <c r="I229" s="222"/>
      <c r="J229" s="218"/>
      <c r="K229" s="218"/>
      <c r="L229" s="223"/>
      <c r="M229" s="224"/>
      <c r="N229" s="225"/>
      <c r="O229" s="225"/>
      <c r="P229" s="225"/>
      <c r="Q229" s="225"/>
      <c r="R229" s="225"/>
      <c r="S229" s="225"/>
      <c r="T229" s="226"/>
      <c r="AT229" s="227" t="s">
        <v>148</v>
      </c>
      <c r="AU229" s="227" t="s">
        <v>86</v>
      </c>
      <c r="AV229" s="12" t="s">
        <v>86</v>
      </c>
      <c r="AW229" s="12" t="s">
        <v>38</v>
      </c>
      <c r="AX229" s="12" t="s">
        <v>77</v>
      </c>
      <c r="AY229" s="227" t="s">
        <v>139</v>
      </c>
    </row>
    <row r="230" spans="2:51" s="12" customFormat="1" ht="13.5">
      <c r="B230" s="217"/>
      <c r="C230" s="218"/>
      <c r="D230" s="207" t="s">
        <v>148</v>
      </c>
      <c r="E230" s="219" t="s">
        <v>22</v>
      </c>
      <c r="F230" s="220" t="s">
        <v>264</v>
      </c>
      <c r="G230" s="218"/>
      <c r="H230" s="221">
        <v>44.88</v>
      </c>
      <c r="I230" s="222"/>
      <c r="J230" s="218"/>
      <c r="K230" s="218"/>
      <c r="L230" s="223"/>
      <c r="M230" s="224"/>
      <c r="N230" s="225"/>
      <c r="O230" s="225"/>
      <c r="P230" s="225"/>
      <c r="Q230" s="225"/>
      <c r="R230" s="225"/>
      <c r="S230" s="225"/>
      <c r="T230" s="226"/>
      <c r="AT230" s="227" t="s">
        <v>148</v>
      </c>
      <c r="AU230" s="227" t="s">
        <v>86</v>
      </c>
      <c r="AV230" s="12" t="s">
        <v>86</v>
      </c>
      <c r="AW230" s="12" t="s">
        <v>38</v>
      </c>
      <c r="AX230" s="12" t="s">
        <v>77</v>
      </c>
      <c r="AY230" s="227" t="s">
        <v>139</v>
      </c>
    </row>
    <row r="231" spans="2:51" s="12" customFormat="1" ht="13.5">
      <c r="B231" s="217"/>
      <c r="C231" s="218"/>
      <c r="D231" s="207" t="s">
        <v>148</v>
      </c>
      <c r="E231" s="219" t="s">
        <v>22</v>
      </c>
      <c r="F231" s="220" t="s">
        <v>265</v>
      </c>
      <c r="G231" s="218"/>
      <c r="H231" s="221">
        <v>44.81</v>
      </c>
      <c r="I231" s="222"/>
      <c r="J231" s="218"/>
      <c r="K231" s="218"/>
      <c r="L231" s="223"/>
      <c r="M231" s="224"/>
      <c r="N231" s="225"/>
      <c r="O231" s="225"/>
      <c r="P231" s="225"/>
      <c r="Q231" s="225"/>
      <c r="R231" s="225"/>
      <c r="S231" s="225"/>
      <c r="T231" s="226"/>
      <c r="AT231" s="227" t="s">
        <v>148</v>
      </c>
      <c r="AU231" s="227" t="s">
        <v>86</v>
      </c>
      <c r="AV231" s="12" t="s">
        <v>86</v>
      </c>
      <c r="AW231" s="12" t="s">
        <v>38</v>
      </c>
      <c r="AX231" s="12" t="s">
        <v>77</v>
      </c>
      <c r="AY231" s="227" t="s">
        <v>139</v>
      </c>
    </row>
    <row r="232" spans="2:51" s="12" customFormat="1" ht="13.5">
      <c r="B232" s="217"/>
      <c r="C232" s="218"/>
      <c r="D232" s="207" t="s">
        <v>148</v>
      </c>
      <c r="E232" s="219" t="s">
        <v>22</v>
      </c>
      <c r="F232" s="220" t="s">
        <v>266</v>
      </c>
      <c r="G232" s="218"/>
      <c r="H232" s="221">
        <v>45.38</v>
      </c>
      <c r="I232" s="222"/>
      <c r="J232" s="218"/>
      <c r="K232" s="218"/>
      <c r="L232" s="223"/>
      <c r="M232" s="224"/>
      <c r="N232" s="225"/>
      <c r="O232" s="225"/>
      <c r="P232" s="225"/>
      <c r="Q232" s="225"/>
      <c r="R232" s="225"/>
      <c r="S232" s="225"/>
      <c r="T232" s="226"/>
      <c r="AT232" s="227" t="s">
        <v>148</v>
      </c>
      <c r="AU232" s="227" t="s">
        <v>86</v>
      </c>
      <c r="AV232" s="12" t="s">
        <v>86</v>
      </c>
      <c r="AW232" s="12" t="s">
        <v>38</v>
      </c>
      <c r="AX232" s="12" t="s">
        <v>77</v>
      </c>
      <c r="AY232" s="227" t="s">
        <v>139</v>
      </c>
    </row>
    <row r="233" spans="2:51" s="12" customFormat="1" ht="13.5">
      <c r="B233" s="217"/>
      <c r="C233" s="218"/>
      <c r="D233" s="207" t="s">
        <v>148</v>
      </c>
      <c r="E233" s="219" t="s">
        <v>22</v>
      </c>
      <c r="F233" s="220" t="s">
        <v>267</v>
      </c>
      <c r="G233" s="218"/>
      <c r="H233" s="221">
        <v>5.35</v>
      </c>
      <c r="I233" s="222"/>
      <c r="J233" s="218"/>
      <c r="K233" s="218"/>
      <c r="L233" s="223"/>
      <c r="M233" s="224"/>
      <c r="N233" s="225"/>
      <c r="O233" s="225"/>
      <c r="P233" s="225"/>
      <c r="Q233" s="225"/>
      <c r="R233" s="225"/>
      <c r="S233" s="225"/>
      <c r="T233" s="226"/>
      <c r="AT233" s="227" t="s">
        <v>148</v>
      </c>
      <c r="AU233" s="227" t="s">
        <v>86</v>
      </c>
      <c r="AV233" s="12" t="s">
        <v>86</v>
      </c>
      <c r="AW233" s="12" t="s">
        <v>38</v>
      </c>
      <c r="AX233" s="12" t="s">
        <v>77</v>
      </c>
      <c r="AY233" s="227" t="s">
        <v>139</v>
      </c>
    </row>
    <row r="234" spans="2:51" s="12" customFormat="1" ht="13.5">
      <c r="B234" s="217"/>
      <c r="C234" s="218"/>
      <c r="D234" s="207" t="s">
        <v>148</v>
      </c>
      <c r="E234" s="219" t="s">
        <v>22</v>
      </c>
      <c r="F234" s="220" t="s">
        <v>268</v>
      </c>
      <c r="G234" s="218"/>
      <c r="H234" s="221">
        <v>9.07</v>
      </c>
      <c r="I234" s="222"/>
      <c r="J234" s="218"/>
      <c r="K234" s="218"/>
      <c r="L234" s="223"/>
      <c r="M234" s="224"/>
      <c r="N234" s="225"/>
      <c r="O234" s="225"/>
      <c r="P234" s="225"/>
      <c r="Q234" s="225"/>
      <c r="R234" s="225"/>
      <c r="S234" s="225"/>
      <c r="T234" s="226"/>
      <c r="AT234" s="227" t="s">
        <v>148</v>
      </c>
      <c r="AU234" s="227" t="s">
        <v>86</v>
      </c>
      <c r="AV234" s="12" t="s">
        <v>86</v>
      </c>
      <c r="AW234" s="12" t="s">
        <v>38</v>
      </c>
      <c r="AX234" s="12" t="s">
        <v>77</v>
      </c>
      <c r="AY234" s="227" t="s">
        <v>139</v>
      </c>
    </row>
    <row r="235" spans="2:51" s="12" customFormat="1" ht="13.5">
      <c r="B235" s="217"/>
      <c r="C235" s="218"/>
      <c r="D235" s="207" t="s">
        <v>148</v>
      </c>
      <c r="E235" s="219" t="s">
        <v>22</v>
      </c>
      <c r="F235" s="220" t="s">
        <v>269</v>
      </c>
      <c r="G235" s="218"/>
      <c r="H235" s="221">
        <v>2.07</v>
      </c>
      <c r="I235" s="222"/>
      <c r="J235" s="218"/>
      <c r="K235" s="218"/>
      <c r="L235" s="223"/>
      <c r="M235" s="224"/>
      <c r="N235" s="225"/>
      <c r="O235" s="225"/>
      <c r="P235" s="225"/>
      <c r="Q235" s="225"/>
      <c r="R235" s="225"/>
      <c r="S235" s="225"/>
      <c r="T235" s="226"/>
      <c r="AT235" s="227" t="s">
        <v>148</v>
      </c>
      <c r="AU235" s="227" t="s">
        <v>86</v>
      </c>
      <c r="AV235" s="12" t="s">
        <v>86</v>
      </c>
      <c r="AW235" s="12" t="s">
        <v>38</v>
      </c>
      <c r="AX235" s="12" t="s">
        <v>77</v>
      </c>
      <c r="AY235" s="227" t="s">
        <v>139</v>
      </c>
    </row>
    <row r="236" spans="2:51" s="12" customFormat="1" ht="13.5">
      <c r="B236" s="217"/>
      <c r="C236" s="218"/>
      <c r="D236" s="207" t="s">
        <v>148</v>
      </c>
      <c r="E236" s="219" t="s">
        <v>22</v>
      </c>
      <c r="F236" s="220" t="s">
        <v>270</v>
      </c>
      <c r="G236" s="218"/>
      <c r="H236" s="221">
        <v>5.77</v>
      </c>
      <c r="I236" s="222"/>
      <c r="J236" s="218"/>
      <c r="K236" s="218"/>
      <c r="L236" s="223"/>
      <c r="M236" s="224"/>
      <c r="N236" s="225"/>
      <c r="O236" s="225"/>
      <c r="P236" s="225"/>
      <c r="Q236" s="225"/>
      <c r="R236" s="225"/>
      <c r="S236" s="225"/>
      <c r="T236" s="226"/>
      <c r="AT236" s="227" t="s">
        <v>148</v>
      </c>
      <c r="AU236" s="227" t="s">
        <v>86</v>
      </c>
      <c r="AV236" s="12" t="s">
        <v>86</v>
      </c>
      <c r="AW236" s="12" t="s">
        <v>38</v>
      </c>
      <c r="AX236" s="12" t="s">
        <v>77</v>
      </c>
      <c r="AY236" s="227" t="s">
        <v>139</v>
      </c>
    </row>
    <row r="237" spans="2:51" s="12" customFormat="1" ht="13.5">
      <c r="B237" s="217"/>
      <c r="C237" s="218"/>
      <c r="D237" s="207" t="s">
        <v>148</v>
      </c>
      <c r="E237" s="219" t="s">
        <v>22</v>
      </c>
      <c r="F237" s="220" t="s">
        <v>271</v>
      </c>
      <c r="G237" s="218"/>
      <c r="H237" s="221">
        <v>5.32</v>
      </c>
      <c r="I237" s="222"/>
      <c r="J237" s="218"/>
      <c r="K237" s="218"/>
      <c r="L237" s="223"/>
      <c r="M237" s="224"/>
      <c r="N237" s="225"/>
      <c r="O237" s="225"/>
      <c r="P237" s="225"/>
      <c r="Q237" s="225"/>
      <c r="R237" s="225"/>
      <c r="S237" s="225"/>
      <c r="T237" s="226"/>
      <c r="AT237" s="227" t="s">
        <v>148</v>
      </c>
      <c r="AU237" s="227" t="s">
        <v>86</v>
      </c>
      <c r="AV237" s="12" t="s">
        <v>86</v>
      </c>
      <c r="AW237" s="12" t="s">
        <v>38</v>
      </c>
      <c r="AX237" s="12" t="s">
        <v>77</v>
      </c>
      <c r="AY237" s="227" t="s">
        <v>139</v>
      </c>
    </row>
    <row r="238" spans="2:51" s="12" customFormat="1" ht="13.5">
      <c r="B238" s="217"/>
      <c r="C238" s="218"/>
      <c r="D238" s="207" t="s">
        <v>148</v>
      </c>
      <c r="E238" s="219" t="s">
        <v>22</v>
      </c>
      <c r="F238" s="220" t="s">
        <v>272</v>
      </c>
      <c r="G238" s="218"/>
      <c r="H238" s="221">
        <v>4.77</v>
      </c>
      <c r="I238" s="222"/>
      <c r="J238" s="218"/>
      <c r="K238" s="218"/>
      <c r="L238" s="223"/>
      <c r="M238" s="224"/>
      <c r="N238" s="225"/>
      <c r="O238" s="225"/>
      <c r="P238" s="225"/>
      <c r="Q238" s="225"/>
      <c r="R238" s="225"/>
      <c r="S238" s="225"/>
      <c r="T238" s="226"/>
      <c r="AT238" s="227" t="s">
        <v>148</v>
      </c>
      <c r="AU238" s="227" t="s">
        <v>86</v>
      </c>
      <c r="AV238" s="12" t="s">
        <v>86</v>
      </c>
      <c r="AW238" s="12" t="s">
        <v>38</v>
      </c>
      <c r="AX238" s="12" t="s">
        <v>77</v>
      </c>
      <c r="AY238" s="227" t="s">
        <v>139</v>
      </c>
    </row>
    <row r="239" spans="2:51" s="12" customFormat="1" ht="13.5">
      <c r="B239" s="217"/>
      <c r="C239" s="218"/>
      <c r="D239" s="207" t="s">
        <v>148</v>
      </c>
      <c r="E239" s="219" t="s">
        <v>22</v>
      </c>
      <c r="F239" s="220" t="s">
        <v>273</v>
      </c>
      <c r="G239" s="218"/>
      <c r="H239" s="221">
        <v>8</v>
      </c>
      <c r="I239" s="222"/>
      <c r="J239" s="218"/>
      <c r="K239" s="218"/>
      <c r="L239" s="223"/>
      <c r="M239" s="224"/>
      <c r="N239" s="225"/>
      <c r="O239" s="225"/>
      <c r="P239" s="225"/>
      <c r="Q239" s="225"/>
      <c r="R239" s="225"/>
      <c r="S239" s="225"/>
      <c r="T239" s="226"/>
      <c r="AT239" s="227" t="s">
        <v>148</v>
      </c>
      <c r="AU239" s="227" t="s">
        <v>86</v>
      </c>
      <c r="AV239" s="12" t="s">
        <v>86</v>
      </c>
      <c r="AW239" s="12" t="s">
        <v>38</v>
      </c>
      <c r="AX239" s="12" t="s">
        <v>77</v>
      </c>
      <c r="AY239" s="227" t="s">
        <v>139</v>
      </c>
    </row>
    <row r="240" spans="2:51" s="11" customFormat="1" ht="13.5">
      <c r="B240" s="205"/>
      <c r="C240" s="206"/>
      <c r="D240" s="207" t="s">
        <v>148</v>
      </c>
      <c r="E240" s="208" t="s">
        <v>22</v>
      </c>
      <c r="F240" s="209" t="s">
        <v>212</v>
      </c>
      <c r="G240" s="206"/>
      <c r="H240" s="210" t="s">
        <v>22</v>
      </c>
      <c r="I240" s="211"/>
      <c r="J240" s="206"/>
      <c r="K240" s="206"/>
      <c r="L240" s="212"/>
      <c r="M240" s="213"/>
      <c r="N240" s="214"/>
      <c r="O240" s="214"/>
      <c r="P240" s="214"/>
      <c r="Q240" s="214"/>
      <c r="R240" s="214"/>
      <c r="S240" s="214"/>
      <c r="T240" s="215"/>
      <c r="AT240" s="216" t="s">
        <v>148</v>
      </c>
      <c r="AU240" s="216" t="s">
        <v>86</v>
      </c>
      <c r="AV240" s="11" t="s">
        <v>24</v>
      </c>
      <c r="AW240" s="11" t="s">
        <v>38</v>
      </c>
      <c r="AX240" s="11" t="s">
        <v>77</v>
      </c>
      <c r="AY240" s="216" t="s">
        <v>139</v>
      </c>
    </row>
    <row r="241" spans="2:51" s="12" customFormat="1" ht="13.5">
      <c r="B241" s="217"/>
      <c r="C241" s="218"/>
      <c r="D241" s="207" t="s">
        <v>148</v>
      </c>
      <c r="E241" s="219" t="s">
        <v>22</v>
      </c>
      <c r="F241" s="220" t="s">
        <v>213</v>
      </c>
      <c r="G241" s="218"/>
      <c r="H241" s="221">
        <v>67.63</v>
      </c>
      <c r="I241" s="222"/>
      <c r="J241" s="218"/>
      <c r="K241" s="218"/>
      <c r="L241" s="223"/>
      <c r="M241" s="224"/>
      <c r="N241" s="225"/>
      <c r="O241" s="225"/>
      <c r="P241" s="225"/>
      <c r="Q241" s="225"/>
      <c r="R241" s="225"/>
      <c r="S241" s="225"/>
      <c r="T241" s="226"/>
      <c r="AT241" s="227" t="s">
        <v>148</v>
      </c>
      <c r="AU241" s="227" t="s">
        <v>86</v>
      </c>
      <c r="AV241" s="12" t="s">
        <v>86</v>
      </c>
      <c r="AW241" s="12" t="s">
        <v>38</v>
      </c>
      <c r="AX241" s="12" t="s">
        <v>77</v>
      </c>
      <c r="AY241" s="227" t="s">
        <v>139</v>
      </c>
    </row>
    <row r="242" spans="2:51" s="12" customFormat="1" ht="13.5">
      <c r="B242" s="217"/>
      <c r="C242" s="218"/>
      <c r="D242" s="207" t="s">
        <v>148</v>
      </c>
      <c r="E242" s="219" t="s">
        <v>22</v>
      </c>
      <c r="F242" s="220" t="s">
        <v>274</v>
      </c>
      <c r="G242" s="218"/>
      <c r="H242" s="221">
        <v>51.75</v>
      </c>
      <c r="I242" s="222"/>
      <c r="J242" s="218"/>
      <c r="K242" s="218"/>
      <c r="L242" s="223"/>
      <c r="M242" s="224"/>
      <c r="N242" s="225"/>
      <c r="O242" s="225"/>
      <c r="P242" s="225"/>
      <c r="Q242" s="225"/>
      <c r="R242" s="225"/>
      <c r="S242" s="225"/>
      <c r="T242" s="226"/>
      <c r="AT242" s="227" t="s">
        <v>148</v>
      </c>
      <c r="AU242" s="227" t="s">
        <v>86</v>
      </c>
      <c r="AV242" s="12" t="s">
        <v>86</v>
      </c>
      <c r="AW242" s="12" t="s">
        <v>38</v>
      </c>
      <c r="AX242" s="12" t="s">
        <v>77</v>
      </c>
      <c r="AY242" s="227" t="s">
        <v>139</v>
      </c>
    </row>
    <row r="243" spans="2:51" s="12" customFormat="1" ht="13.5">
      <c r="B243" s="217"/>
      <c r="C243" s="218"/>
      <c r="D243" s="207" t="s">
        <v>148</v>
      </c>
      <c r="E243" s="219" t="s">
        <v>22</v>
      </c>
      <c r="F243" s="220" t="s">
        <v>275</v>
      </c>
      <c r="G243" s="218"/>
      <c r="H243" s="221">
        <v>48.32</v>
      </c>
      <c r="I243" s="222"/>
      <c r="J243" s="218"/>
      <c r="K243" s="218"/>
      <c r="L243" s="223"/>
      <c r="M243" s="224"/>
      <c r="N243" s="225"/>
      <c r="O243" s="225"/>
      <c r="P243" s="225"/>
      <c r="Q243" s="225"/>
      <c r="R243" s="225"/>
      <c r="S243" s="225"/>
      <c r="T243" s="226"/>
      <c r="AT243" s="227" t="s">
        <v>148</v>
      </c>
      <c r="AU243" s="227" t="s">
        <v>86</v>
      </c>
      <c r="AV243" s="12" t="s">
        <v>86</v>
      </c>
      <c r="AW243" s="12" t="s">
        <v>38</v>
      </c>
      <c r="AX243" s="12" t="s">
        <v>77</v>
      </c>
      <c r="AY243" s="227" t="s">
        <v>139</v>
      </c>
    </row>
    <row r="244" spans="2:51" s="12" customFormat="1" ht="13.5">
      <c r="B244" s="217"/>
      <c r="C244" s="218"/>
      <c r="D244" s="207" t="s">
        <v>148</v>
      </c>
      <c r="E244" s="219" t="s">
        <v>22</v>
      </c>
      <c r="F244" s="220" t="s">
        <v>276</v>
      </c>
      <c r="G244" s="218"/>
      <c r="H244" s="221">
        <v>46.32</v>
      </c>
      <c r="I244" s="222"/>
      <c r="J244" s="218"/>
      <c r="K244" s="218"/>
      <c r="L244" s="223"/>
      <c r="M244" s="224"/>
      <c r="N244" s="225"/>
      <c r="O244" s="225"/>
      <c r="P244" s="225"/>
      <c r="Q244" s="225"/>
      <c r="R244" s="225"/>
      <c r="S244" s="225"/>
      <c r="T244" s="226"/>
      <c r="AT244" s="227" t="s">
        <v>148</v>
      </c>
      <c r="AU244" s="227" t="s">
        <v>86</v>
      </c>
      <c r="AV244" s="12" t="s">
        <v>86</v>
      </c>
      <c r="AW244" s="12" t="s">
        <v>38</v>
      </c>
      <c r="AX244" s="12" t="s">
        <v>77</v>
      </c>
      <c r="AY244" s="227" t="s">
        <v>139</v>
      </c>
    </row>
    <row r="245" spans="2:51" s="12" customFormat="1" ht="13.5">
      <c r="B245" s="217"/>
      <c r="C245" s="218"/>
      <c r="D245" s="207" t="s">
        <v>148</v>
      </c>
      <c r="E245" s="219" t="s">
        <v>22</v>
      </c>
      <c r="F245" s="220" t="s">
        <v>277</v>
      </c>
      <c r="G245" s="218"/>
      <c r="H245" s="221">
        <v>45.73</v>
      </c>
      <c r="I245" s="222"/>
      <c r="J245" s="218"/>
      <c r="K245" s="218"/>
      <c r="L245" s="223"/>
      <c r="M245" s="224"/>
      <c r="N245" s="225"/>
      <c r="O245" s="225"/>
      <c r="P245" s="225"/>
      <c r="Q245" s="225"/>
      <c r="R245" s="225"/>
      <c r="S245" s="225"/>
      <c r="T245" s="226"/>
      <c r="AT245" s="227" t="s">
        <v>148</v>
      </c>
      <c r="AU245" s="227" t="s">
        <v>86</v>
      </c>
      <c r="AV245" s="12" t="s">
        <v>86</v>
      </c>
      <c r="AW245" s="12" t="s">
        <v>38</v>
      </c>
      <c r="AX245" s="12" t="s">
        <v>77</v>
      </c>
      <c r="AY245" s="227" t="s">
        <v>139</v>
      </c>
    </row>
    <row r="246" spans="2:51" s="12" customFormat="1" ht="13.5">
      <c r="B246" s="217"/>
      <c r="C246" s="218"/>
      <c r="D246" s="207" t="s">
        <v>148</v>
      </c>
      <c r="E246" s="219" t="s">
        <v>22</v>
      </c>
      <c r="F246" s="220" t="s">
        <v>278</v>
      </c>
      <c r="G246" s="218"/>
      <c r="H246" s="221">
        <v>29.3</v>
      </c>
      <c r="I246" s="222"/>
      <c r="J246" s="218"/>
      <c r="K246" s="218"/>
      <c r="L246" s="223"/>
      <c r="M246" s="224"/>
      <c r="N246" s="225"/>
      <c r="O246" s="225"/>
      <c r="P246" s="225"/>
      <c r="Q246" s="225"/>
      <c r="R246" s="225"/>
      <c r="S246" s="225"/>
      <c r="T246" s="226"/>
      <c r="AT246" s="227" t="s">
        <v>148</v>
      </c>
      <c r="AU246" s="227" t="s">
        <v>86</v>
      </c>
      <c r="AV246" s="12" t="s">
        <v>86</v>
      </c>
      <c r="AW246" s="12" t="s">
        <v>38</v>
      </c>
      <c r="AX246" s="12" t="s">
        <v>77</v>
      </c>
      <c r="AY246" s="227" t="s">
        <v>139</v>
      </c>
    </row>
    <row r="247" spans="2:51" s="12" customFormat="1" ht="13.5">
      <c r="B247" s="217"/>
      <c r="C247" s="218"/>
      <c r="D247" s="207" t="s">
        <v>148</v>
      </c>
      <c r="E247" s="219" t="s">
        <v>22</v>
      </c>
      <c r="F247" s="220" t="s">
        <v>279</v>
      </c>
      <c r="G247" s="218"/>
      <c r="H247" s="221">
        <v>46</v>
      </c>
      <c r="I247" s="222"/>
      <c r="J247" s="218"/>
      <c r="K247" s="218"/>
      <c r="L247" s="223"/>
      <c r="M247" s="224"/>
      <c r="N247" s="225"/>
      <c r="O247" s="225"/>
      <c r="P247" s="225"/>
      <c r="Q247" s="225"/>
      <c r="R247" s="225"/>
      <c r="S247" s="225"/>
      <c r="T247" s="226"/>
      <c r="AT247" s="227" t="s">
        <v>148</v>
      </c>
      <c r="AU247" s="227" t="s">
        <v>86</v>
      </c>
      <c r="AV247" s="12" t="s">
        <v>86</v>
      </c>
      <c r="AW247" s="12" t="s">
        <v>38</v>
      </c>
      <c r="AX247" s="12" t="s">
        <v>77</v>
      </c>
      <c r="AY247" s="227" t="s">
        <v>139</v>
      </c>
    </row>
    <row r="248" spans="2:51" s="12" customFormat="1" ht="13.5">
      <c r="B248" s="217"/>
      <c r="C248" s="218"/>
      <c r="D248" s="207" t="s">
        <v>148</v>
      </c>
      <c r="E248" s="219" t="s">
        <v>22</v>
      </c>
      <c r="F248" s="220" t="s">
        <v>280</v>
      </c>
      <c r="G248" s="218"/>
      <c r="H248" s="221">
        <v>4.82</v>
      </c>
      <c r="I248" s="222"/>
      <c r="J248" s="218"/>
      <c r="K248" s="218"/>
      <c r="L248" s="223"/>
      <c r="M248" s="224"/>
      <c r="N248" s="225"/>
      <c r="O248" s="225"/>
      <c r="P248" s="225"/>
      <c r="Q248" s="225"/>
      <c r="R248" s="225"/>
      <c r="S248" s="225"/>
      <c r="T248" s="226"/>
      <c r="AT248" s="227" t="s">
        <v>148</v>
      </c>
      <c r="AU248" s="227" t="s">
        <v>86</v>
      </c>
      <c r="AV248" s="12" t="s">
        <v>86</v>
      </c>
      <c r="AW248" s="12" t="s">
        <v>38</v>
      </c>
      <c r="AX248" s="12" t="s">
        <v>77</v>
      </c>
      <c r="AY248" s="227" t="s">
        <v>139</v>
      </c>
    </row>
    <row r="249" spans="2:51" s="12" customFormat="1" ht="13.5">
      <c r="B249" s="217"/>
      <c r="C249" s="218"/>
      <c r="D249" s="207" t="s">
        <v>148</v>
      </c>
      <c r="E249" s="219" t="s">
        <v>22</v>
      </c>
      <c r="F249" s="220" t="s">
        <v>281</v>
      </c>
      <c r="G249" s="218"/>
      <c r="H249" s="221">
        <v>9.81</v>
      </c>
      <c r="I249" s="222"/>
      <c r="J249" s="218"/>
      <c r="K249" s="218"/>
      <c r="L249" s="223"/>
      <c r="M249" s="224"/>
      <c r="N249" s="225"/>
      <c r="O249" s="225"/>
      <c r="P249" s="225"/>
      <c r="Q249" s="225"/>
      <c r="R249" s="225"/>
      <c r="S249" s="225"/>
      <c r="T249" s="226"/>
      <c r="AT249" s="227" t="s">
        <v>148</v>
      </c>
      <c r="AU249" s="227" t="s">
        <v>86</v>
      </c>
      <c r="AV249" s="12" t="s">
        <v>86</v>
      </c>
      <c r="AW249" s="12" t="s">
        <v>38</v>
      </c>
      <c r="AX249" s="12" t="s">
        <v>77</v>
      </c>
      <c r="AY249" s="227" t="s">
        <v>139</v>
      </c>
    </row>
    <row r="250" spans="2:51" s="12" customFormat="1" ht="13.5">
      <c r="B250" s="217"/>
      <c r="C250" s="218"/>
      <c r="D250" s="207" t="s">
        <v>148</v>
      </c>
      <c r="E250" s="219" t="s">
        <v>22</v>
      </c>
      <c r="F250" s="220" t="s">
        <v>282</v>
      </c>
      <c r="G250" s="218"/>
      <c r="H250" s="221">
        <v>2.21</v>
      </c>
      <c r="I250" s="222"/>
      <c r="J250" s="218"/>
      <c r="K250" s="218"/>
      <c r="L250" s="223"/>
      <c r="M250" s="224"/>
      <c r="N250" s="225"/>
      <c r="O250" s="225"/>
      <c r="P250" s="225"/>
      <c r="Q250" s="225"/>
      <c r="R250" s="225"/>
      <c r="S250" s="225"/>
      <c r="T250" s="226"/>
      <c r="AT250" s="227" t="s">
        <v>148</v>
      </c>
      <c r="AU250" s="227" t="s">
        <v>86</v>
      </c>
      <c r="AV250" s="12" t="s">
        <v>86</v>
      </c>
      <c r="AW250" s="12" t="s">
        <v>38</v>
      </c>
      <c r="AX250" s="12" t="s">
        <v>77</v>
      </c>
      <c r="AY250" s="227" t="s">
        <v>139</v>
      </c>
    </row>
    <row r="251" spans="2:51" s="12" customFormat="1" ht="13.5">
      <c r="B251" s="217"/>
      <c r="C251" s="218"/>
      <c r="D251" s="207" t="s">
        <v>148</v>
      </c>
      <c r="E251" s="219" t="s">
        <v>22</v>
      </c>
      <c r="F251" s="220" t="s">
        <v>283</v>
      </c>
      <c r="G251" s="218"/>
      <c r="H251" s="221">
        <v>5.76</v>
      </c>
      <c r="I251" s="222"/>
      <c r="J251" s="218"/>
      <c r="K251" s="218"/>
      <c r="L251" s="223"/>
      <c r="M251" s="224"/>
      <c r="N251" s="225"/>
      <c r="O251" s="225"/>
      <c r="P251" s="225"/>
      <c r="Q251" s="225"/>
      <c r="R251" s="225"/>
      <c r="S251" s="225"/>
      <c r="T251" s="226"/>
      <c r="AT251" s="227" t="s">
        <v>148</v>
      </c>
      <c r="AU251" s="227" t="s">
        <v>86</v>
      </c>
      <c r="AV251" s="12" t="s">
        <v>86</v>
      </c>
      <c r="AW251" s="12" t="s">
        <v>38</v>
      </c>
      <c r="AX251" s="12" t="s">
        <v>77</v>
      </c>
      <c r="AY251" s="227" t="s">
        <v>139</v>
      </c>
    </row>
    <row r="252" spans="2:51" s="12" customFormat="1" ht="13.5">
      <c r="B252" s="217"/>
      <c r="C252" s="218"/>
      <c r="D252" s="207" t="s">
        <v>148</v>
      </c>
      <c r="E252" s="219" t="s">
        <v>22</v>
      </c>
      <c r="F252" s="220" t="s">
        <v>284</v>
      </c>
      <c r="G252" s="218"/>
      <c r="H252" s="221">
        <v>3.96</v>
      </c>
      <c r="I252" s="222"/>
      <c r="J252" s="218"/>
      <c r="K252" s="218"/>
      <c r="L252" s="223"/>
      <c r="M252" s="224"/>
      <c r="N252" s="225"/>
      <c r="O252" s="225"/>
      <c r="P252" s="225"/>
      <c r="Q252" s="225"/>
      <c r="R252" s="225"/>
      <c r="S252" s="225"/>
      <c r="T252" s="226"/>
      <c r="AT252" s="227" t="s">
        <v>148</v>
      </c>
      <c r="AU252" s="227" t="s">
        <v>86</v>
      </c>
      <c r="AV252" s="12" t="s">
        <v>86</v>
      </c>
      <c r="AW252" s="12" t="s">
        <v>38</v>
      </c>
      <c r="AX252" s="12" t="s">
        <v>77</v>
      </c>
      <c r="AY252" s="227" t="s">
        <v>139</v>
      </c>
    </row>
    <row r="253" spans="2:51" s="12" customFormat="1" ht="13.5">
      <c r="B253" s="217"/>
      <c r="C253" s="218"/>
      <c r="D253" s="207" t="s">
        <v>148</v>
      </c>
      <c r="E253" s="219" t="s">
        <v>22</v>
      </c>
      <c r="F253" s="220" t="s">
        <v>285</v>
      </c>
      <c r="G253" s="218"/>
      <c r="H253" s="221">
        <v>4.5</v>
      </c>
      <c r="I253" s="222"/>
      <c r="J253" s="218"/>
      <c r="K253" s="218"/>
      <c r="L253" s="223"/>
      <c r="M253" s="224"/>
      <c r="N253" s="225"/>
      <c r="O253" s="225"/>
      <c r="P253" s="225"/>
      <c r="Q253" s="225"/>
      <c r="R253" s="225"/>
      <c r="S253" s="225"/>
      <c r="T253" s="226"/>
      <c r="AT253" s="227" t="s">
        <v>148</v>
      </c>
      <c r="AU253" s="227" t="s">
        <v>86</v>
      </c>
      <c r="AV253" s="12" t="s">
        <v>86</v>
      </c>
      <c r="AW253" s="12" t="s">
        <v>38</v>
      </c>
      <c r="AX253" s="12" t="s">
        <v>77</v>
      </c>
      <c r="AY253" s="227" t="s">
        <v>139</v>
      </c>
    </row>
    <row r="254" spans="2:51" s="12" customFormat="1" ht="13.5">
      <c r="B254" s="217"/>
      <c r="C254" s="218"/>
      <c r="D254" s="207" t="s">
        <v>148</v>
      </c>
      <c r="E254" s="219" t="s">
        <v>22</v>
      </c>
      <c r="F254" s="220" t="s">
        <v>286</v>
      </c>
      <c r="G254" s="218"/>
      <c r="H254" s="221">
        <v>7.03</v>
      </c>
      <c r="I254" s="222"/>
      <c r="J254" s="218"/>
      <c r="K254" s="218"/>
      <c r="L254" s="223"/>
      <c r="M254" s="224"/>
      <c r="N254" s="225"/>
      <c r="O254" s="225"/>
      <c r="P254" s="225"/>
      <c r="Q254" s="225"/>
      <c r="R254" s="225"/>
      <c r="S254" s="225"/>
      <c r="T254" s="226"/>
      <c r="AT254" s="227" t="s">
        <v>148</v>
      </c>
      <c r="AU254" s="227" t="s">
        <v>86</v>
      </c>
      <c r="AV254" s="12" t="s">
        <v>86</v>
      </c>
      <c r="AW254" s="12" t="s">
        <v>38</v>
      </c>
      <c r="AX254" s="12" t="s">
        <v>77</v>
      </c>
      <c r="AY254" s="227" t="s">
        <v>139</v>
      </c>
    </row>
    <row r="255" spans="2:51" s="12" customFormat="1" ht="13.5">
      <c r="B255" s="217"/>
      <c r="C255" s="218"/>
      <c r="D255" s="207" t="s">
        <v>148</v>
      </c>
      <c r="E255" s="219" t="s">
        <v>22</v>
      </c>
      <c r="F255" s="220" t="s">
        <v>287</v>
      </c>
      <c r="G255" s="218"/>
      <c r="H255" s="221">
        <v>58.49</v>
      </c>
      <c r="I255" s="222"/>
      <c r="J255" s="218"/>
      <c r="K255" s="218"/>
      <c r="L255" s="223"/>
      <c r="M255" s="224"/>
      <c r="N255" s="225"/>
      <c r="O255" s="225"/>
      <c r="P255" s="225"/>
      <c r="Q255" s="225"/>
      <c r="R255" s="225"/>
      <c r="S255" s="225"/>
      <c r="T255" s="226"/>
      <c r="AT255" s="227" t="s">
        <v>148</v>
      </c>
      <c r="AU255" s="227" t="s">
        <v>86</v>
      </c>
      <c r="AV255" s="12" t="s">
        <v>86</v>
      </c>
      <c r="AW255" s="12" t="s">
        <v>38</v>
      </c>
      <c r="AX255" s="12" t="s">
        <v>77</v>
      </c>
      <c r="AY255" s="227" t="s">
        <v>139</v>
      </c>
    </row>
    <row r="256" spans="2:51" s="12" customFormat="1" ht="13.5">
      <c r="B256" s="217"/>
      <c r="C256" s="218"/>
      <c r="D256" s="207" t="s">
        <v>148</v>
      </c>
      <c r="E256" s="219" t="s">
        <v>22</v>
      </c>
      <c r="F256" s="220" t="s">
        <v>288</v>
      </c>
      <c r="G256" s="218"/>
      <c r="H256" s="221">
        <v>49.04</v>
      </c>
      <c r="I256" s="222"/>
      <c r="J256" s="218"/>
      <c r="K256" s="218"/>
      <c r="L256" s="223"/>
      <c r="M256" s="224"/>
      <c r="N256" s="225"/>
      <c r="O256" s="225"/>
      <c r="P256" s="225"/>
      <c r="Q256" s="225"/>
      <c r="R256" s="225"/>
      <c r="S256" s="225"/>
      <c r="T256" s="226"/>
      <c r="AT256" s="227" t="s">
        <v>148</v>
      </c>
      <c r="AU256" s="227" t="s">
        <v>86</v>
      </c>
      <c r="AV256" s="12" t="s">
        <v>86</v>
      </c>
      <c r="AW256" s="12" t="s">
        <v>38</v>
      </c>
      <c r="AX256" s="12" t="s">
        <v>77</v>
      </c>
      <c r="AY256" s="227" t="s">
        <v>139</v>
      </c>
    </row>
    <row r="257" spans="2:51" s="13" customFormat="1" ht="13.5">
      <c r="B257" s="228"/>
      <c r="C257" s="229"/>
      <c r="D257" s="207" t="s">
        <v>148</v>
      </c>
      <c r="E257" s="230" t="s">
        <v>22</v>
      </c>
      <c r="F257" s="231" t="s">
        <v>151</v>
      </c>
      <c r="G257" s="229"/>
      <c r="H257" s="232">
        <v>1156.82</v>
      </c>
      <c r="I257" s="233"/>
      <c r="J257" s="229"/>
      <c r="K257" s="229"/>
      <c r="L257" s="234"/>
      <c r="M257" s="235"/>
      <c r="N257" s="236"/>
      <c r="O257" s="236"/>
      <c r="P257" s="236"/>
      <c r="Q257" s="236"/>
      <c r="R257" s="236"/>
      <c r="S257" s="236"/>
      <c r="T257" s="237"/>
      <c r="AT257" s="238" t="s">
        <v>148</v>
      </c>
      <c r="AU257" s="238" t="s">
        <v>86</v>
      </c>
      <c r="AV257" s="13" t="s">
        <v>146</v>
      </c>
      <c r="AW257" s="13" t="s">
        <v>38</v>
      </c>
      <c r="AX257" s="13" t="s">
        <v>24</v>
      </c>
      <c r="AY257" s="238" t="s">
        <v>139</v>
      </c>
    </row>
    <row r="258" spans="2:63" s="10" customFormat="1" ht="29.85" customHeight="1">
      <c r="B258" s="176"/>
      <c r="C258" s="177"/>
      <c r="D258" s="190" t="s">
        <v>76</v>
      </c>
      <c r="E258" s="191" t="s">
        <v>289</v>
      </c>
      <c r="F258" s="191" t="s">
        <v>290</v>
      </c>
      <c r="G258" s="177"/>
      <c r="H258" s="177"/>
      <c r="I258" s="180"/>
      <c r="J258" s="192">
        <f>BK258</f>
        <v>0</v>
      </c>
      <c r="K258" s="177"/>
      <c r="L258" s="182"/>
      <c r="M258" s="183"/>
      <c r="N258" s="184"/>
      <c r="O258" s="184"/>
      <c r="P258" s="185">
        <f>SUM(P259:P267)</f>
        <v>0</v>
      </c>
      <c r="Q258" s="184"/>
      <c r="R258" s="185">
        <f>SUM(R259:R267)</f>
        <v>0</v>
      </c>
      <c r="S258" s="184"/>
      <c r="T258" s="186">
        <f>SUM(T259:T267)</f>
        <v>0</v>
      </c>
      <c r="AR258" s="187" t="s">
        <v>24</v>
      </c>
      <c r="AT258" s="188" t="s">
        <v>76</v>
      </c>
      <c r="AU258" s="188" t="s">
        <v>24</v>
      </c>
      <c r="AY258" s="187" t="s">
        <v>139</v>
      </c>
      <c r="BK258" s="189">
        <f>SUM(BK259:BK267)</f>
        <v>0</v>
      </c>
    </row>
    <row r="259" spans="2:65" s="1" customFormat="1" ht="31.5" customHeight="1">
      <c r="B259" s="41"/>
      <c r="C259" s="193" t="s">
        <v>291</v>
      </c>
      <c r="D259" s="193" t="s">
        <v>142</v>
      </c>
      <c r="E259" s="194" t="s">
        <v>292</v>
      </c>
      <c r="F259" s="195" t="s">
        <v>293</v>
      </c>
      <c r="G259" s="196" t="s">
        <v>294</v>
      </c>
      <c r="H259" s="197">
        <v>5.21</v>
      </c>
      <c r="I259" s="198"/>
      <c r="J259" s="199">
        <f>ROUND(I259*H259,2)</f>
        <v>0</v>
      </c>
      <c r="K259" s="195" t="s">
        <v>156</v>
      </c>
      <c r="L259" s="61"/>
      <c r="M259" s="200" t="s">
        <v>22</v>
      </c>
      <c r="N259" s="201" t="s">
        <v>48</v>
      </c>
      <c r="O259" s="42"/>
      <c r="P259" s="202">
        <f>O259*H259</f>
        <v>0</v>
      </c>
      <c r="Q259" s="202">
        <v>0</v>
      </c>
      <c r="R259" s="202">
        <f>Q259*H259</f>
        <v>0</v>
      </c>
      <c r="S259" s="202">
        <v>0</v>
      </c>
      <c r="T259" s="203">
        <f>S259*H259</f>
        <v>0</v>
      </c>
      <c r="AR259" s="24" t="s">
        <v>146</v>
      </c>
      <c r="AT259" s="24" t="s">
        <v>142</v>
      </c>
      <c r="AU259" s="24" t="s">
        <v>86</v>
      </c>
      <c r="AY259" s="24" t="s">
        <v>139</v>
      </c>
      <c r="BE259" s="204">
        <f>IF(N259="základní",J259,0)</f>
        <v>0</v>
      </c>
      <c r="BF259" s="204">
        <f>IF(N259="snížená",J259,0)</f>
        <v>0</v>
      </c>
      <c r="BG259" s="204">
        <f>IF(N259="zákl. přenesená",J259,0)</f>
        <v>0</v>
      </c>
      <c r="BH259" s="204">
        <f>IF(N259="sníž. přenesená",J259,0)</f>
        <v>0</v>
      </c>
      <c r="BI259" s="204">
        <f>IF(N259="nulová",J259,0)</f>
        <v>0</v>
      </c>
      <c r="BJ259" s="24" t="s">
        <v>24</v>
      </c>
      <c r="BK259" s="204">
        <f>ROUND(I259*H259,2)</f>
        <v>0</v>
      </c>
      <c r="BL259" s="24" t="s">
        <v>146</v>
      </c>
      <c r="BM259" s="24" t="s">
        <v>295</v>
      </c>
    </row>
    <row r="260" spans="2:47" s="1" customFormat="1" ht="94.5">
      <c r="B260" s="41"/>
      <c r="C260" s="63"/>
      <c r="D260" s="241" t="s">
        <v>158</v>
      </c>
      <c r="E260" s="63"/>
      <c r="F260" s="256" t="s">
        <v>296</v>
      </c>
      <c r="G260" s="63"/>
      <c r="H260" s="63"/>
      <c r="I260" s="163"/>
      <c r="J260" s="63"/>
      <c r="K260" s="63"/>
      <c r="L260" s="61"/>
      <c r="M260" s="240"/>
      <c r="N260" s="42"/>
      <c r="O260" s="42"/>
      <c r="P260" s="42"/>
      <c r="Q260" s="42"/>
      <c r="R260" s="42"/>
      <c r="S260" s="42"/>
      <c r="T260" s="78"/>
      <c r="AT260" s="24" t="s">
        <v>158</v>
      </c>
      <c r="AU260" s="24" t="s">
        <v>86</v>
      </c>
    </row>
    <row r="261" spans="2:65" s="1" customFormat="1" ht="31.5" customHeight="1">
      <c r="B261" s="41"/>
      <c r="C261" s="193" t="s">
        <v>297</v>
      </c>
      <c r="D261" s="193" t="s">
        <v>142</v>
      </c>
      <c r="E261" s="194" t="s">
        <v>298</v>
      </c>
      <c r="F261" s="195" t="s">
        <v>299</v>
      </c>
      <c r="G261" s="196" t="s">
        <v>294</v>
      </c>
      <c r="H261" s="197">
        <v>5.21</v>
      </c>
      <c r="I261" s="198"/>
      <c r="J261" s="199">
        <f>ROUND(I261*H261,2)</f>
        <v>0</v>
      </c>
      <c r="K261" s="195" t="s">
        <v>156</v>
      </c>
      <c r="L261" s="61"/>
      <c r="M261" s="200" t="s">
        <v>22</v>
      </c>
      <c r="N261" s="201" t="s">
        <v>48</v>
      </c>
      <c r="O261" s="42"/>
      <c r="P261" s="202">
        <f>O261*H261</f>
        <v>0</v>
      </c>
      <c r="Q261" s="202">
        <v>0</v>
      </c>
      <c r="R261" s="202">
        <f>Q261*H261</f>
        <v>0</v>
      </c>
      <c r="S261" s="202">
        <v>0</v>
      </c>
      <c r="T261" s="203">
        <f>S261*H261</f>
        <v>0</v>
      </c>
      <c r="AR261" s="24" t="s">
        <v>146</v>
      </c>
      <c r="AT261" s="24" t="s">
        <v>142</v>
      </c>
      <c r="AU261" s="24" t="s">
        <v>86</v>
      </c>
      <c r="AY261" s="24" t="s">
        <v>139</v>
      </c>
      <c r="BE261" s="204">
        <f>IF(N261="základní",J261,0)</f>
        <v>0</v>
      </c>
      <c r="BF261" s="204">
        <f>IF(N261="snížená",J261,0)</f>
        <v>0</v>
      </c>
      <c r="BG261" s="204">
        <f>IF(N261="zákl. přenesená",J261,0)</f>
        <v>0</v>
      </c>
      <c r="BH261" s="204">
        <f>IF(N261="sníž. přenesená",J261,0)</f>
        <v>0</v>
      </c>
      <c r="BI261" s="204">
        <f>IF(N261="nulová",J261,0)</f>
        <v>0</v>
      </c>
      <c r="BJ261" s="24" t="s">
        <v>24</v>
      </c>
      <c r="BK261" s="204">
        <f>ROUND(I261*H261,2)</f>
        <v>0</v>
      </c>
      <c r="BL261" s="24" t="s">
        <v>146</v>
      </c>
      <c r="BM261" s="24" t="s">
        <v>300</v>
      </c>
    </row>
    <row r="262" spans="2:47" s="1" customFormat="1" ht="81">
      <c r="B262" s="41"/>
      <c r="C262" s="63"/>
      <c r="D262" s="241" t="s">
        <v>158</v>
      </c>
      <c r="E262" s="63"/>
      <c r="F262" s="256" t="s">
        <v>301</v>
      </c>
      <c r="G262" s="63"/>
      <c r="H262" s="63"/>
      <c r="I262" s="163"/>
      <c r="J262" s="63"/>
      <c r="K262" s="63"/>
      <c r="L262" s="61"/>
      <c r="M262" s="240"/>
      <c r="N262" s="42"/>
      <c r="O262" s="42"/>
      <c r="P262" s="42"/>
      <c r="Q262" s="42"/>
      <c r="R262" s="42"/>
      <c r="S262" s="42"/>
      <c r="T262" s="78"/>
      <c r="AT262" s="24" t="s">
        <v>158</v>
      </c>
      <c r="AU262" s="24" t="s">
        <v>86</v>
      </c>
    </row>
    <row r="263" spans="2:65" s="1" customFormat="1" ht="31.5" customHeight="1">
      <c r="B263" s="41"/>
      <c r="C263" s="193" t="s">
        <v>254</v>
      </c>
      <c r="D263" s="193" t="s">
        <v>142</v>
      </c>
      <c r="E263" s="194" t="s">
        <v>302</v>
      </c>
      <c r="F263" s="195" t="s">
        <v>303</v>
      </c>
      <c r="G263" s="196" t="s">
        <v>294</v>
      </c>
      <c r="H263" s="197">
        <v>46.89</v>
      </c>
      <c r="I263" s="198"/>
      <c r="J263" s="199">
        <f>ROUND(I263*H263,2)</f>
        <v>0</v>
      </c>
      <c r="K263" s="195" t="s">
        <v>156</v>
      </c>
      <c r="L263" s="61"/>
      <c r="M263" s="200" t="s">
        <v>22</v>
      </c>
      <c r="N263" s="201" t="s">
        <v>48</v>
      </c>
      <c r="O263" s="42"/>
      <c r="P263" s="202">
        <f>O263*H263</f>
        <v>0</v>
      </c>
      <c r="Q263" s="202">
        <v>0</v>
      </c>
      <c r="R263" s="202">
        <f>Q263*H263</f>
        <v>0</v>
      </c>
      <c r="S263" s="202">
        <v>0</v>
      </c>
      <c r="T263" s="203">
        <f>S263*H263</f>
        <v>0</v>
      </c>
      <c r="AR263" s="24" t="s">
        <v>146</v>
      </c>
      <c r="AT263" s="24" t="s">
        <v>142</v>
      </c>
      <c r="AU263" s="24" t="s">
        <v>86</v>
      </c>
      <c r="AY263" s="24" t="s">
        <v>139</v>
      </c>
      <c r="BE263" s="204">
        <f>IF(N263="základní",J263,0)</f>
        <v>0</v>
      </c>
      <c r="BF263" s="204">
        <f>IF(N263="snížená",J263,0)</f>
        <v>0</v>
      </c>
      <c r="BG263" s="204">
        <f>IF(N263="zákl. přenesená",J263,0)</f>
        <v>0</v>
      </c>
      <c r="BH263" s="204">
        <f>IF(N263="sníž. přenesená",J263,0)</f>
        <v>0</v>
      </c>
      <c r="BI263" s="204">
        <f>IF(N263="nulová",J263,0)</f>
        <v>0</v>
      </c>
      <c r="BJ263" s="24" t="s">
        <v>24</v>
      </c>
      <c r="BK263" s="204">
        <f>ROUND(I263*H263,2)</f>
        <v>0</v>
      </c>
      <c r="BL263" s="24" t="s">
        <v>146</v>
      </c>
      <c r="BM263" s="24" t="s">
        <v>304</v>
      </c>
    </row>
    <row r="264" spans="2:47" s="1" customFormat="1" ht="81">
      <c r="B264" s="41"/>
      <c r="C264" s="63"/>
      <c r="D264" s="207" t="s">
        <v>158</v>
      </c>
      <c r="E264" s="63"/>
      <c r="F264" s="239" t="s">
        <v>301</v>
      </c>
      <c r="G264" s="63"/>
      <c r="H264" s="63"/>
      <c r="I264" s="163"/>
      <c r="J264" s="63"/>
      <c r="K264" s="63"/>
      <c r="L264" s="61"/>
      <c r="M264" s="240"/>
      <c r="N264" s="42"/>
      <c r="O264" s="42"/>
      <c r="P264" s="42"/>
      <c r="Q264" s="42"/>
      <c r="R264" s="42"/>
      <c r="S264" s="42"/>
      <c r="T264" s="78"/>
      <c r="AT264" s="24" t="s">
        <v>158</v>
      </c>
      <c r="AU264" s="24" t="s">
        <v>86</v>
      </c>
    </row>
    <row r="265" spans="2:51" s="12" customFormat="1" ht="13.5">
      <c r="B265" s="217"/>
      <c r="C265" s="218"/>
      <c r="D265" s="241" t="s">
        <v>148</v>
      </c>
      <c r="E265" s="257" t="s">
        <v>22</v>
      </c>
      <c r="F265" s="258" t="s">
        <v>305</v>
      </c>
      <c r="G265" s="218"/>
      <c r="H265" s="259">
        <v>46.89</v>
      </c>
      <c r="I265" s="222"/>
      <c r="J265" s="218"/>
      <c r="K265" s="218"/>
      <c r="L265" s="223"/>
      <c r="M265" s="224"/>
      <c r="N265" s="225"/>
      <c r="O265" s="225"/>
      <c r="P265" s="225"/>
      <c r="Q265" s="225"/>
      <c r="R265" s="225"/>
      <c r="S265" s="225"/>
      <c r="T265" s="226"/>
      <c r="AT265" s="227" t="s">
        <v>148</v>
      </c>
      <c r="AU265" s="227" t="s">
        <v>86</v>
      </c>
      <c r="AV265" s="12" t="s">
        <v>86</v>
      </c>
      <c r="AW265" s="12" t="s">
        <v>38</v>
      </c>
      <c r="AX265" s="12" t="s">
        <v>24</v>
      </c>
      <c r="AY265" s="227" t="s">
        <v>139</v>
      </c>
    </row>
    <row r="266" spans="2:65" s="1" customFormat="1" ht="22.5" customHeight="1">
      <c r="B266" s="41"/>
      <c r="C266" s="193" t="s">
        <v>29</v>
      </c>
      <c r="D266" s="193" t="s">
        <v>142</v>
      </c>
      <c r="E266" s="194" t="s">
        <v>306</v>
      </c>
      <c r="F266" s="195" t="s">
        <v>307</v>
      </c>
      <c r="G266" s="196" t="s">
        <v>294</v>
      </c>
      <c r="H266" s="197">
        <v>5.21</v>
      </c>
      <c r="I266" s="198"/>
      <c r="J266" s="199">
        <f>ROUND(I266*H266,2)</f>
        <v>0</v>
      </c>
      <c r="K266" s="195" t="s">
        <v>156</v>
      </c>
      <c r="L266" s="61"/>
      <c r="M266" s="200" t="s">
        <v>22</v>
      </c>
      <c r="N266" s="201" t="s">
        <v>48</v>
      </c>
      <c r="O266" s="42"/>
      <c r="P266" s="202">
        <f>O266*H266</f>
        <v>0</v>
      </c>
      <c r="Q266" s="202">
        <v>0</v>
      </c>
      <c r="R266" s="202">
        <f>Q266*H266</f>
        <v>0</v>
      </c>
      <c r="S266" s="202">
        <v>0</v>
      </c>
      <c r="T266" s="203">
        <f>S266*H266</f>
        <v>0</v>
      </c>
      <c r="AR266" s="24" t="s">
        <v>146</v>
      </c>
      <c r="AT266" s="24" t="s">
        <v>142</v>
      </c>
      <c r="AU266" s="24" t="s">
        <v>86</v>
      </c>
      <c r="AY266" s="24" t="s">
        <v>139</v>
      </c>
      <c r="BE266" s="204">
        <f>IF(N266="základní",J266,0)</f>
        <v>0</v>
      </c>
      <c r="BF266" s="204">
        <f>IF(N266="snížená",J266,0)</f>
        <v>0</v>
      </c>
      <c r="BG266" s="204">
        <f>IF(N266="zákl. přenesená",J266,0)</f>
        <v>0</v>
      </c>
      <c r="BH266" s="204">
        <f>IF(N266="sníž. přenesená",J266,0)</f>
        <v>0</v>
      </c>
      <c r="BI266" s="204">
        <f>IF(N266="nulová",J266,0)</f>
        <v>0</v>
      </c>
      <c r="BJ266" s="24" t="s">
        <v>24</v>
      </c>
      <c r="BK266" s="204">
        <f>ROUND(I266*H266,2)</f>
        <v>0</v>
      </c>
      <c r="BL266" s="24" t="s">
        <v>146</v>
      </c>
      <c r="BM266" s="24" t="s">
        <v>308</v>
      </c>
    </row>
    <row r="267" spans="2:47" s="1" customFormat="1" ht="67.5">
      <c r="B267" s="41"/>
      <c r="C267" s="63"/>
      <c r="D267" s="207" t="s">
        <v>158</v>
      </c>
      <c r="E267" s="63"/>
      <c r="F267" s="239" t="s">
        <v>309</v>
      </c>
      <c r="G267" s="63"/>
      <c r="H267" s="63"/>
      <c r="I267" s="163"/>
      <c r="J267" s="63"/>
      <c r="K267" s="63"/>
      <c r="L267" s="61"/>
      <c r="M267" s="240"/>
      <c r="N267" s="42"/>
      <c r="O267" s="42"/>
      <c r="P267" s="42"/>
      <c r="Q267" s="42"/>
      <c r="R267" s="42"/>
      <c r="S267" s="42"/>
      <c r="T267" s="78"/>
      <c r="AT267" s="24" t="s">
        <v>158</v>
      </c>
      <c r="AU267" s="24" t="s">
        <v>86</v>
      </c>
    </row>
    <row r="268" spans="2:63" s="10" customFormat="1" ht="37.35" customHeight="1">
      <c r="B268" s="176"/>
      <c r="C268" s="177"/>
      <c r="D268" s="178" t="s">
        <v>76</v>
      </c>
      <c r="E268" s="179" t="s">
        <v>310</v>
      </c>
      <c r="F268" s="179" t="s">
        <v>311</v>
      </c>
      <c r="G268" s="177"/>
      <c r="H268" s="177"/>
      <c r="I268" s="180"/>
      <c r="J268" s="181">
        <f>BK268</f>
        <v>0</v>
      </c>
      <c r="K268" s="177"/>
      <c r="L268" s="182"/>
      <c r="M268" s="183"/>
      <c r="N268" s="184"/>
      <c r="O268" s="184"/>
      <c r="P268" s="185">
        <f>P269+P347+P354+P362+P374+P405+P472+P628</f>
        <v>0</v>
      </c>
      <c r="Q268" s="184"/>
      <c r="R268" s="185">
        <f>R269+R347+R354+R362+R374+R405+R472+R628</f>
        <v>4.89597818</v>
      </c>
      <c r="S268" s="184"/>
      <c r="T268" s="186">
        <f>T269+T347+T354+T362+T374+T405+T472+T628</f>
        <v>5.20961127</v>
      </c>
      <c r="AR268" s="187" t="s">
        <v>86</v>
      </c>
      <c r="AT268" s="188" t="s">
        <v>76</v>
      </c>
      <c r="AU268" s="188" t="s">
        <v>77</v>
      </c>
      <c r="AY268" s="187" t="s">
        <v>139</v>
      </c>
      <c r="BK268" s="189">
        <f>BK269+BK347+BK354+BK362+BK374+BK405+BK472+BK628</f>
        <v>0</v>
      </c>
    </row>
    <row r="269" spans="2:63" s="10" customFormat="1" ht="19.9" customHeight="1">
      <c r="B269" s="176"/>
      <c r="C269" s="177"/>
      <c r="D269" s="190" t="s">
        <v>76</v>
      </c>
      <c r="E269" s="191" t="s">
        <v>312</v>
      </c>
      <c r="F269" s="191" t="s">
        <v>313</v>
      </c>
      <c r="G269" s="177"/>
      <c r="H269" s="177"/>
      <c r="I269" s="180"/>
      <c r="J269" s="192">
        <f>BK269</f>
        <v>0</v>
      </c>
      <c r="K269" s="177"/>
      <c r="L269" s="182"/>
      <c r="M269" s="183"/>
      <c r="N269" s="184"/>
      <c r="O269" s="184"/>
      <c r="P269" s="185">
        <f>SUM(P270:P346)</f>
        <v>0</v>
      </c>
      <c r="Q269" s="184"/>
      <c r="R269" s="185">
        <f>SUM(R270:R346)</f>
        <v>0</v>
      </c>
      <c r="S269" s="184"/>
      <c r="T269" s="186">
        <f>SUM(T270:T346)</f>
        <v>0.5963400000000001</v>
      </c>
      <c r="AR269" s="187" t="s">
        <v>86</v>
      </c>
      <c r="AT269" s="188" t="s">
        <v>76</v>
      </c>
      <c r="AU269" s="188" t="s">
        <v>24</v>
      </c>
      <c r="AY269" s="187" t="s">
        <v>139</v>
      </c>
      <c r="BK269" s="189">
        <f>SUM(BK270:BK346)</f>
        <v>0</v>
      </c>
    </row>
    <row r="270" spans="2:65" s="1" customFormat="1" ht="22.5" customHeight="1">
      <c r="B270" s="41"/>
      <c r="C270" s="193" t="s">
        <v>314</v>
      </c>
      <c r="D270" s="193" t="s">
        <v>142</v>
      </c>
      <c r="E270" s="194" t="s">
        <v>315</v>
      </c>
      <c r="F270" s="195" t="s">
        <v>316</v>
      </c>
      <c r="G270" s="196" t="s">
        <v>317</v>
      </c>
      <c r="H270" s="197">
        <v>2</v>
      </c>
      <c r="I270" s="198"/>
      <c r="J270" s="199">
        <f>ROUND(I270*H270,2)</f>
        <v>0</v>
      </c>
      <c r="K270" s="195" t="s">
        <v>156</v>
      </c>
      <c r="L270" s="61"/>
      <c r="M270" s="200" t="s">
        <v>22</v>
      </c>
      <c r="N270" s="201" t="s">
        <v>48</v>
      </c>
      <c r="O270" s="42"/>
      <c r="P270" s="202">
        <f>O270*H270</f>
        <v>0</v>
      </c>
      <c r="Q270" s="202">
        <v>0</v>
      </c>
      <c r="R270" s="202">
        <f>Q270*H270</f>
        <v>0</v>
      </c>
      <c r="S270" s="202">
        <v>0.01933</v>
      </c>
      <c r="T270" s="203">
        <f>S270*H270</f>
        <v>0.03866</v>
      </c>
      <c r="AR270" s="24" t="s">
        <v>318</v>
      </c>
      <c r="AT270" s="24" t="s">
        <v>142</v>
      </c>
      <c r="AU270" s="24" t="s">
        <v>86</v>
      </c>
      <c r="AY270" s="24" t="s">
        <v>139</v>
      </c>
      <c r="BE270" s="204">
        <f>IF(N270="základní",J270,0)</f>
        <v>0</v>
      </c>
      <c r="BF270" s="204">
        <f>IF(N270="snížená",J270,0)</f>
        <v>0</v>
      </c>
      <c r="BG270" s="204">
        <f>IF(N270="zákl. přenesená",J270,0)</f>
        <v>0</v>
      </c>
      <c r="BH270" s="204">
        <f>IF(N270="sníž. přenesená",J270,0)</f>
        <v>0</v>
      </c>
      <c r="BI270" s="204">
        <f>IF(N270="nulová",J270,0)</f>
        <v>0</v>
      </c>
      <c r="BJ270" s="24" t="s">
        <v>24</v>
      </c>
      <c r="BK270" s="204">
        <f>ROUND(I270*H270,2)</f>
        <v>0</v>
      </c>
      <c r="BL270" s="24" t="s">
        <v>318</v>
      </c>
      <c r="BM270" s="24" t="s">
        <v>319</v>
      </c>
    </row>
    <row r="271" spans="2:51" s="12" customFormat="1" ht="13.5">
      <c r="B271" s="217"/>
      <c r="C271" s="218"/>
      <c r="D271" s="207" t="s">
        <v>148</v>
      </c>
      <c r="E271" s="219" t="s">
        <v>22</v>
      </c>
      <c r="F271" s="220" t="s">
        <v>320</v>
      </c>
      <c r="G271" s="218"/>
      <c r="H271" s="221">
        <v>1</v>
      </c>
      <c r="I271" s="222"/>
      <c r="J271" s="218"/>
      <c r="K271" s="218"/>
      <c r="L271" s="223"/>
      <c r="M271" s="224"/>
      <c r="N271" s="225"/>
      <c r="O271" s="225"/>
      <c r="P271" s="225"/>
      <c r="Q271" s="225"/>
      <c r="R271" s="225"/>
      <c r="S271" s="225"/>
      <c r="T271" s="226"/>
      <c r="AT271" s="227" t="s">
        <v>148</v>
      </c>
      <c r="AU271" s="227" t="s">
        <v>86</v>
      </c>
      <c r="AV271" s="12" t="s">
        <v>86</v>
      </c>
      <c r="AW271" s="12" t="s">
        <v>38</v>
      </c>
      <c r="AX271" s="12" t="s">
        <v>77</v>
      </c>
      <c r="AY271" s="227" t="s">
        <v>139</v>
      </c>
    </row>
    <row r="272" spans="2:51" s="12" customFormat="1" ht="13.5">
      <c r="B272" s="217"/>
      <c r="C272" s="218"/>
      <c r="D272" s="207" t="s">
        <v>148</v>
      </c>
      <c r="E272" s="219" t="s">
        <v>22</v>
      </c>
      <c r="F272" s="220" t="s">
        <v>321</v>
      </c>
      <c r="G272" s="218"/>
      <c r="H272" s="221">
        <v>1</v>
      </c>
      <c r="I272" s="222"/>
      <c r="J272" s="218"/>
      <c r="K272" s="218"/>
      <c r="L272" s="223"/>
      <c r="M272" s="224"/>
      <c r="N272" s="225"/>
      <c r="O272" s="225"/>
      <c r="P272" s="225"/>
      <c r="Q272" s="225"/>
      <c r="R272" s="225"/>
      <c r="S272" s="225"/>
      <c r="T272" s="226"/>
      <c r="AT272" s="227" t="s">
        <v>148</v>
      </c>
      <c r="AU272" s="227" t="s">
        <v>86</v>
      </c>
      <c r="AV272" s="12" t="s">
        <v>86</v>
      </c>
      <c r="AW272" s="12" t="s">
        <v>38</v>
      </c>
      <c r="AX272" s="12" t="s">
        <v>77</v>
      </c>
      <c r="AY272" s="227" t="s">
        <v>139</v>
      </c>
    </row>
    <row r="273" spans="2:51" s="13" customFormat="1" ht="13.5">
      <c r="B273" s="228"/>
      <c r="C273" s="229"/>
      <c r="D273" s="241" t="s">
        <v>148</v>
      </c>
      <c r="E273" s="242" t="s">
        <v>22</v>
      </c>
      <c r="F273" s="243" t="s">
        <v>151</v>
      </c>
      <c r="G273" s="229"/>
      <c r="H273" s="244">
        <v>2</v>
      </c>
      <c r="I273" s="233"/>
      <c r="J273" s="229"/>
      <c r="K273" s="229"/>
      <c r="L273" s="234"/>
      <c r="M273" s="235"/>
      <c r="N273" s="236"/>
      <c r="O273" s="236"/>
      <c r="P273" s="236"/>
      <c r="Q273" s="236"/>
      <c r="R273" s="236"/>
      <c r="S273" s="236"/>
      <c r="T273" s="237"/>
      <c r="AT273" s="238" t="s">
        <v>148</v>
      </c>
      <c r="AU273" s="238" t="s">
        <v>86</v>
      </c>
      <c r="AV273" s="13" t="s">
        <v>146</v>
      </c>
      <c r="AW273" s="13" t="s">
        <v>38</v>
      </c>
      <c r="AX273" s="13" t="s">
        <v>24</v>
      </c>
      <c r="AY273" s="238" t="s">
        <v>139</v>
      </c>
    </row>
    <row r="274" spans="2:65" s="1" customFormat="1" ht="22.5" customHeight="1">
      <c r="B274" s="41"/>
      <c r="C274" s="193" t="s">
        <v>322</v>
      </c>
      <c r="D274" s="193" t="s">
        <v>142</v>
      </c>
      <c r="E274" s="194" t="s">
        <v>323</v>
      </c>
      <c r="F274" s="195" t="s">
        <v>324</v>
      </c>
      <c r="G274" s="196" t="s">
        <v>317</v>
      </c>
      <c r="H274" s="197">
        <v>2</v>
      </c>
      <c r="I274" s="198"/>
      <c r="J274" s="199">
        <f>ROUND(I274*H274,2)</f>
        <v>0</v>
      </c>
      <c r="K274" s="195" t="s">
        <v>156</v>
      </c>
      <c r="L274" s="61"/>
      <c r="M274" s="200" t="s">
        <v>22</v>
      </c>
      <c r="N274" s="201" t="s">
        <v>48</v>
      </c>
      <c r="O274" s="42"/>
      <c r="P274" s="202">
        <f>O274*H274</f>
        <v>0</v>
      </c>
      <c r="Q274" s="202">
        <v>0</v>
      </c>
      <c r="R274" s="202">
        <f>Q274*H274</f>
        <v>0</v>
      </c>
      <c r="S274" s="202">
        <v>0.0172</v>
      </c>
      <c r="T274" s="203">
        <f>S274*H274</f>
        <v>0.0344</v>
      </c>
      <c r="AR274" s="24" t="s">
        <v>318</v>
      </c>
      <c r="AT274" s="24" t="s">
        <v>142</v>
      </c>
      <c r="AU274" s="24" t="s">
        <v>86</v>
      </c>
      <c r="AY274" s="24" t="s">
        <v>139</v>
      </c>
      <c r="BE274" s="204">
        <f>IF(N274="základní",J274,0)</f>
        <v>0</v>
      </c>
      <c r="BF274" s="204">
        <f>IF(N274="snížená",J274,0)</f>
        <v>0</v>
      </c>
      <c r="BG274" s="204">
        <f>IF(N274="zákl. přenesená",J274,0)</f>
        <v>0</v>
      </c>
      <c r="BH274" s="204">
        <f>IF(N274="sníž. přenesená",J274,0)</f>
        <v>0</v>
      </c>
      <c r="BI274" s="204">
        <f>IF(N274="nulová",J274,0)</f>
        <v>0</v>
      </c>
      <c r="BJ274" s="24" t="s">
        <v>24</v>
      </c>
      <c r="BK274" s="204">
        <f>ROUND(I274*H274,2)</f>
        <v>0</v>
      </c>
      <c r="BL274" s="24" t="s">
        <v>318</v>
      </c>
      <c r="BM274" s="24" t="s">
        <v>325</v>
      </c>
    </row>
    <row r="275" spans="2:51" s="12" customFormat="1" ht="13.5">
      <c r="B275" s="217"/>
      <c r="C275" s="218"/>
      <c r="D275" s="207" t="s">
        <v>148</v>
      </c>
      <c r="E275" s="219" t="s">
        <v>22</v>
      </c>
      <c r="F275" s="220" t="s">
        <v>326</v>
      </c>
      <c r="G275" s="218"/>
      <c r="H275" s="221">
        <v>2</v>
      </c>
      <c r="I275" s="222"/>
      <c r="J275" s="218"/>
      <c r="K275" s="218"/>
      <c r="L275" s="223"/>
      <c r="M275" s="224"/>
      <c r="N275" s="225"/>
      <c r="O275" s="225"/>
      <c r="P275" s="225"/>
      <c r="Q275" s="225"/>
      <c r="R275" s="225"/>
      <c r="S275" s="225"/>
      <c r="T275" s="226"/>
      <c r="AT275" s="227" t="s">
        <v>148</v>
      </c>
      <c r="AU275" s="227" t="s">
        <v>86</v>
      </c>
      <c r="AV275" s="12" t="s">
        <v>86</v>
      </c>
      <c r="AW275" s="12" t="s">
        <v>38</v>
      </c>
      <c r="AX275" s="12" t="s">
        <v>77</v>
      </c>
      <c r="AY275" s="227" t="s">
        <v>139</v>
      </c>
    </row>
    <row r="276" spans="2:51" s="13" customFormat="1" ht="13.5">
      <c r="B276" s="228"/>
      <c r="C276" s="229"/>
      <c r="D276" s="241" t="s">
        <v>148</v>
      </c>
      <c r="E276" s="242" t="s">
        <v>22</v>
      </c>
      <c r="F276" s="243" t="s">
        <v>151</v>
      </c>
      <c r="G276" s="229"/>
      <c r="H276" s="244">
        <v>2</v>
      </c>
      <c r="I276" s="233"/>
      <c r="J276" s="229"/>
      <c r="K276" s="229"/>
      <c r="L276" s="234"/>
      <c r="M276" s="235"/>
      <c r="N276" s="236"/>
      <c r="O276" s="236"/>
      <c r="P276" s="236"/>
      <c r="Q276" s="236"/>
      <c r="R276" s="236"/>
      <c r="S276" s="236"/>
      <c r="T276" s="237"/>
      <c r="AT276" s="238" t="s">
        <v>148</v>
      </c>
      <c r="AU276" s="238" t="s">
        <v>86</v>
      </c>
      <c r="AV276" s="13" t="s">
        <v>146</v>
      </c>
      <c r="AW276" s="13" t="s">
        <v>38</v>
      </c>
      <c r="AX276" s="13" t="s">
        <v>24</v>
      </c>
      <c r="AY276" s="238" t="s">
        <v>139</v>
      </c>
    </row>
    <row r="277" spans="2:65" s="1" customFormat="1" ht="22.5" customHeight="1">
      <c r="B277" s="41"/>
      <c r="C277" s="193" t="s">
        <v>327</v>
      </c>
      <c r="D277" s="193" t="s">
        <v>142</v>
      </c>
      <c r="E277" s="194" t="s">
        <v>328</v>
      </c>
      <c r="F277" s="195" t="s">
        <v>329</v>
      </c>
      <c r="G277" s="196" t="s">
        <v>317</v>
      </c>
      <c r="H277" s="197">
        <v>24</v>
      </c>
      <c r="I277" s="198"/>
      <c r="J277" s="199">
        <f>ROUND(I277*H277,2)</f>
        <v>0</v>
      </c>
      <c r="K277" s="195" t="s">
        <v>156</v>
      </c>
      <c r="L277" s="61"/>
      <c r="M277" s="200" t="s">
        <v>22</v>
      </c>
      <c r="N277" s="201" t="s">
        <v>48</v>
      </c>
      <c r="O277" s="42"/>
      <c r="P277" s="202">
        <f>O277*H277</f>
        <v>0</v>
      </c>
      <c r="Q277" s="202">
        <v>0</v>
      </c>
      <c r="R277" s="202">
        <f>Q277*H277</f>
        <v>0</v>
      </c>
      <c r="S277" s="202">
        <v>0.01946</v>
      </c>
      <c r="T277" s="203">
        <f>S277*H277</f>
        <v>0.46704</v>
      </c>
      <c r="AR277" s="24" t="s">
        <v>318</v>
      </c>
      <c r="AT277" s="24" t="s">
        <v>142</v>
      </c>
      <c r="AU277" s="24" t="s">
        <v>86</v>
      </c>
      <c r="AY277" s="24" t="s">
        <v>139</v>
      </c>
      <c r="BE277" s="204">
        <f>IF(N277="základní",J277,0)</f>
        <v>0</v>
      </c>
      <c r="BF277" s="204">
        <f>IF(N277="snížená",J277,0)</f>
        <v>0</v>
      </c>
      <c r="BG277" s="204">
        <f>IF(N277="zákl. přenesená",J277,0)</f>
        <v>0</v>
      </c>
      <c r="BH277" s="204">
        <f>IF(N277="sníž. přenesená",J277,0)</f>
        <v>0</v>
      </c>
      <c r="BI277" s="204">
        <f>IF(N277="nulová",J277,0)</f>
        <v>0</v>
      </c>
      <c r="BJ277" s="24" t="s">
        <v>24</v>
      </c>
      <c r="BK277" s="204">
        <f>ROUND(I277*H277,2)</f>
        <v>0</v>
      </c>
      <c r="BL277" s="24" t="s">
        <v>318</v>
      </c>
      <c r="BM277" s="24" t="s">
        <v>330</v>
      </c>
    </row>
    <row r="278" spans="2:51" s="11" customFormat="1" ht="13.5">
      <c r="B278" s="205"/>
      <c r="C278" s="206"/>
      <c r="D278" s="207" t="s">
        <v>148</v>
      </c>
      <c r="E278" s="208" t="s">
        <v>22</v>
      </c>
      <c r="F278" s="209" t="s">
        <v>164</v>
      </c>
      <c r="G278" s="206"/>
      <c r="H278" s="210" t="s">
        <v>22</v>
      </c>
      <c r="I278" s="211"/>
      <c r="J278" s="206"/>
      <c r="K278" s="206"/>
      <c r="L278" s="212"/>
      <c r="M278" s="213"/>
      <c r="N278" s="214"/>
      <c r="O278" s="214"/>
      <c r="P278" s="214"/>
      <c r="Q278" s="214"/>
      <c r="R278" s="214"/>
      <c r="S278" s="214"/>
      <c r="T278" s="215"/>
      <c r="AT278" s="216" t="s">
        <v>148</v>
      </c>
      <c r="AU278" s="216" t="s">
        <v>86</v>
      </c>
      <c r="AV278" s="11" t="s">
        <v>24</v>
      </c>
      <c r="AW278" s="11" t="s">
        <v>38</v>
      </c>
      <c r="AX278" s="11" t="s">
        <v>77</v>
      </c>
      <c r="AY278" s="216" t="s">
        <v>139</v>
      </c>
    </row>
    <row r="279" spans="2:51" s="12" customFormat="1" ht="13.5">
      <c r="B279" s="217"/>
      <c r="C279" s="218"/>
      <c r="D279" s="207" t="s">
        <v>148</v>
      </c>
      <c r="E279" s="219" t="s">
        <v>22</v>
      </c>
      <c r="F279" s="220" t="s">
        <v>320</v>
      </c>
      <c r="G279" s="218"/>
      <c r="H279" s="221">
        <v>1</v>
      </c>
      <c r="I279" s="222"/>
      <c r="J279" s="218"/>
      <c r="K279" s="218"/>
      <c r="L279" s="223"/>
      <c r="M279" s="224"/>
      <c r="N279" s="225"/>
      <c r="O279" s="225"/>
      <c r="P279" s="225"/>
      <c r="Q279" s="225"/>
      <c r="R279" s="225"/>
      <c r="S279" s="225"/>
      <c r="T279" s="226"/>
      <c r="AT279" s="227" t="s">
        <v>148</v>
      </c>
      <c r="AU279" s="227" t="s">
        <v>86</v>
      </c>
      <c r="AV279" s="12" t="s">
        <v>86</v>
      </c>
      <c r="AW279" s="12" t="s">
        <v>38</v>
      </c>
      <c r="AX279" s="12" t="s">
        <v>77</v>
      </c>
      <c r="AY279" s="227" t="s">
        <v>139</v>
      </c>
    </row>
    <row r="280" spans="2:51" s="12" customFormat="1" ht="13.5">
      <c r="B280" s="217"/>
      <c r="C280" s="218"/>
      <c r="D280" s="207" t="s">
        <v>148</v>
      </c>
      <c r="E280" s="219" t="s">
        <v>22</v>
      </c>
      <c r="F280" s="220" t="s">
        <v>321</v>
      </c>
      <c r="G280" s="218"/>
      <c r="H280" s="221">
        <v>1</v>
      </c>
      <c r="I280" s="222"/>
      <c r="J280" s="218"/>
      <c r="K280" s="218"/>
      <c r="L280" s="223"/>
      <c r="M280" s="224"/>
      <c r="N280" s="225"/>
      <c r="O280" s="225"/>
      <c r="P280" s="225"/>
      <c r="Q280" s="225"/>
      <c r="R280" s="225"/>
      <c r="S280" s="225"/>
      <c r="T280" s="226"/>
      <c r="AT280" s="227" t="s">
        <v>148</v>
      </c>
      <c r="AU280" s="227" t="s">
        <v>86</v>
      </c>
      <c r="AV280" s="12" t="s">
        <v>86</v>
      </c>
      <c r="AW280" s="12" t="s">
        <v>38</v>
      </c>
      <c r="AX280" s="12" t="s">
        <v>77</v>
      </c>
      <c r="AY280" s="227" t="s">
        <v>139</v>
      </c>
    </row>
    <row r="281" spans="2:51" s="11" customFormat="1" ht="13.5">
      <c r="B281" s="205"/>
      <c r="C281" s="206"/>
      <c r="D281" s="207" t="s">
        <v>148</v>
      </c>
      <c r="E281" s="208" t="s">
        <v>22</v>
      </c>
      <c r="F281" s="209" t="s">
        <v>201</v>
      </c>
      <c r="G281" s="206"/>
      <c r="H281" s="210" t="s">
        <v>22</v>
      </c>
      <c r="I281" s="211"/>
      <c r="J281" s="206"/>
      <c r="K281" s="206"/>
      <c r="L281" s="212"/>
      <c r="M281" s="213"/>
      <c r="N281" s="214"/>
      <c r="O281" s="214"/>
      <c r="P281" s="214"/>
      <c r="Q281" s="214"/>
      <c r="R281" s="214"/>
      <c r="S281" s="214"/>
      <c r="T281" s="215"/>
      <c r="AT281" s="216" t="s">
        <v>148</v>
      </c>
      <c r="AU281" s="216" t="s">
        <v>86</v>
      </c>
      <c r="AV281" s="11" t="s">
        <v>24</v>
      </c>
      <c r="AW281" s="11" t="s">
        <v>38</v>
      </c>
      <c r="AX281" s="11" t="s">
        <v>77</v>
      </c>
      <c r="AY281" s="216" t="s">
        <v>139</v>
      </c>
    </row>
    <row r="282" spans="2:51" s="12" customFormat="1" ht="13.5">
      <c r="B282" s="217"/>
      <c r="C282" s="218"/>
      <c r="D282" s="207" t="s">
        <v>148</v>
      </c>
      <c r="E282" s="219" t="s">
        <v>22</v>
      </c>
      <c r="F282" s="220" t="s">
        <v>331</v>
      </c>
      <c r="G282" s="218"/>
      <c r="H282" s="221">
        <v>1</v>
      </c>
      <c r="I282" s="222"/>
      <c r="J282" s="218"/>
      <c r="K282" s="218"/>
      <c r="L282" s="223"/>
      <c r="M282" s="224"/>
      <c r="N282" s="225"/>
      <c r="O282" s="225"/>
      <c r="P282" s="225"/>
      <c r="Q282" s="225"/>
      <c r="R282" s="225"/>
      <c r="S282" s="225"/>
      <c r="T282" s="226"/>
      <c r="AT282" s="227" t="s">
        <v>148</v>
      </c>
      <c r="AU282" s="227" t="s">
        <v>86</v>
      </c>
      <c r="AV282" s="12" t="s">
        <v>86</v>
      </c>
      <c r="AW282" s="12" t="s">
        <v>38</v>
      </c>
      <c r="AX282" s="12" t="s">
        <v>77</v>
      </c>
      <c r="AY282" s="227" t="s">
        <v>139</v>
      </c>
    </row>
    <row r="283" spans="2:51" s="12" customFormat="1" ht="13.5">
      <c r="B283" s="217"/>
      <c r="C283" s="218"/>
      <c r="D283" s="207" t="s">
        <v>148</v>
      </c>
      <c r="E283" s="219" t="s">
        <v>22</v>
      </c>
      <c r="F283" s="220" t="s">
        <v>332</v>
      </c>
      <c r="G283" s="218"/>
      <c r="H283" s="221">
        <v>1</v>
      </c>
      <c r="I283" s="222"/>
      <c r="J283" s="218"/>
      <c r="K283" s="218"/>
      <c r="L283" s="223"/>
      <c r="M283" s="224"/>
      <c r="N283" s="225"/>
      <c r="O283" s="225"/>
      <c r="P283" s="225"/>
      <c r="Q283" s="225"/>
      <c r="R283" s="225"/>
      <c r="S283" s="225"/>
      <c r="T283" s="226"/>
      <c r="AT283" s="227" t="s">
        <v>148</v>
      </c>
      <c r="AU283" s="227" t="s">
        <v>86</v>
      </c>
      <c r="AV283" s="12" t="s">
        <v>86</v>
      </c>
      <c r="AW283" s="12" t="s">
        <v>38</v>
      </c>
      <c r="AX283" s="12" t="s">
        <v>77</v>
      </c>
      <c r="AY283" s="227" t="s">
        <v>139</v>
      </c>
    </row>
    <row r="284" spans="2:51" s="12" customFormat="1" ht="13.5">
      <c r="B284" s="217"/>
      <c r="C284" s="218"/>
      <c r="D284" s="207" t="s">
        <v>148</v>
      </c>
      <c r="E284" s="219" t="s">
        <v>22</v>
      </c>
      <c r="F284" s="220" t="s">
        <v>333</v>
      </c>
      <c r="G284" s="218"/>
      <c r="H284" s="221">
        <v>1</v>
      </c>
      <c r="I284" s="222"/>
      <c r="J284" s="218"/>
      <c r="K284" s="218"/>
      <c r="L284" s="223"/>
      <c r="M284" s="224"/>
      <c r="N284" s="225"/>
      <c r="O284" s="225"/>
      <c r="P284" s="225"/>
      <c r="Q284" s="225"/>
      <c r="R284" s="225"/>
      <c r="S284" s="225"/>
      <c r="T284" s="226"/>
      <c r="AT284" s="227" t="s">
        <v>148</v>
      </c>
      <c r="AU284" s="227" t="s">
        <v>86</v>
      </c>
      <c r="AV284" s="12" t="s">
        <v>86</v>
      </c>
      <c r="AW284" s="12" t="s">
        <v>38</v>
      </c>
      <c r="AX284" s="12" t="s">
        <v>77</v>
      </c>
      <c r="AY284" s="227" t="s">
        <v>139</v>
      </c>
    </row>
    <row r="285" spans="2:51" s="12" customFormat="1" ht="13.5">
      <c r="B285" s="217"/>
      <c r="C285" s="218"/>
      <c r="D285" s="207" t="s">
        <v>148</v>
      </c>
      <c r="E285" s="219" t="s">
        <v>22</v>
      </c>
      <c r="F285" s="220" t="s">
        <v>334</v>
      </c>
      <c r="G285" s="218"/>
      <c r="H285" s="221">
        <v>1</v>
      </c>
      <c r="I285" s="222"/>
      <c r="J285" s="218"/>
      <c r="K285" s="218"/>
      <c r="L285" s="223"/>
      <c r="M285" s="224"/>
      <c r="N285" s="225"/>
      <c r="O285" s="225"/>
      <c r="P285" s="225"/>
      <c r="Q285" s="225"/>
      <c r="R285" s="225"/>
      <c r="S285" s="225"/>
      <c r="T285" s="226"/>
      <c r="AT285" s="227" t="s">
        <v>148</v>
      </c>
      <c r="AU285" s="227" t="s">
        <v>86</v>
      </c>
      <c r="AV285" s="12" t="s">
        <v>86</v>
      </c>
      <c r="AW285" s="12" t="s">
        <v>38</v>
      </c>
      <c r="AX285" s="12" t="s">
        <v>77</v>
      </c>
      <c r="AY285" s="227" t="s">
        <v>139</v>
      </c>
    </row>
    <row r="286" spans="2:51" s="12" customFormat="1" ht="13.5">
      <c r="B286" s="217"/>
      <c r="C286" s="218"/>
      <c r="D286" s="207" t="s">
        <v>148</v>
      </c>
      <c r="E286" s="219" t="s">
        <v>22</v>
      </c>
      <c r="F286" s="220" t="s">
        <v>335</v>
      </c>
      <c r="G286" s="218"/>
      <c r="H286" s="221">
        <v>1</v>
      </c>
      <c r="I286" s="222"/>
      <c r="J286" s="218"/>
      <c r="K286" s="218"/>
      <c r="L286" s="223"/>
      <c r="M286" s="224"/>
      <c r="N286" s="225"/>
      <c r="O286" s="225"/>
      <c r="P286" s="225"/>
      <c r="Q286" s="225"/>
      <c r="R286" s="225"/>
      <c r="S286" s="225"/>
      <c r="T286" s="226"/>
      <c r="AT286" s="227" t="s">
        <v>148</v>
      </c>
      <c r="AU286" s="227" t="s">
        <v>86</v>
      </c>
      <c r="AV286" s="12" t="s">
        <v>86</v>
      </c>
      <c r="AW286" s="12" t="s">
        <v>38</v>
      </c>
      <c r="AX286" s="12" t="s">
        <v>77</v>
      </c>
      <c r="AY286" s="227" t="s">
        <v>139</v>
      </c>
    </row>
    <row r="287" spans="2:51" s="11" customFormat="1" ht="13.5">
      <c r="B287" s="205"/>
      <c r="C287" s="206"/>
      <c r="D287" s="207" t="s">
        <v>148</v>
      </c>
      <c r="E287" s="208" t="s">
        <v>22</v>
      </c>
      <c r="F287" s="209" t="s">
        <v>174</v>
      </c>
      <c r="G287" s="206"/>
      <c r="H287" s="210" t="s">
        <v>22</v>
      </c>
      <c r="I287" s="211"/>
      <c r="J287" s="206"/>
      <c r="K287" s="206"/>
      <c r="L287" s="212"/>
      <c r="M287" s="213"/>
      <c r="N287" s="214"/>
      <c r="O287" s="214"/>
      <c r="P287" s="214"/>
      <c r="Q287" s="214"/>
      <c r="R287" s="214"/>
      <c r="S287" s="214"/>
      <c r="T287" s="215"/>
      <c r="AT287" s="216" t="s">
        <v>148</v>
      </c>
      <c r="AU287" s="216" t="s">
        <v>86</v>
      </c>
      <c r="AV287" s="11" t="s">
        <v>24</v>
      </c>
      <c r="AW287" s="11" t="s">
        <v>38</v>
      </c>
      <c r="AX287" s="11" t="s">
        <v>77</v>
      </c>
      <c r="AY287" s="216" t="s">
        <v>139</v>
      </c>
    </row>
    <row r="288" spans="2:51" s="12" customFormat="1" ht="13.5">
      <c r="B288" s="217"/>
      <c r="C288" s="218"/>
      <c r="D288" s="207" t="s">
        <v>148</v>
      </c>
      <c r="E288" s="219" t="s">
        <v>22</v>
      </c>
      <c r="F288" s="220" t="s">
        <v>336</v>
      </c>
      <c r="G288" s="218"/>
      <c r="H288" s="221">
        <v>1</v>
      </c>
      <c r="I288" s="222"/>
      <c r="J288" s="218"/>
      <c r="K288" s="218"/>
      <c r="L288" s="223"/>
      <c r="M288" s="224"/>
      <c r="N288" s="225"/>
      <c r="O288" s="225"/>
      <c r="P288" s="225"/>
      <c r="Q288" s="225"/>
      <c r="R288" s="225"/>
      <c r="S288" s="225"/>
      <c r="T288" s="226"/>
      <c r="AT288" s="227" t="s">
        <v>148</v>
      </c>
      <c r="AU288" s="227" t="s">
        <v>86</v>
      </c>
      <c r="AV288" s="12" t="s">
        <v>86</v>
      </c>
      <c r="AW288" s="12" t="s">
        <v>38</v>
      </c>
      <c r="AX288" s="12" t="s">
        <v>77</v>
      </c>
      <c r="AY288" s="227" t="s">
        <v>139</v>
      </c>
    </row>
    <row r="289" spans="2:51" s="12" customFormat="1" ht="13.5">
      <c r="B289" s="217"/>
      <c r="C289" s="218"/>
      <c r="D289" s="207" t="s">
        <v>148</v>
      </c>
      <c r="E289" s="219" t="s">
        <v>22</v>
      </c>
      <c r="F289" s="220" t="s">
        <v>337</v>
      </c>
      <c r="G289" s="218"/>
      <c r="H289" s="221">
        <v>1</v>
      </c>
      <c r="I289" s="222"/>
      <c r="J289" s="218"/>
      <c r="K289" s="218"/>
      <c r="L289" s="223"/>
      <c r="M289" s="224"/>
      <c r="N289" s="225"/>
      <c r="O289" s="225"/>
      <c r="P289" s="225"/>
      <c r="Q289" s="225"/>
      <c r="R289" s="225"/>
      <c r="S289" s="225"/>
      <c r="T289" s="226"/>
      <c r="AT289" s="227" t="s">
        <v>148</v>
      </c>
      <c r="AU289" s="227" t="s">
        <v>86</v>
      </c>
      <c r="AV289" s="12" t="s">
        <v>86</v>
      </c>
      <c r="AW289" s="12" t="s">
        <v>38</v>
      </c>
      <c r="AX289" s="12" t="s">
        <v>77</v>
      </c>
      <c r="AY289" s="227" t="s">
        <v>139</v>
      </c>
    </row>
    <row r="290" spans="2:51" s="12" customFormat="1" ht="13.5">
      <c r="B290" s="217"/>
      <c r="C290" s="218"/>
      <c r="D290" s="207" t="s">
        <v>148</v>
      </c>
      <c r="E290" s="219" t="s">
        <v>22</v>
      </c>
      <c r="F290" s="220" t="s">
        <v>338</v>
      </c>
      <c r="G290" s="218"/>
      <c r="H290" s="221">
        <v>1</v>
      </c>
      <c r="I290" s="222"/>
      <c r="J290" s="218"/>
      <c r="K290" s="218"/>
      <c r="L290" s="223"/>
      <c r="M290" s="224"/>
      <c r="N290" s="225"/>
      <c r="O290" s="225"/>
      <c r="P290" s="225"/>
      <c r="Q290" s="225"/>
      <c r="R290" s="225"/>
      <c r="S290" s="225"/>
      <c r="T290" s="226"/>
      <c r="AT290" s="227" t="s">
        <v>148</v>
      </c>
      <c r="AU290" s="227" t="s">
        <v>86</v>
      </c>
      <c r="AV290" s="12" t="s">
        <v>86</v>
      </c>
      <c r="AW290" s="12" t="s">
        <v>38</v>
      </c>
      <c r="AX290" s="12" t="s">
        <v>77</v>
      </c>
      <c r="AY290" s="227" t="s">
        <v>139</v>
      </c>
    </row>
    <row r="291" spans="2:51" s="12" customFormat="1" ht="13.5">
      <c r="B291" s="217"/>
      <c r="C291" s="218"/>
      <c r="D291" s="207" t="s">
        <v>148</v>
      </c>
      <c r="E291" s="219" t="s">
        <v>22</v>
      </c>
      <c r="F291" s="220" t="s">
        <v>339</v>
      </c>
      <c r="G291" s="218"/>
      <c r="H291" s="221">
        <v>1</v>
      </c>
      <c r="I291" s="222"/>
      <c r="J291" s="218"/>
      <c r="K291" s="218"/>
      <c r="L291" s="223"/>
      <c r="M291" s="224"/>
      <c r="N291" s="225"/>
      <c r="O291" s="225"/>
      <c r="P291" s="225"/>
      <c r="Q291" s="225"/>
      <c r="R291" s="225"/>
      <c r="S291" s="225"/>
      <c r="T291" s="226"/>
      <c r="AT291" s="227" t="s">
        <v>148</v>
      </c>
      <c r="AU291" s="227" t="s">
        <v>86</v>
      </c>
      <c r="AV291" s="12" t="s">
        <v>86</v>
      </c>
      <c r="AW291" s="12" t="s">
        <v>38</v>
      </c>
      <c r="AX291" s="12" t="s">
        <v>77</v>
      </c>
      <c r="AY291" s="227" t="s">
        <v>139</v>
      </c>
    </row>
    <row r="292" spans="2:51" s="12" customFormat="1" ht="13.5">
      <c r="B292" s="217"/>
      <c r="C292" s="218"/>
      <c r="D292" s="207" t="s">
        <v>148</v>
      </c>
      <c r="E292" s="219" t="s">
        <v>22</v>
      </c>
      <c r="F292" s="220" t="s">
        <v>340</v>
      </c>
      <c r="G292" s="218"/>
      <c r="H292" s="221">
        <v>1</v>
      </c>
      <c r="I292" s="222"/>
      <c r="J292" s="218"/>
      <c r="K292" s="218"/>
      <c r="L292" s="223"/>
      <c r="M292" s="224"/>
      <c r="N292" s="225"/>
      <c r="O292" s="225"/>
      <c r="P292" s="225"/>
      <c r="Q292" s="225"/>
      <c r="R292" s="225"/>
      <c r="S292" s="225"/>
      <c r="T292" s="226"/>
      <c r="AT292" s="227" t="s">
        <v>148</v>
      </c>
      <c r="AU292" s="227" t="s">
        <v>86</v>
      </c>
      <c r="AV292" s="12" t="s">
        <v>86</v>
      </c>
      <c r="AW292" s="12" t="s">
        <v>38</v>
      </c>
      <c r="AX292" s="12" t="s">
        <v>77</v>
      </c>
      <c r="AY292" s="227" t="s">
        <v>139</v>
      </c>
    </row>
    <row r="293" spans="2:51" s="12" customFormat="1" ht="13.5">
      <c r="B293" s="217"/>
      <c r="C293" s="218"/>
      <c r="D293" s="207" t="s">
        <v>148</v>
      </c>
      <c r="E293" s="219" t="s">
        <v>22</v>
      </c>
      <c r="F293" s="220" t="s">
        <v>341</v>
      </c>
      <c r="G293" s="218"/>
      <c r="H293" s="221">
        <v>1</v>
      </c>
      <c r="I293" s="222"/>
      <c r="J293" s="218"/>
      <c r="K293" s="218"/>
      <c r="L293" s="223"/>
      <c r="M293" s="224"/>
      <c r="N293" s="225"/>
      <c r="O293" s="225"/>
      <c r="P293" s="225"/>
      <c r="Q293" s="225"/>
      <c r="R293" s="225"/>
      <c r="S293" s="225"/>
      <c r="T293" s="226"/>
      <c r="AT293" s="227" t="s">
        <v>148</v>
      </c>
      <c r="AU293" s="227" t="s">
        <v>86</v>
      </c>
      <c r="AV293" s="12" t="s">
        <v>86</v>
      </c>
      <c r="AW293" s="12" t="s">
        <v>38</v>
      </c>
      <c r="AX293" s="12" t="s">
        <v>77</v>
      </c>
      <c r="AY293" s="227" t="s">
        <v>139</v>
      </c>
    </row>
    <row r="294" spans="2:51" s="12" customFormat="1" ht="13.5">
      <c r="B294" s="217"/>
      <c r="C294" s="218"/>
      <c r="D294" s="207" t="s">
        <v>148</v>
      </c>
      <c r="E294" s="219" t="s">
        <v>22</v>
      </c>
      <c r="F294" s="220" t="s">
        <v>342</v>
      </c>
      <c r="G294" s="218"/>
      <c r="H294" s="221">
        <v>1</v>
      </c>
      <c r="I294" s="222"/>
      <c r="J294" s="218"/>
      <c r="K294" s="218"/>
      <c r="L294" s="223"/>
      <c r="M294" s="224"/>
      <c r="N294" s="225"/>
      <c r="O294" s="225"/>
      <c r="P294" s="225"/>
      <c r="Q294" s="225"/>
      <c r="R294" s="225"/>
      <c r="S294" s="225"/>
      <c r="T294" s="226"/>
      <c r="AT294" s="227" t="s">
        <v>148</v>
      </c>
      <c r="AU294" s="227" t="s">
        <v>86</v>
      </c>
      <c r="AV294" s="12" t="s">
        <v>86</v>
      </c>
      <c r="AW294" s="12" t="s">
        <v>38</v>
      </c>
      <c r="AX294" s="12" t="s">
        <v>77</v>
      </c>
      <c r="AY294" s="227" t="s">
        <v>139</v>
      </c>
    </row>
    <row r="295" spans="2:51" s="12" customFormat="1" ht="13.5">
      <c r="B295" s="217"/>
      <c r="C295" s="218"/>
      <c r="D295" s="207" t="s">
        <v>148</v>
      </c>
      <c r="E295" s="219" t="s">
        <v>22</v>
      </c>
      <c r="F295" s="220" t="s">
        <v>343</v>
      </c>
      <c r="G295" s="218"/>
      <c r="H295" s="221">
        <v>1</v>
      </c>
      <c r="I295" s="222"/>
      <c r="J295" s="218"/>
      <c r="K295" s="218"/>
      <c r="L295" s="223"/>
      <c r="M295" s="224"/>
      <c r="N295" s="225"/>
      <c r="O295" s="225"/>
      <c r="P295" s="225"/>
      <c r="Q295" s="225"/>
      <c r="R295" s="225"/>
      <c r="S295" s="225"/>
      <c r="T295" s="226"/>
      <c r="AT295" s="227" t="s">
        <v>148</v>
      </c>
      <c r="AU295" s="227" t="s">
        <v>86</v>
      </c>
      <c r="AV295" s="12" t="s">
        <v>86</v>
      </c>
      <c r="AW295" s="12" t="s">
        <v>38</v>
      </c>
      <c r="AX295" s="12" t="s">
        <v>77</v>
      </c>
      <c r="AY295" s="227" t="s">
        <v>139</v>
      </c>
    </row>
    <row r="296" spans="2:51" s="12" customFormat="1" ht="13.5">
      <c r="B296" s="217"/>
      <c r="C296" s="218"/>
      <c r="D296" s="207" t="s">
        <v>148</v>
      </c>
      <c r="E296" s="219" t="s">
        <v>22</v>
      </c>
      <c r="F296" s="220" t="s">
        <v>344</v>
      </c>
      <c r="G296" s="218"/>
      <c r="H296" s="221">
        <v>1</v>
      </c>
      <c r="I296" s="222"/>
      <c r="J296" s="218"/>
      <c r="K296" s="218"/>
      <c r="L296" s="223"/>
      <c r="M296" s="224"/>
      <c r="N296" s="225"/>
      <c r="O296" s="225"/>
      <c r="P296" s="225"/>
      <c r="Q296" s="225"/>
      <c r="R296" s="225"/>
      <c r="S296" s="225"/>
      <c r="T296" s="226"/>
      <c r="AT296" s="227" t="s">
        <v>148</v>
      </c>
      <c r="AU296" s="227" t="s">
        <v>86</v>
      </c>
      <c r="AV296" s="12" t="s">
        <v>86</v>
      </c>
      <c r="AW296" s="12" t="s">
        <v>38</v>
      </c>
      <c r="AX296" s="12" t="s">
        <v>77</v>
      </c>
      <c r="AY296" s="227" t="s">
        <v>139</v>
      </c>
    </row>
    <row r="297" spans="2:51" s="11" customFormat="1" ht="13.5">
      <c r="B297" s="205"/>
      <c r="C297" s="206"/>
      <c r="D297" s="207" t="s">
        <v>148</v>
      </c>
      <c r="E297" s="208" t="s">
        <v>22</v>
      </c>
      <c r="F297" s="209" t="s">
        <v>212</v>
      </c>
      <c r="G297" s="206"/>
      <c r="H297" s="210" t="s">
        <v>22</v>
      </c>
      <c r="I297" s="211"/>
      <c r="J297" s="206"/>
      <c r="K297" s="206"/>
      <c r="L297" s="212"/>
      <c r="M297" s="213"/>
      <c r="N297" s="214"/>
      <c r="O297" s="214"/>
      <c r="P297" s="214"/>
      <c r="Q297" s="214"/>
      <c r="R297" s="214"/>
      <c r="S297" s="214"/>
      <c r="T297" s="215"/>
      <c r="AT297" s="216" t="s">
        <v>148</v>
      </c>
      <c r="AU297" s="216" t="s">
        <v>86</v>
      </c>
      <c r="AV297" s="11" t="s">
        <v>24</v>
      </c>
      <c r="AW297" s="11" t="s">
        <v>38</v>
      </c>
      <c r="AX297" s="11" t="s">
        <v>77</v>
      </c>
      <c r="AY297" s="216" t="s">
        <v>139</v>
      </c>
    </row>
    <row r="298" spans="2:51" s="12" customFormat="1" ht="13.5">
      <c r="B298" s="217"/>
      <c r="C298" s="218"/>
      <c r="D298" s="207" t="s">
        <v>148</v>
      </c>
      <c r="E298" s="219" t="s">
        <v>22</v>
      </c>
      <c r="F298" s="220" t="s">
        <v>345</v>
      </c>
      <c r="G298" s="218"/>
      <c r="H298" s="221">
        <v>1</v>
      </c>
      <c r="I298" s="222"/>
      <c r="J298" s="218"/>
      <c r="K298" s="218"/>
      <c r="L298" s="223"/>
      <c r="M298" s="224"/>
      <c r="N298" s="225"/>
      <c r="O298" s="225"/>
      <c r="P298" s="225"/>
      <c r="Q298" s="225"/>
      <c r="R298" s="225"/>
      <c r="S298" s="225"/>
      <c r="T298" s="226"/>
      <c r="AT298" s="227" t="s">
        <v>148</v>
      </c>
      <c r="AU298" s="227" t="s">
        <v>86</v>
      </c>
      <c r="AV298" s="12" t="s">
        <v>86</v>
      </c>
      <c r="AW298" s="12" t="s">
        <v>38</v>
      </c>
      <c r="AX298" s="12" t="s">
        <v>77</v>
      </c>
      <c r="AY298" s="227" t="s">
        <v>139</v>
      </c>
    </row>
    <row r="299" spans="2:51" s="12" customFormat="1" ht="13.5">
      <c r="B299" s="217"/>
      <c r="C299" s="218"/>
      <c r="D299" s="207" t="s">
        <v>148</v>
      </c>
      <c r="E299" s="219" t="s">
        <v>22</v>
      </c>
      <c r="F299" s="220" t="s">
        <v>346</v>
      </c>
      <c r="G299" s="218"/>
      <c r="H299" s="221">
        <v>1</v>
      </c>
      <c r="I299" s="222"/>
      <c r="J299" s="218"/>
      <c r="K299" s="218"/>
      <c r="L299" s="223"/>
      <c r="M299" s="224"/>
      <c r="N299" s="225"/>
      <c r="O299" s="225"/>
      <c r="P299" s="225"/>
      <c r="Q299" s="225"/>
      <c r="R299" s="225"/>
      <c r="S299" s="225"/>
      <c r="T299" s="226"/>
      <c r="AT299" s="227" t="s">
        <v>148</v>
      </c>
      <c r="AU299" s="227" t="s">
        <v>86</v>
      </c>
      <c r="AV299" s="12" t="s">
        <v>86</v>
      </c>
      <c r="AW299" s="12" t="s">
        <v>38</v>
      </c>
      <c r="AX299" s="12" t="s">
        <v>77</v>
      </c>
      <c r="AY299" s="227" t="s">
        <v>139</v>
      </c>
    </row>
    <row r="300" spans="2:51" s="12" customFormat="1" ht="13.5">
      <c r="B300" s="217"/>
      <c r="C300" s="218"/>
      <c r="D300" s="207" t="s">
        <v>148</v>
      </c>
      <c r="E300" s="219" t="s">
        <v>22</v>
      </c>
      <c r="F300" s="220" t="s">
        <v>347</v>
      </c>
      <c r="G300" s="218"/>
      <c r="H300" s="221">
        <v>1</v>
      </c>
      <c r="I300" s="222"/>
      <c r="J300" s="218"/>
      <c r="K300" s="218"/>
      <c r="L300" s="223"/>
      <c r="M300" s="224"/>
      <c r="N300" s="225"/>
      <c r="O300" s="225"/>
      <c r="P300" s="225"/>
      <c r="Q300" s="225"/>
      <c r="R300" s="225"/>
      <c r="S300" s="225"/>
      <c r="T300" s="226"/>
      <c r="AT300" s="227" t="s">
        <v>148</v>
      </c>
      <c r="AU300" s="227" t="s">
        <v>86</v>
      </c>
      <c r="AV300" s="12" t="s">
        <v>86</v>
      </c>
      <c r="AW300" s="12" t="s">
        <v>38</v>
      </c>
      <c r="AX300" s="12" t="s">
        <v>77</v>
      </c>
      <c r="AY300" s="227" t="s">
        <v>139</v>
      </c>
    </row>
    <row r="301" spans="2:51" s="12" customFormat="1" ht="13.5">
      <c r="B301" s="217"/>
      <c r="C301" s="218"/>
      <c r="D301" s="207" t="s">
        <v>148</v>
      </c>
      <c r="E301" s="219" t="s">
        <v>22</v>
      </c>
      <c r="F301" s="220" t="s">
        <v>348</v>
      </c>
      <c r="G301" s="218"/>
      <c r="H301" s="221">
        <v>1</v>
      </c>
      <c r="I301" s="222"/>
      <c r="J301" s="218"/>
      <c r="K301" s="218"/>
      <c r="L301" s="223"/>
      <c r="M301" s="224"/>
      <c r="N301" s="225"/>
      <c r="O301" s="225"/>
      <c r="P301" s="225"/>
      <c r="Q301" s="225"/>
      <c r="R301" s="225"/>
      <c r="S301" s="225"/>
      <c r="T301" s="226"/>
      <c r="AT301" s="227" t="s">
        <v>148</v>
      </c>
      <c r="AU301" s="227" t="s">
        <v>86</v>
      </c>
      <c r="AV301" s="12" t="s">
        <v>86</v>
      </c>
      <c r="AW301" s="12" t="s">
        <v>38</v>
      </c>
      <c r="AX301" s="12" t="s">
        <v>77</v>
      </c>
      <c r="AY301" s="227" t="s">
        <v>139</v>
      </c>
    </row>
    <row r="302" spans="2:51" s="12" customFormat="1" ht="13.5">
      <c r="B302" s="217"/>
      <c r="C302" s="218"/>
      <c r="D302" s="207" t="s">
        <v>148</v>
      </c>
      <c r="E302" s="219" t="s">
        <v>22</v>
      </c>
      <c r="F302" s="220" t="s">
        <v>349</v>
      </c>
      <c r="G302" s="218"/>
      <c r="H302" s="221">
        <v>1</v>
      </c>
      <c r="I302" s="222"/>
      <c r="J302" s="218"/>
      <c r="K302" s="218"/>
      <c r="L302" s="223"/>
      <c r="M302" s="224"/>
      <c r="N302" s="225"/>
      <c r="O302" s="225"/>
      <c r="P302" s="225"/>
      <c r="Q302" s="225"/>
      <c r="R302" s="225"/>
      <c r="S302" s="225"/>
      <c r="T302" s="226"/>
      <c r="AT302" s="227" t="s">
        <v>148</v>
      </c>
      <c r="AU302" s="227" t="s">
        <v>86</v>
      </c>
      <c r="AV302" s="12" t="s">
        <v>86</v>
      </c>
      <c r="AW302" s="12" t="s">
        <v>38</v>
      </c>
      <c r="AX302" s="12" t="s">
        <v>77</v>
      </c>
      <c r="AY302" s="227" t="s">
        <v>139</v>
      </c>
    </row>
    <row r="303" spans="2:51" s="12" customFormat="1" ht="13.5">
      <c r="B303" s="217"/>
      <c r="C303" s="218"/>
      <c r="D303" s="207" t="s">
        <v>148</v>
      </c>
      <c r="E303" s="219" t="s">
        <v>22</v>
      </c>
      <c r="F303" s="220" t="s">
        <v>350</v>
      </c>
      <c r="G303" s="218"/>
      <c r="H303" s="221">
        <v>1</v>
      </c>
      <c r="I303" s="222"/>
      <c r="J303" s="218"/>
      <c r="K303" s="218"/>
      <c r="L303" s="223"/>
      <c r="M303" s="224"/>
      <c r="N303" s="225"/>
      <c r="O303" s="225"/>
      <c r="P303" s="225"/>
      <c r="Q303" s="225"/>
      <c r="R303" s="225"/>
      <c r="S303" s="225"/>
      <c r="T303" s="226"/>
      <c r="AT303" s="227" t="s">
        <v>148</v>
      </c>
      <c r="AU303" s="227" t="s">
        <v>86</v>
      </c>
      <c r="AV303" s="12" t="s">
        <v>86</v>
      </c>
      <c r="AW303" s="12" t="s">
        <v>38</v>
      </c>
      <c r="AX303" s="12" t="s">
        <v>77</v>
      </c>
      <c r="AY303" s="227" t="s">
        <v>139</v>
      </c>
    </row>
    <row r="304" spans="2:51" s="12" customFormat="1" ht="13.5">
      <c r="B304" s="217"/>
      <c r="C304" s="218"/>
      <c r="D304" s="207" t="s">
        <v>148</v>
      </c>
      <c r="E304" s="219" t="s">
        <v>22</v>
      </c>
      <c r="F304" s="220" t="s">
        <v>351</v>
      </c>
      <c r="G304" s="218"/>
      <c r="H304" s="221">
        <v>1</v>
      </c>
      <c r="I304" s="222"/>
      <c r="J304" s="218"/>
      <c r="K304" s="218"/>
      <c r="L304" s="223"/>
      <c r="M304" s="224"/>
      <c r="N304" s="225"/>
      <c r="O304" s="225"/>
      <c r="P304" s="225"/>
      <c r="Q304" s="225"/>
      <c r="R304" s="225"/>
      <c r="S304" s="225"/>
      <c r="T304" s="226"/>
      <c r="AT304" s="227" t="s">
        <v>148</v>
      </c>
      <c r="AU304" s="227" t="s">
        <v>86</v>
      </c>
      <c r="AV304" s="12" t="s">
        <v>86</v>
      </c>
      <c r="AW304" s="12" t="s">
        <v>38</v>
      </c>
      <c r="AX304" s="12" t="s">
        <v>77</v>
      </c>
      <c r="AY304" s="227" t="s">
        <v>139</v>
      </c>
    </row>
    <row r="305" spans="2:51" s="12" customFormat="1" ht="13.5">
      <c r="B305" s="217"/>
      <c r="C305" s="218"/>
      <c r="D305" s="207" t="s">
        <v>148</v>
      </c>
      <c r="E305" s="219" t="s">
        <v>22</v>
      </c>
      <c r="F305" s="220" t="s">
        <v>352</v>
      </c>
      <c r="G305" s="218"/>
      <c r="H305" s="221">
        <v>1</v>
      </c>
      <c r="I305" s="222"/>
      <c r="J305" s="218"/>
      <c r="K305" s="218"/>
      <c r="L305" s="223"/>
      <c r="M305" s="224"/>
      <c r="N305" s="225"/>
      <c r="O305" s="225"/>
      <c r="P305" s="225"/>
      <c r="Q305" s="225"/>
      <c r="R305" s="225"/>
      <c r="S305" s="225"/>
      <c r="T305" s="226"/>
      <c r="AT305" s="227" t="s">
        <v>148</v>
      </c>
      <c r="AU305" s="227" t="s">
        <v>86</v>
      </c>
      <c r="AV305" s="12" t="s">
        <v>86</v>
      </c>
      <c r="AW305" s="12" t="s">
        <v>38</v>
      </c>
      <c r="AX305" s="12" t="s">
        <v>77</v>
      </c>
      <c r="AY305" s="227" t="s">
        <v>139</v>
      </c>
    </row>
    <row r="306" spans="2:51" s="13" customFormat="1" ht="13.5">
      <c r="B306" s="228"/>
      <c r="C306" s="229"/>
      <c r="D306" s="241" t="s">
        <v>148</v>
      </c>
      <c r="E306" s="242" t="s">
        <v>22</v>
      </c>
      <c r="F306" s="243" t="s">
        <v>151</v>
      </c>
      <c r="G306" s="229"/>
      <c r="H306" s="244">
        <v>24</v>
      </c>
      <c r="I306" s="233"/>
      <c r="J306" s="229"/>
      <c r="K306" s="229"/>
      <c r="L306" s="234"/>
      <c r="M306" s="235"/>
      <c r="N306" s="236"/>
      <c r="O306" s="236"/>
      <c r="P306" s="236"/>
      <c r="Q306" s="236"/>
      <c r="R306" s="236"/>
      <c r="S306" s="236"/>
      <c r="T306" s="237"/>
      <c r="AT306" s="238" t="s">
        <v>148</v>
      </c>
      <c r="AU306" s="238" t="s">
        <v>86</v>
      </c>
      <c r="AV306" s="13" t="s">
        <v>146</v>
      </c>
      <c r="AW306" s="13" t="s">
        <v>38</v>
      </c>
      <c r="AX306" s="13" t="s">
        <v>24</v>
      </c>
      <c r="AY306" s="238" t="s">
        <v>139</v>
      </c>
    </row>
    <row r="307" spans="2:65" s="1" customFormat="1" ht="31.5" customHeight="1">
      <c r="B307" s="41"/>
      <c r="C307" s="193" t="s">
        <v>353</v>
      </c>
      <c r="D307" s="193" t="s">
        <v>142</v>
      </c>
      <c r="E307" s="194" t="s">
        <v>354</v>
      </c>
      <c r="F307" s="195" t="s">
        <v>355</v>
      </c>
      <c r="G307" s="196" t="s">
        <v>317</v>
      </c>
      <c r="H307" s="197">
        <v>1</v>
      </c>
      <c r="I307" s="198"/>
      <c r="J307" s="199">
        <f>ROUND(I307*H307,2)</f>
        <v>0</v>
      </c>
      <c r="K307" s="195" t="s">
        <v>156</v>
      </c>
      <c r="L307" s="61"/>
      <c r="M307" s="200" t="s">
        <v>22</v>
      </c>
      <c r="N307" s="201" t="s">
        <v>48</v>
      </c>
      <c r="O307" s="42"/>
      <c r="P307" s="202">
        <f>O307*H307</f>
        <v>0</v>
      </c>
      <c r="Q307" s="202">
        <v>0</v>
      </c>
      <c r="R307" s="202">
        <f>Q307*H307</f>
        <v>0</v>
      </c>
      <c r="S307" s="202">
        <v>0.0188</v>
      </c>
      <c r="T307" s="203">
        <f>S307*H307</f>
        <v>0.0188</v>
      </c>
      <c r="AR307" s="24" t="s">
        <v>318</v>
      </c>
      <c r="AT307" s="24" t="s">
        <v>142</v>
      </c>
      <c r="AU307" s="24" t="s">
        <v>86</v>
      </c>
      <c r="AY307" s="24" t="s">
        <v>139</v>
      </c>
      <c r="BE307" s="204">
        <f>IF(N307="základní",J307,0)</f>
        <v>0</v>
      </c>
      <c r="BF307" s="204">
        <f>IF(N307="snížená",J307,0)</f>
        <v>0</v>
      </c>
      <c r="BG307" s="204">
        <f>IF(N307="zákl. přenesená",J307,0)</f>
        <v>0</v>
      </c>
      <c r="BH307" s="204">
        <f>IF(N307="sníž. přenesená",J307,0)</f>
        <v>0</v>
      </c>
      <c r="BI307" s="204">
        <f>IF(N307="nulová",J307,0)</f>
        <v>0</v>
      </c>
      <c r="BJ307" s="24" t="s">
        <v>24</v>
      </c>
      <c r="BK307" s="204">
        <f>ROUND(I307*H307,2)</f>
        <v>0</v>
      </c>
      <c r="BL307" s="24" t="s">
        <v>318</v>
      </c>
      <c r="BM307" s="24" t="s">
        <v>356</v>
      </c>
    </row>
    <row r="308" spans="2:51" s="12" customFormat="1" ht="13.5">
      <c r="B308" s="217"/>
      <c r="C308" s="218"/>
      <c r="D308" s="207" t="s">
        <v>148</v>
      </c>
      <c r="E308" s="219" t="s">
        <v>22</v>
      </c>
      <c r="F308" s="220" t="s">
        <v>357</v>
      </c>
      <c r="G308" s="218"/>
      <c r="H308" s="221">
        <v>1</v>
      </c>
      <c r="I308" s="222"/>
      <c r="J308" s="218"/>
      <c r="K308" s="218"/>
      <c r="L308" s="223"/>
      <c r="M308" s="224"/>
      <c r="N308" s="225"/>
      <c r="O308" s="225"/>
      <c r="P308" s="225"/>
      <c r="Q308" s="225"/>
      <c r="R308" s="225"/>
      <c r="S308" s="225"/>
      <c r="T308" s="226"/>
      <c r="AT308" s="227" t="s">
        <v>148</v>
      </c>
      <c r="AU308" s="227" t="s">
        <v>86</v>
      </c>
      <c r="AV308" s="12" t="s">
        <v>86</v>
      </c>
      <c r="AW308" s="12" t="s">
        <v>38</v>
      </c>
      <c r="AX308" s="12" t="s">
        <v>77</v>
      </c>
      <c r="AY308" s="227" t="s">
        <v>139</v>
      </c>
    </row>
    <row r="309" spans="2:51" s="13" customFormat="1" ht="13.5">
      <c r="B309" s="228"/>
      <c r="C309" s="229"/>
      <c r="D309" s="241" t="s">
        <v>148</v>
      </c>
      <c r="E309" s="242" t="s">
        <v>22</v>
      </c>
      <c r="F309" s="243" t="s">
        <v>151</v>
      </c>
      <c r="G309" s="229"/>
      <c r="H309" s="244">
        <v>1</v>
      </c>
      <c r="I309" s="233"/>
      <c r="J309" s="229"/>
      <c r="K309" s="229"/>
      <c r="L309" s="234"/>
      <c r="M309" s="235"/>
      <c r="N309" s="236"/>
      <c r="O309" s="236"/>
      <c r="P309" s="236"/>
      <c r="Q309" s="236"/>
      <c r="R309" s="236"/>
      <c r="S309" s="236"/>
      <c r="T309" s="237"/>
      <c r="AT309" s="238" t="s">
        <v>148</v>
      </c>
      <c r="AU309" s="238" t="s">
        <v>86</v>
      </c>
      <c r="AV309" s="13" t="s">
        <v>146</v>
      </c>
      <c r="AW309" s="13" t="s">
        <v>38</v>
      </c>
      <c r="AX309" s="13" t="s">
        <v>24</v>
      </c>
      <c r="AY309" s="238" t="s">
        <v>139</v>
      </c>
    </row>
    <row r="310" spans="2:65" s="1" customFormat="1" ht="22.5" customHeight="1">
      <c r="B310" s="41"/>
      <c r="C310" s="193" t="s">
        <v>10</v>
      </c>
      <c r="D310" s="193" t="s">
        <v>142</v>
      </c>
      <c r="E310" s="194" t="s">
        <v>358</v>
      </c>
      <c r="F310" s="195" t="s">
        <v>359</v>
      </c>
      <c r="G310" s="196" t="s">
        <v>317</v>
      </c>
      <c r="H310" s="197">
        <v>24</v>
      </c>
      <c r="I310" s="198"/>
      <c r="J310" s="199">
        <f>ROUND(I310*H310,2)</f>
        <v>0</v>
      </c>
      <c r="K310" s="195" t="s">
        <v>156</v>
      </c>
      <c r="L310" s="61"/>
      <c r="M310" s="200" t="s">
        <v>22</v>
      </c>
      <c r="N310" s="201" t="s">
        <v>48</v>
      </c>
      <c r="O310" s="42"/>
      <c r="P310" s="202">
        <f>O310*H310</f>
        <v>0</v>
      </c>
      <c r="Q310" s="202">
        <v>0</v>
      </c>
      <c r="R310" s="202">
        <f>Q310*H310</f>
        <v>0</v>
      </c>
      <c r="S310" s="202">
        <v>0.00156</v>
      </c>
      <c r="T310" s="203">
        <f>S310*H310</f>
        <v>0.03744</v>
      </c>
      <c r="AR310" s="24" t="s">
        <v>318</v>
      </c>
      <c r="AT310" s="24" t="s">
        <v>142</v>
      </c>
      <c r="AU310" s="24" t="s">
        <v>86</v>
      </c>
      <c r="AY310" s="24" t="s">
        <v>139</v>
      </c>
      <c r="BE310" s="204">
        <f>IF(N310="základní",J310,0)</f>
        <v>0</v>
      </c>
      <c r="BF310" s="204">
        <f>IF(N310="snížená",J310,0)</f>
        <v>0</v>
      </c>
      <c r="BG310" s="204">
        <f>IF(N310="zákl. přenesená",J310,0)</f>
        <v>0</v>
      </c>
      <c r="BH310" s="204">
        <f>IF(N310="sníž. přenesená",J310,0)</f>
        <v>0</v>
      </c>
      <c r="BI310" s="204">
        <f>IF(N310="nulová",J310,0)</f>
        <v>0</v>
      </c>
      <c r="BJ310" s="24" t="s">
        <v>24</v>
      </c>
      <c r="BK310" s="204">
        <f>ROUND(I310*H310,2)</f>
        <v>0</v>
      </c>
      <c r="BL310" s="24" t="s">
        <v>318</v>
      </c>
      <c r="BM310" s="24" t="s">
        <v>360</v>
      </c>
    </row>
    <row r="311" spans="2:51" s="11" customFormat="1" ht="13.5">
      <c r="B311" s="205"/>
      <c r="C311" s="206"/>
      <c r="D311" s="207" t="s">
        <v>148</v>
      </c>
      <c r="E311" s="208" t="s">
        <v>22</v>
      </c>
      <c r="F311" s="209" t="s">
        <v>164</v>
      </c>
      <c r="G311" s="206"/>
      <c r="H311" s="210" t="s">
        <v>22</v>
      </c>
      <c r="I311" s="211"/>
      <c r="J311" s="206"/>
      <c r="K311" s="206"/>
      <c r="L311" s="212"/>
      <c r="M311" s="213"/>
      <c r="N311" s="214"/>
      <c r="O311" s="214"/>
      <c r="P311" s="214"/>
      <c r="Q311" s="214"/>
      <c r="R311" s="214"/>
      <c r="S311" s="214"/>
      <c r="T311" s="215"/>
      <c r="AT311" s="216" t="s">
        <v>148</v>
      </c>
      <c r="AU311" s="216" t="s">
        <v>86</v>
      </c>
      <c r="AV311" s="11" t="s">
        <v>24</v>
      </c>
      <c r="AW311" s="11" t="s">
        <v>38</v>
      </c>
      <c r="AX311" s="11" t="s">
        <v>77</v>
      </c>
      <c r="AY311" s="216" t="s">
        <v>139</v>
      </c>
    </row>
    <row r="312" spans="2:51" s="12" customFormat="1" ht="13.5">
      <c r="B312" s="217"/>
      <c r="C312" s="218"/>
      <c r="D312" s="207" t="s">
        <v>148</v>
      </c>
      <c r="E312" s="219" t="s">
        <v>22</v>
      </c>
      <c r="F312" s="220" t="s">
        <v>320</v>
      </c>
      <c r="G312" s="218"/>
      <c r="H312" s="221">
        <v>1</v>
      </c>
      <c r="I312" s="222"/>
      <c r="J312" s="218"/>
      <c r="K312" s="218"/>
      <c r="L312" s="223"/>
      <c r="M312" s="224"/>
      <c r="N312" s="225"/>
      <c r="O312" s="225"/>
      <c r="P312" s="225"/>
      <c r="Q312" s="225"/>
      <c r="R312" s="225"/>
      <c r="S312" s="225"/>
      <c r="T312" s="226"/>
      <c r="AT312" s="227" t="s">
        <v>148</v>
      </c>
      <c r="AU312" s="227" t="s">
        <v>86</v>
      </c>
      <c r="AV312" s="12" t="s">
        <v>86</v>
      </c>
      <c r="AW312" s="12" t="s">
        <v>38</v>
      </c>
      <c r="AX312" s="12" t="s">
        <v>77</v>
      </c>
      <c r="AY312" s="227" t="s">
        <v>139</v>
      </c>
    </row>
    <row r="313" spans="2:51" s="12" customFormat="1" ht="13.5">
      <c r="B313" s="217"/>
      <c r="C313" s="218"/>
      <c r="D313" s="207" t="s">
        <v>148</v>
      </c>
      <c r="E313" s="219" t="s">
        <v>22</v>
      </c>
      <c r="F313" s="220" t="s">
        <v>321</v>
      </c>
      <c r="G313" s="218"/>
      <c r="H313" s="221">
        <v>1</v>
      </c>
      <c r="I313" s="222"/>
      <c r="J313" s="218"/>
      <c r="K313" s="218"/>
      <c r="L313" s="223"/>
      <c r="M313" s="224"/>
      <c r="N313" s="225"/>
      <c r="O313" s="225"/>
      <c r="P313" s="225"/>
      <c r="Q313" s="225"/>
      <c r="R313" s="225"/>
      <c r="S313" s="225"/>
      <c r="T313" s="226"/>
      <c r="AT313" s="227" t="s">
        <v>148</v>
      </c>
      <c r="AU313" s="227" t="s">
        <v>86</v>
      </c>
      <c r="AV313" s="12" t="s">
        <v>86</v>
      </c>
      <c r="AW313" s="12" t="s">
        <v>38</v>
      </c>
      <c r="AX313" s="12" t="s">
        <v>77</v>
      </c>
      <c r="AY313" s="227" t="s">
        <v>139</v>
      </c>
    </row>
    <row r="314" spans="2:51" s="11" customFormat="1" ht="13.5">
      <c r="B314" s="205"/>
      <c r="C314" s="206"/>
      <c r="D314" s="207" t="s">
        <v>148</v>
      </c>
      <c r="E314" s="208" t="s">
        <v>22</v>
      </c>
      <c r="F314" s="209" t="s">
        <v>201</v>
      </c>
      <c r="G314" s="206"/>
      <c r="H314" s="210" t="s">
        <v>22</v>
      </c>
      <c r="I314" s="211"/>
      <c r="J314" s="206"/>
      <c r="K314" s="206"/>
      <c r="L314" s="212"/>
      <c r="M314" s="213"/>
      <c r="N314" s="214"/>
      <c r="O314" s="214"/>
      <c r="P314" s="214"/>
      <c r="Q314" s="214"/>
      <c r="R314" s="214"/>
      <c r="S314" s="214"/>
      <c r="T314" s="215"/>
      <c r="AT314" s="216" t="s">
        <v>148</v>
      </c>
      <c r="AU314" s="216" t="s">
        <v>86</v>
      </c>
      <c r="AV314" s="11" t="s">
        <v>24</v>
      </c>
      <c r="AW314" s="11" t="s">
        <v>38</v>
      </c>
      <c r="AX314" s="11" t="s">
        <v>77</v>
      </c>
      <c r="AY314" s="216" t="s">
        <v>139</v>
      </c>
    </row>
    <row r="315" spans="2:51" s="12" customFormat="1" ht="13.5">
      <c r="B315" s="217"/>
      <c r="C315" s="218"/>
      <c r="D315" s="207" t="s">
        <v>148</v>
      </c>
      <c r="E315" s="219" t="s">
        <v>22</v>
      </c>
      <c r="F315" s="220" t="s">
        <v>331</v>
      </c>
      <c r="G315" s="218"/>
      <c r="H315" s="221">
        <v>1</v>
      </c>
      <c r="I315" s="222"/>
      <c r="J315" s="218"/>
      <c r="K315" s="218"/>
      <c r="L315" s="223"/>
      <c r="M315" s="224"/>
      <c r="N315" s="225"/>
      <c r="O315" s="225"/>
      <c r="P315" s="225"/>
      <c r="Q315" s="225"/>
      <c r="R315" s="225"/>
      <c r="S315" s="225"/>
      <c r="T315" s="226"/>
      <c r="AT315" s="227" t="s">
        <v>148</v>
      </c>
      <c r="AU315" s="227" t="s">
        <v>86</v>
      </c>
      <c r="AV315" s="12" t="s">
        <v>86</v>
      </c>
      <c r="AW315" s="12" t="s">
        <v>38</v>
      </c>
      <c r="AX315" s="12" t="s">
        <v>77</v>
      </c>
      <c r="AY315" s="227" t="s">
        <v>139</v>
      </c>
    </row>
    <row r="316" spans="2:51" s="12" customFormat="1" ht="13.5">
      <c r="B316" s="217"/>
      <c r="C316" s="218"/>
      <c r="D316" s="207" t="s">
        <v>148</v>
      </c>
      <c r="E316" s="219" t="s">
        <v>22</v>
      </c>
      <c r="F316" s="220" t="s">
        <v>332</v>
      </c>
      <c r="G316" s="218"/>
      <c r="H316" s="221">
        <v>1</v>
      </c>
      <c r="I316" s="222"/>
      <c r="J316" s="218"/>
      <c r="K316" s="218"/>
      <c r="L316" s="223"/>
      <c r="M316" s="224"/>
      <c r="N316" s="225"/>
      <c r="O316" s="225"/>
      <c r="P316" s="225"/>
      <c r="Q316" s="225"/>
      <c r="R316" s="225"/>
      <c r="S316" s="225"/>
      <c r="T316" s="226"/>
      <c r="AT316" s="227" t="s">
        <v>148</v>
      </c>
      <c r="AU316" s="227" t="s">
        <v>86</v>
      </c>
      <c r="AV316" s="12" t="s">
        <v>86</v>
      </c>
      <c r="AW316" s="12" t="s">
        <v>38</v>
      </c>
      <c r="AX316" s="12" t="s">
        <v>77</v>
      </c>
      <c r="AY316" s="227" t="s">
        <v>139</v>
      </c>
    </row>
    <row r="317" spans="2:51" s="12" customFormat="1" ht="13.5">
      <c r="B317" s="217"/>
      <c r="C317" s="218"/>
      <c r="D317" s="207" t="s">
        <v>148</v>
      </c>
      <c r="E317" s="219" t="s">
        <v>22</v>
      </c>
      <c r="F317" s="220" t="s">
        <v>333</v>
      </c>
      <c r="G317" s="218"/>
      <c r="H317" s="221">
        <v>1</v>
      </c>
      <c r="I317" s="222"/>
      <c r="J317" s="218"/>
      <c r="K317" s="218"/>
      <c r="L317" s="223"/>
      <c r="M317" s="224"/>
      <c r="N317" s="225"/>
      <c r="O317" s="225"/>
      <c r="P317" s="225"/>
      <c r="Q317" s="225"/>
      <c r="R317" s="225"/>
      <c r="S317" s="225"/>
      <c r="T317" s="226"/>
      <c r="AT317" s="227" t="s">
        <v>148</v>
      </c>
      <c r="AU317" s="227" t="s">
        <v>86</v>
      </c>
      <c r="AV317" s="12" t="s">
        <v>86</v>
      </c>
      <c r="AW317" s="12" t="s">
        <v>38</v>
      </c>
      <c r="AX317" s="12" t="s">
        <v>77</v>
      </c>
      <c r="AY317" s="227" t="s">
        <v>139</v>
      </c>
    </row>
    <row r="318" spans="2:51" s="12" customFormat="1" ht="13.5">
      <c r="B318" s="217"/>
      <c r="C318" s="218"/>
      <c r="D318" s="207" t="s">
        <v>148</v>
      </c>
      <c r="E318" s="219" t="s">
        <v>22</v>
      </c>
      <c r="F318" s="220" t="s">
        <v>334</v>
      </c>
      <c r="G318" s="218"/>
      <c r="H318" s="221">
        <v>1</v>
      </c>
      <c r="I318" s="222"/>
      <c r="J318" s="218"/>
      <c r="K318" s="218"/>
      <c r="L318" s="223"/>
      <c r="M318" s="224"/>
      <c r="N318" s="225"/>
      <c r="O318" s="225"/>
      <c r="P318" s="225"/>
      <c r="Q318" s="225"/>
      <c r="R318" s="225"/>
      <c r="S318" s="225"/>
      <c r="T318" s="226"/>
      <c r="AT318" s="227" t="s">
        <v>148</v>
      </c>
      <c r="AU318" s="227" t="s">
        <v>86</v>
      </c>
      <c r="AV318" s="12" t="s">
        <v>86</v>
      </c>
      <c r="AW318" s="12" t="s">
        <v>38</v>
      </c>
      <c r="AX318" s="12" t="s">
        <v>77</v>
      </c>
      <c r="AY318" s="227" t="s">
        <v>139</v>
      </c>
    </row>
    <row r="319" spans="2:51" s="12" customFormat="1" ht="13.5">
      <c r="B319" s="217"/>
      <c r="C319" s="218"/>
      <c r="D319" s="207" t="s">
        <v>148</v>
      </c>
      <c r="E319" s="219" t="s">
        <v>22</v>
      </c>
      <c r="F319" s="220" t="s">
        <v>335</v>
      </c>
      <c r="G319" s="218"/>
      <c r="H319" s="221">
        <v>1</v>
      </c>
      <c r="I319" s="222"/>
      <c r="J319" s="218"/>
      <c r="K319" s="218"/>
      <c r="L319" s="223"/>
      <c r="M319" s="224"/>
      <c r="N319" s="225"/>
      <c r="O319" s="225"/>
      <c r="P319" s="225"/>
      <c r="Q319" s="225"/>
      <c r="R319" s="225"/>
      <c r="S319" s="225"/>
      <c r="T319" s="226"/>
      <c r="AT319" s="227" t="s">
        <v>148</v>
      </c>
      <c r="AU319" s="227" t="s">
        <v>86</v>
      </c>
      <c r="AV319" s="12" t="s">
        <v>86</v>
      </c>
      <c r="AW319" s="12" t="s">
        <v>38</v>
      </c>
      <c r="AX319" s="12" t="s">
        <v>77</v>
      </c>
      <c r="AY319" s="227" t="s">
        <v>139</v>
      </c>
    </row>
    <row r="320" spans="2:51" s="11" customFormat="1" ht="13.5">
      <c r="B320" s="205"/>
      <c r="C320" s="206"/>
      <c r="D320" s="207" t="s">
        <v>148</v>
      </c>
      <c r="E320" s="208" t="s">
        <v>22</v>
      </c>
      <c r="F320" s="209" t="s">
        <v>174</v>
      </c>
      <c r="G320" s="206"/>
      <c r="H320" s="210" t="s">
        <v>22</v>
      </c>
      <c r="I320" s="211"/>
      <c r="J320" s="206"/>
      <c r="K320" s="206"/>
      <c r="L320" s="212"/>
      <c r="M320" s="213"/>
      <c r="N320" s="214"/>
      <c r="O320" s="214"/>
      <c r="P320" s="214"/>
      <c r="Q320" s="214"/>
      <c r="R320" s="214"/>
      <c r="S320" s="214"/>
      <c r="T320" s="215"/>
      <c r="AT320" s="216" t="s">
        <v>148</v>
      </c>
      <c r="AU320" s="216" t="s">
        <v>86</v>
      </c>
      <c r="AV320" s="11" t="s">
        <v>24</v>
      </c>
      <c r="AW320" s="11" t="s">
        <v>38</v>
      </c>
      <c r="AX320" s="11" t="s">
        <v>77</v>
      </c>
      <c r="AY320" s="216" t="s">
        <v>139</v>
      </c>
    </row>
    <row r="321" spans="2:51" s="12" customFormat="1" ht="13.5">
      <c r="B321" s="217"/>
      <c r="C321" s="218"/>
      <c r="D321" s="207" t="s">
        <v>148</v>
      </c>
      <c r="E321" s="219" t="s">
        <v>22</v>
      </c>
      <c r="F321" s="220" t="s">
        <v>336</v>
      </c>
      <c r="G321" s="218"/>
      <c r="H321" s="221">
        <v>1</v>
      </c>
      <c r="I321" s="222"/>
      <c r="J321" s="218"/>
      <c r="K321" s="218"/>
      <c r="L321" s="223"/>
      <c r="M321" s="224"/>
      <c r="N321" s="225"/>
      <c r="O321" s="225"/>
      <c r="P321" s="225"/>
      <c r="Q321" s="225"/>
      <c r="R321" s="225"/>
      <c r="S321" s="225"/>
      <c r="T321" s="226"/>
      <c r="AT321" s="227" t="s">
        <v>148</v>
      </c>
      <c r="AU321" s="227" t="s">
        <v>86</v>
      </c>
      <c r="AV321" s="12" t="s">
        <v>86</v>
      </c>
      <c r="AW321" s="12" t="s">
        <v>38</v>
      </c>
      <c r="AX321" s="12" t="s">
        <v>77</v>
      </c>
      <c r="AY321" s="227" t="s">
        <v>139</v>
      </c>
    </row>
    <row r="322" spans="2:51" s="12" customFormat="1" ht="13.5">
      <c r="B322" s="217"/>
      <c r="C322" s="218"/>
      <c r="D322" s="207" t="s">
        <v>148</v>
      </c>
      <c r="E322" s="219" t="s">
        <v>22</v>
      </c>
      <c r="F322" s="220" t="s">
        <v>337</v>
      </c>
      <c r="G322" s="218"/>
      <c r="H322" s="221">
        <v>1</v>
      </c>
      <c r="I322" s="222"/>
      <c r="J322" s="218"/>
      <c r="K322" s="218"/>
      <c r="L322" s="223"/>
      <c r="M322" s="224"/>
      <c r="N322" s="225"/>
      <c r="O322" s="225"/>
      <c r="P322" s="225"/>
      <c r="Q322" s="225"/>
      <c r="R322" s="225"/>
      <c r="S322" s="225"/>
      <c r="T322" s="226"/>
      <c r="AT322" s="227" t="s">
        <v>148</v>
      </c>
      <c r="AU322" s="227" t="s">
        <v>86</v>
      </c>
      <c r="AV322" s="12" t="s">
        <v>86</v>
      </c>
      <c r="AW322" s="12" t="s">
        <v>38</v>
      </c>
      <c r="AX322" s="12" t="s">
        <v>77</v>
      </c>
      <c r="AY322" s="227" t="s">
        <v>139</v>
      </c>
    </row>
    <row r="323" spans="2:51" s="12" customFormat="1" ht="13.5">
      <c r="B323" s="217"/>
      <c r="C323" s="218"/>
      <c r="D323" s="207" t="s">
        <v>148</v>
      </c>
      <c r="E323" s="219" t="s">
        <v>22</v>
      </c>
      <c r="F323" s="220" t="s">
        <v>338</v>
      </c>
      <c r="G323" s="218"/>
      <c r="H323" s="221">
        <v>1</v>
      </c>
      <c r="I323" s="222"/>
      <c r="J323" s="218"/>
      <c r="K323" s="218"/>
      <c r="L323" s="223"/>
      <c r="M323" s="224"/>
      <c r="N323" s="225"/>
      <c r="O323" s="225"/>
      <c r="P323" s="225"/>
      <c r="Q323" s="225"/>
      <c r="R323" s="225"/>
      <c r="S323" s="225"/>
      <c r="T323" s="226"/>
      <c r="AT323" s="227" t="s">
        <v>148</v>
      </c>
      <c r="AU323" s="227" t="s">
        <v>86</v>
      </c>
      <c r="AV323" s="12" t="s">
        <v>86</v>
      </c>
      <c r="AW323" s="12" t="s">
        <v>38</v>
      </c>
      <c r="AX323" s="12" t="s">
        <v>77</v>
      </c>
      <c r="AY323" s="227" t="s">
        <v>139</v>
      </c>
    </row>
    <row r="324" spans="2:51" s="12" customFormat="1" ht="13.5">
      <c r="B324" s="217"/>
      <c r="C324" s="218"/>
      <c r="D324" s="207" t="s">
        <v>148</v>
      </c>
      <c r="E324" s="219" t="s">
        <v>22</v>
      </c>
      <c r="F324" s="220" t="s">
        <v>339</v>
      </c>
      <c r="G324" s="218"/>
      <c r="H324" s="221">
        <v>1</v>
      </c>
      <c r="I324" s="222"/>
      <c r="J324" s="218"/>
      <c r="K324" s="218"/>
      <c r="L324" s="223"/>
      <c r="M324" s="224"/>
      <c r="N324" s="225"/>
      <c r="O324" s="225"/>
      <c r="P324" s="225"/>
      <c r="Q324" s="225"/>
      <c r="R324" s="225"/>
      <c r="S324" s="225"/>
      <c r="T324" s="226"/>
      <c r="AT324" s="227" t="s">
        <v>148</v>
      </c>
      <c r="AU324" s="227" t="s">
        <v>86</v>
      </c>
      <c r="AV324" s="12" t="s">
        <v>86</v>
      </c>
      <c r="AW324" s="12" t="s">
        <v>38</v>
      </c>
      <c r="AX324" s="12" t="s">
        <v>77</v>
      </c>
      <c r="AY324" s="227" t="s">
        <v>139</v>
      </c>
    </row>
    <row r="325" spans="2:51" s="12" customFormat="1" ht="13.5">
      <c r="B325" s="217"/>
      <c r="C325" s="218"/>
      <c r="D325" s="207" t="s">
        <v>148</v>
      </c>
      <c r="E325" s="219" t="s">
        <v>22</v>
      </c>
      <c r="F325" s="220" t="s">
        <v>340</v>
      </c>
      <c r="G325" s="218"/>
      <c r="H325" s="221">
        <v>1</v>
      </c>
      <c r="I325" s="222"/>
      <c r="J325" s="218"/>
      <c r="K325" s="218"/>
      <c r="L325" s="223"/>
      <c r="M325" s="224"/>
      <c r="N325" s="225"/>
      <c r="O325" s="225"/>
      <c r="P325" s="225"/>
      <c r="Q325" s="225"/>
      <c r="R325" s="225"/>
      <c r="S325" s="225"/>
      <c r="T325" s="226"/>
      <c r="AT325" s="227" t="s">
        <v>148</v>
      </c>
      <c r="AU325" s="227" t="s">
        <v>86</v>
      </c>
      <c r="AV325" s="12" t="s">
        <v>86</v>
      </c>
      <c r="AW325" s="12" t="s">
        <v>38</v>
      </c>
      <c r="AX325" s="12" t="s">
        <v>77</v>
      </c>
      <c r="AY325" s="227" t="s">
        <v>139</v>
      </c>
    </row>
    <row r="326" spans="2:51" s="12" customFormat="1" ht="13.5">
      <c r="B326" s="217"/>
      <c r="C326" s="218"/>
      <c r="D326" s="207" t="s">
        <v>148</v>
      </c>
      <c r="E326" s="219" t="s">
        <v>22</v>
      </c>
      <c r="F326" s="220" t="s">
        <v>341</v>
      </c>
      <c r="G326" s="218"/>
      <c r="H326" s="221">
        <v>1</v>
      </c>
      <c r="I326" s="222"/>
      <c r="J326" s="218"/>
      <c r="K326" s="218"/>
      <c r="L326" s="223"/>
      <c r="M326" s="224"/>
      <c r="N326" s="225"/>
      <c r="O326" s="225"/>
      <c r="P326" s="225"/>
      <c r="Q326" s="225"/>
      <c r="R326" s="225"/>
      <c r="S326" s="225"/>
      <c r="T326" s="226"/>
      <c r="AT326" s="227" t="s">
        <v>148</v>
      </c>
      <c r="AU326" s="227" t="s">
        <v>86</v>
      </c>
      <c r="AV326" s="12" t="s">
        <v>86</v>
      </c>
      <c r="AW326" s="12" t="s">
        <v>38</v>
      </c>
      <c r="AX326" s="12" t="s">
        <v>77</v>
      </c>
      <c r="AY326" s="227" t="s">
        <v>139</v>
      </c>
    </row>
    <row r="327" spans="2:51" s="12" customFormat="1" ht="13.5">
      <c r="B327" s="217"/>
      <c r="C327" s="218"/>
      <c r="D327" s="207" t="s">
        <v>148</v>
      </c>
      <c r="E327" s="219" t="s">
        <v>22</v>
      </c>
      <c r="F327" s="220" t="s">
        <v>342</v>
      </c>
      <c r="G327" s="218"/>
      <c r="H327" s="221">
        <v>1</v>
      </c>
      <c r="I327" s="222"/>
      <c r="J327" s="218"/>
      <c r="K327" s="218"/>
      <c r="L327" s="223"/>
      <c r="M327" s="224"/>
      <c r="N327" s="225"/>
      <c r="O327" s="225"/>
      <c r="P327" s="225"/>
      <c r="Q327" s="225"/>
      <c r="R327" s="225"/>
      <c r="S327" s="225"/>
      <c r="T327" s="226"/>
      <c r="AT327" s="227" t="s">
        <v>148</v>
      </c>
      <c r="AU327" s="227" t="s">
        <v>86</v>
      </c>
      <c r="AV327" s="12" t="s">
        <v>86</v>
      </c>
      <c r="AW327" s="12" t="s">
        <v>38</v>
      </c>
      <c r="AX327" s="12" t="s">
        <v>77</v>
      </c>
      <c r="AY327" s="227" t="s">
        <v>139</v>
      </c>
    </row>
    <row r="328" spans="2:51" s="12" customFormat="1" ht="13.5">
      <c r="B328" s="217"/>
      <c r="C328" s="218"/>
      <c r="D328" s="207" t="s">
        <v>148</v>
      </c>
      <c r="E328" s="219" t="s">
        <v>22</v>
      </c>
      <c r="F328" s="220" t="s">
        <v>343</v>
      </c>
      <c r="G328" s="218"/>
      <c r="H328" s="221">
        <v>1</v>
      </c>
      <c r="I328" s="222"/>
      <c r="J328" s="218"/>
      <c r="K328" s="218"/>
      <c r="L328" s="223"/>
      <c r="M328" s="224"/>
      <c r="N328" s="225"/>
      <c r="O328" s="225"/>
      <c r="P328" s="225"/>
      <c r="Q328" s="225"/>
      <c r="R328" s="225"/>
      <c r="S328" s="225"/>
      <c r="T328" s="226"/>
      <c r="AT328" s="227" t="s">
        <v>148</v>
      </c>
      <c r="AU328" s="227" t="s">
        <v>86</v>
      </c>
      <c r="AV328" s="12" t="s">
        <v>86</v>
      </c>
      <c r="AW328" s="12" t="s">
        <v>38</v>
      </c>
      <c r="AX328" s="12" t="s">
        <v>77</v>
      </c>
      <c r="AY328" s="227" t="s">
        <v>139</v>
      </c>
    </row>
    <row r="329" spans="2:51" s="12" customFormat="1" ht="13.5">
      <c r="B329" s="217"/>
      <c r="C329" s="218"/>
      <c r="D329" s="207" t="s">
        <v>148</v>
      </c>
      <c r="E329" s="219" t="s">
        <v>22</v>
      </c>
      <c r="F329" s="220" t="s">
        <v>344</v>
      </c>
      <c r="G329" s="218"/>
      <c r="H329" s="221">
        <v>1</v>
      </c>
      <c r="I329" s="222"/>
      <c r="J329" s="218"/>
      <c r="K329" s="218"/>
      <c r="L329" s="223"/>
      <c r="M329" s="224"/>
      <c r="N329" s="225"/>
      <c r="O329" s="225"/>
      <c r="P329" s="225"/>
      <c r="Q329" s="225"/>
      <c r="R329" s="225"/>
      <c r="S329" s="225"/>
      <c r="T329" s="226"/>
      <c r="AT329" s="227" t="s">
        <v>148</v>
      </c>
      <c r="AU329" s="227" t="s">
        <v>86</v>
      </c>
      <c r="AV329" s="12" t="s">
        <v>86</v>
      </c>
      <c r="AW329" s="12" t="s">
        <v>38</v>
      </c>
      <c r="AX329" s="12" t="s">
        <v>77</v>
      </c>
      <c r="AY329" s="227" t="s">
        <v>139</v>
      </c>
    </row>
    <row r="330" spans="2:51" s="11" customFormat="1" ht="13.5">
      <c r="B330" s="205"/>
      <c r="C330" s="206"/>
      <c r="D330" s="207" t="s">
        <v>148</v>
      </c>
      <c r="E330" s="208" t="s">
        <v>22</v>
      </c>
      <c r="F330" s="209" t="s">
        <v>212</v>
      </c>
      <c r="G330" s="206"/>
      <c r="H330" s="210" t="s">
        <v>22</v>
      </c>
      <c r="I330" s="211"/>
      <c r="J330" s="206"/>
      <c r="K330" s="206"/>
      <c r="L330" s="212"/>
      <c r="M330" s="213"/>
      <c r="N330" s="214"/>
      <c r="O330" s="214"/>
      <c r="P330" s="214"/>
      <c r="Q330" s="214"/>
      <c r="R330" s="214"/>
      <c r="S330" s="214"/>
      <c r="T330" s="215"/>
      <c r="AT330" s="216" t="s">
        <v>148</v>
      </c>
      <c r="AU330" s="216" t="s">
        <v>86</v>
      </c>
      <c r="AV330" s="11" t="s">
        <v>24</v>
      </c>
      <c r="AW330" s="11" t="s">
        <v>38</v>
      </c>
      <c r="AX330" s="11" t="s">
        <v>77</v>
      </c>
      <c r="AY330" s="216" t="s">
        <v>139</v>
      </c>
    </row>
    <row r="331" spans="2:51" s="12" customFormat="1" ht="13.5">
      <c r="B331" s="217"/>
      <c r="C331" s="218"/>
      <c r="D331" s="207" t="s">
        <v>148</v>
      </c>
      <c r="E331" s="219" t="s">
        <v>22</v>
      </c>
      <c r="F331" s="220" t="s">
        <v>345</v>
      </c>
      <c r="G331" s="218"/>
      <c r="H331" s="221">
        <v>1</v>
      </c>
      <c r="I331" s="222"/>
      <c r="J331" s="218"/>
      <c r="K331" s="218"/>
      <c r="L331" s="223"/>
      <c r="M331" s="224"/>
      <c r="N331" s="225"/>
      <c r="O331" s="225"/>
      <c r="P331" s="225"/>
      <c r="Q331" s="225"/>
      <c r="R331" s="225"/>
      <c r="S331" s="225"/>
      <c r="T331" s="226"/>
      <c r="AT331" s="227" t="s">
        <v>148</v>
      </c>
      <c r="AU331" s="227" t="s">
        <v>86</v>
      </c>
      <c r="AV331" s="12" t="s">
        <v>86</v>
      </c>
      <c r="AW331" s="12" t="s">
        <v>38</v>
      </c>
      <c r="AX331" s="12" t="s">
        <v>77</v>
      </c>
      <c r="AY331" s="227" t="s">
        <v>139</v>
      </c>
    </row>
    <row r="332" spans="2:51" s="12" customFormat="1" ht="13.5">
      <c r="B332" s="217"/>
      <c r="C332" s="218"/>
      <c r="D332" s="207" t="s">
        <v>148</v>
      </c>
      <c r="E332" s="219" t="s">
        <v>22</v>
      </c>
      <c r="F332" s="220" t="s">
        <v>346</v>
      </c>
      <c r="G332" s="218"/>
      <c r="H332" s="221">
        <v>1</v>
      </c>
      <c r="I332" s="222"/>
      <c r="J332" s="218"/>
      <c r="K332" s="218"/>
      <c r="L332" s="223"/>
      <c r="M332" s="224"/>
      <c r="N332" s="225"/>
      <c r="O332" s="225"/>
      <c r="P332" s="225"/>
      <c r="Q332" s="225"/>
      <c r="R332" s="225"/>
      <c r="S332" s="225"/>
      <c r="T332" s="226"/>
      <c r="AT332" s="227" t="s">
        <v>148</v>
      </c>
      <c r="AU332" s="227" t="s">
        <v>86</v>
      </c>
      <c r="AV332" s="12" t="s">
        <v>86</v>
      </c>
      <c r="AW332" s="12" t="s">
        <v>38</v>
      </c>
      <c r="AX332" s="12" t="s">
        <v>77</v>
      </c>
      <c r="AY332" s="227" t="s">
        <v>139</v>
      </c>
    </row>
    <row r="333" spans="2:51" s="12" customFormat="1" ht="13.5">
      <c r="B333" s="217"/>
      <c r="C333" s="218"/>
      <c r="D333" s="207" t="s">
        <v>148</v>
      </c>
      <c r="E333" s="219" t="s">
        <v>22</v>
      </c>
      <c r="F333" s="220" t="s">
        <v>347</v>
      </c>
      <c r="G333" s="218"/>
      <c r="H333" s="221">
        <v>1</v>
      </c>
      <c r="I333" s="222"/>
      <c r="J333" s="218"/>
      <c r="K333" s="218"/>
      <c r="L333" s="223"/>
      <c r="M333" s="224"/>
      <c r="N333" s="225"/>
      <c r="O333" s="225"/>
      <c r="P333" s="225"/>
      <c r="Q333" s="225"/>
      <c r="R333" s="225"/>
      <c r="S333" s="225"/>
      <c r="T333" s="226"/>
      <c r="AT333" s="227" t="s">
        <v>148</v>
      </c>
      <c r="AU333" s="227" t="s">
        <v>86</v>
      </c>
      <c r="AV333" s="12" t="s">
        <v>86</v>
      </c>
      <c r="AW333" s="12" t="s">
        <v>38</v>
      </c>
      <c r="AX333" s="12" t="s">
        <v>77</v>
      </c>
      <c r="AY333" s="227" t="s">
        <v>139</v>
      </c>
    </row>
    <row r="334" spans="2:51" s="12" customFormat="1" ht="13.5">
      <c r="B334" s="217"/>
      <c r="C334" s="218"/>
      <c r="D334" s="207" t="s">
        <v>148</v>
      </c>
      <c r="E334" s="219" t="s">
        <v>22</v>
      </c>
      <c r="F334" s="220" t="s">
        <v>348</v>
      </c>
      <c r="G334" s="218"/>
      <c r="H334" s="221">
        <v>1</v>
      </c>
      <c r="I334" s="222"/>
      <c r="J334" s="218"/>
      <c r="K334" s="218"/>
      <c r="L334" s="223"/>
      <c r="M334" s="224"/>
      <c r="N334" s="225"/>
      <c r="O334" s="225"/>
      <c r="P334" s="225"/>
      <c r="Q334" s="225"/>
      <c r="R334" s="225"/>
      <c r="S334" s="225"/>
      <c r="T334" s="226"/>
      <c r="AT334" s="227" t="s">
        <v>148</v>
      </c>
      <c r="AU334" s="227" t="s">
        <v>86</v>
      </c>
      <c r="AV334" s="12" t="s">
        <v>86</v>
      </c>
      <c r="AW334" s="12" t="s">
        <v>38</v>
      </c>
      <c r="AX334" s="12" t="s">
        <v>77</v>
      </c>
      <c r="AY334" s="227" t="s">
        <v>139</v>
      </c>
    </row>
    <row r="335" spans="2:51" s="12" customFormat="1" ht="13.5">
      <c r="B335" s="217"/>
      <c r="C335" s="218"/>
      <c r="D335" s="207" t="s">
        <v>148</v>
      </c>
      <c r="E335" s="219" t="s">
        <v>22</v>
      </c>
      <c r="F335" s="220" t="s">
        <v>349</v>
      </c>
      <c r="G335" s="218"/>
      <c r="H335" s="221">
        <v>1</v>
      </c>
      <c r="I335" s="222"/>
      <c r="J335" s="218"/>
      <c r="K335" s="218"/>
      <c r="L335" s="223"/>
      <c r="M335" s="224"/>
      <c r="N335" s="225"/>
      <c r="O335" s="225"/>
      <c r="P335" s="225"/>
      <c r="Q335" s="225"/>
      <c r="R335" s="225"/>
      <c r="S335" s="225"/>
      <c r="T335" s="226"/>
      <c r="AT335" s="227" t="s">
        <v>148</v>
      </c>
      <c r="AU335" s="227" t="s">
        <v>86</v>
      </c>
      <c r="AV335" s="12" t="s">
        <v>86</v>
      </c>
      <c r="AW335" s="12" t="s">
        <v>38</v>
      </c>
      <c r="AX335" s="12" t="s">
        <v>77</v>
      </c>
      <c r="AY335" s="227" t="s">
        <v>139</v>
      </c>
    </row>
    <row r="336" spans="2:51" s="12" customFormat="1" ht="13.5">
      <c r="B336" s="217"/>
      <c r="C336" s="218"/>
      <c r="D336" s="207" t="s">
        <v>148</v>
      </c>
      <c r="E336" s="219" t="s">
        <v>22</v>
      </c>
      <c r="F336" s="220" t="s">
        <v>350</v>
      </c>
      <c r="G336" s="218"/>
      <c r="H336" s="221">
        <v>1</v>
      </c>
      <c r="I336" s="222"/>
      <c r="J336" s="218"/>
      <c r="K336" s="218"/>
      <c r="L336" s="223"/>
      <c r="M336" s="224"/>
      <c r="N336" s="225"/>
      <c r="O336" s="225"/>
      <c r="P336" s="225"/>
      <c r="Q336" s="225"/>
      <c r="R336" s="225"/>
      <c r="S336" s="225"/>
      <c r="T336" s="226"/>
      <c r="AT336" s="227" t="s">
        <v>148</v>
      </c>
      <c r="AU336" s="227" t="s">
        <v>86</v>
      </c>
      <c r="AV336" s="12" t="s">
        <v>86</v>
      </c>
      <c r="AW336" s="12" t="s">
        <v>38</v>
      </c>
      <c r="AX336" s="12" t="s">
        <v>77</v>
      </c>
      <c r="AY336" s="227" t="s">
        <v>139</v>
      </c>
    </row>
    <row r="337" spans="2:51" s="12" customFormat="1" ht="13.5">
      <c r="B337" s="217"/>
      <c r="C337" s="218"/>
      <c r="D337" s="207" t="s">
        <v>148</v>
      </c>
      <c r="E337" s="219" t="s">
        <v>22</v>
      </c>
      <c r="F337" s="220" t="s">
        <v>351</v>
      </c>
      <c r="G337" s="218"/>
      <c r="H337" s="221">
        <v>1</v>
      </c>
      <c r="I337" s="222"/>
      <c r="J337" s="218"/>
      <c r="K337" s="218"/>
      <c r="L337" s="223"/>
      <c r="M337" s="224"/>
      <c r="N337" s="225"/>
      <c r="O337" s="225"/>
      <c r="P337" s="225"/>
      <c r="Q337" s="225"/>
      <c r="R337" s="225"/>
      <c r="S337" s="225"/>
      <c r="T337" s="226"/>
      <c r="AT337" s="227" t="s">
        <v>148</v>
      </c>
      <c r="AU337" s="227" t="s">
        <v>86</v>
      </c>
      <c r="AV337" s="12" t="s">
        <v>86</v>
      </c>
      <c r="AW337" s="12" t="s">
        <v>38</v>
      </c>
      <c r="AX337" s="12" t="s">
        <v>77</v>
      </c>
      <c r="AY337" s="227" t="s">
        <v>139</v>
      </c>
    </row>
    <row r="338" spans="2:51" s="12" customFormat="1" ht="13.5">
      <c r="B338" s="217"/>
      <c r="C338" s="218"/>
      <c r="D338" s="207" t="s">
        <v>148</v>
      </c>
      <c r="E338" s="219" t="s">
        <v>22</v>
      </c>
      <c r="F338" s="220" t="s">
        <v>352</v>
      </c>
      <c r="G338" s="218"/>
      <c r="H338" s="221">
        <v>1</v>
      </c>
      <c r="I338" s="222"/>
      <c r="J338" s="218"/>
      <c r="K338" s="218"/>
      <c r="L338" s="223"/>
      <c r="M338" s="224"/>
      <c r="N338" s="225"/>
      <c r="O338" s="225"/>
      <c r="P338" s="225"/>
      <c r="Q338" s="225"/>
      <c r="R338" s="225"/>
      <c r="S338" s="225"/>
      <c r="T338" s="226"/>
      <c r="AT338" s="227" t="s">
        <v>148</v>
      </c>
      <c r="AU338" s="227" t="s">
        <v>86</v>
      </c>
      <c r="AV338" s="12" t="s">
        <v>86</v>
      </c>
      <c r="AW338" s="12" t="s">
        <v>38</v>
      </c>
      <c r="AX338" s="12" t="s">
        <v>77</v>
      </c>
      <c r="AY338" s="227" t="s">
        <v>139</v>
      </c>
    </row>
    <row r="339" spans="2:51" s="13" customFormat="1" ht="13.5">
      <c r="B339" s="228"/>
      <c r="C339" s="229"/>
      <c r="D339" s="241" t="s">
        <v>148</v>
      </c>
      <c r="E339" s="242" t="s">
        <v>22</v>
      </c>
      <c r="F339" s="243" t="s">
        <v>151</v>
      </c>
      <c r="G339" s="229"/>
      <c r="H339" s="244">
        <v>24</v>
      </c>
      <c r="I339" s="233"/>
      <c r="J339" s="229"/>
      <c r="K339" s="229"/>
      <c r="L339" s="234"/>
      <c r="M339" s="235"/>
      <c r="N339" s="236"/>
      <c r="O339" s="236"/>
      <c r="P339" s="236"/>
      <c r="Q339" s="236"/>
      <c r="R339" s="236"/>
      <c r="S339" s="236"/>
      <c r="T339" s="237"/>
      <c r="AT339" s="238" t="s">
        <v>148</v>
      </c>
      <c r="AU339" s="238" t="s">
        <v>86</v>
      </c>
      <c r="AV339" s="13" t="s">
        <v>146</v>
      </c>
      <c r="AW339" s="13" t="s">
        <v>38</v>
      </c>
      <c r="AX339" s="13" t="s">
        <v>24</v>
      </c>
      <c r="AY339" s="238" t="s">
        <v>139</v>
      </c>
    </row>
    <row r="340" spans="2:65" s="1" customFormat="1" ht="22.5" customHeight="1">
      <c r="B340" s="41"/>
      <c r="C340" s="193" t="s">
        <v>318</v>
      </c>
      <c r="D340" s="193" t="s">
        <v>142</v>
      </c>
      <c r="E340" s="194" t="s">
        <v>361</v>
      </c>
      <c r="F340" s="195" t="s">
        <v>362</v>
      </c>
      <c r="G340" s="196" t="s">
        <v>363</v>
      </c>
      <c r="H340" s="197">
        <v>1</v>
      </c>
      <c r="I340" s="198"/>
      <c r="J340" s="199">
        <f>ROUND(I340*H340,2)</f>
        <v>0</v>
      </c>
      <c r="K340" s="195" t="s">
        <v>22</v>
      </c>
      <c r="L340" s="61"/>
      <c r="M340" s="200" t="s">
        <v>22</v>
      </c>
      <c r="N340" s="201" t="s">
        <v>48</v>
      </c>
      <c r="O340" s="42"/>
      <c r="P340" s="202">
        <f>O340*H340</f>
        <v>0</v>
      </c>
      <c r="Q340" s="202">
        <v>0</v>
      </c>
      <c r="R340" s="202">
        <f>Q340*H340</f>
        <v>0</v>
      </c>
      <c r="S340" s="202">
        <v>0</v>
      </c>
      <c r="T340" s="203">
        <f>S340*H340</f>
        <v>0</v>
      </c>
      <c r="AR340" s="24" t="s">
        <v>318</v>
      </c>
      <c r="AT340" s="24" t="s">
        <v>142</v>
      </c>
      <c r="AU340" s="24" t="s">
        <v>86</v>
      </c>
      <c r="AY340" s="24" t="s">
        <v>139</v>
      </c>
      <c r="BE340" s="204">
        <f>IF(N340="základní",J340,0)</f>
        <v>0</v>
      </c>
      <c r="BF340" s="204">
        <f>IF(N340="snížená",J340,0)</f>
        <v>0</v>
      </c>
      <c r="BG340" s="204">
        <f>IF(N340="zákl. přenesená",J340,0)</f>
        <v>0</v>
      </c>
      <c r="BH340" s="204">
        <f>IF(N340="sníž. přenesená",J340,0)</f>
        <v>0</v>
      </c>
      <c r="BI340" s="204">
        <f>IF(N340="nulová",J340,0)</f>
        <v>0</v>
      </c>
      <c r="BJ340" s="24" t="s">
        <v>24</v>
      </c>
      <c r="BK340" s="204">
        <f>ROUND(I340*H340,2)</f>
        <v>0</v>
      </c>
      <c r="BL340" s="24" t="s">
        <v>318</v>
      </c>
      <c r="BM340" s="24" t="s">
        <v>364</v>
      </c>
    </row>
    <row r="341" spans="2:51" s="12" customFormat="1" ht="13.5">
      <c r="B341" s="217"/>
      <c r="C341" s="218"/>
      <c r="D341" s="207" t="s">
        <v>148</v>
      </c>
      <c r="E341" s="219" t="s">
        <v>22</v>
      </c>
      <c r="F341" s="220" t="s">
        <v>320</v>
      </c>
      <c r="G341" s="218"/>
      <c r="H341" s="221">
        <v>1</v>
      </c>
      <c r="I341" s="222"/>
      <c r="J341" s="218"/>
      <c r="K341" s="218"/>
      <c r="L341" s="223"/>
      <c r="M341" s="224"/>
      <c r="N341" s="225"/>
      <c r="O341" s="225"/>
      <c r="P341" s="225"/>
      <c r="Q341" s="225"/>
      <c r="R341" s="225"/>
      <c r="S341" s="225"/>
      <c r="T341" s="226"/>
      <c r="AT341" s="227" t="s">
        <v>148</v>
      </c>
      <c r="AU341" s="227" t="s">
        <v>86</v>
      </c>
      <c r="AV341" s="12" t="s">
        <v>86</v>
      </c>
      <c r="AW341" s="12" t="s">
        <v>38</v>
      </c>
      <c r="AX341" s="12" t="s">
        <v>77</v>
      </c>
      <c r="AY341" s="227" t="s">
        <v>139</v>
      </c>
    </row>
    <row r="342" spans="2:51" s="13" customFormat="1" ht="13.5">
      <c r="B342" s="228"/>
      <c r="C342" s="229"/>
      <c r="D342" s="241" t="s">
        <v>148</v>
      </c>
      <c r="E342" s="242" t="s">
        <v>22</v>
      </c>
      <c r="F342" s="243" t="s">
        <v>151</v>
      </c>
      <c r="G342" s="229"/>
      <c r="H342" s="244">
        <v>1</v>
      </c>
      <c r="I342" s="233"/>
      <c r="J342" s="229"/>
      <c r="K342" s="229"/>
      <c r="L342" s="234"/>
      <c r="M342" s="235"/>
      <c r="N342" s="236"/>
      <c r="O342" s="236"/>
      <c r="P342" s="236"/>
      <c r="Q342" s="236"/>
      <c r="R342" s="236"/>
      <c r="S342" s="236"/>
      <c r="T342" s="237"/>
      <c r="AT342" s="238" t="s">
        <v>148</v>
      </c>
      <c r="AU342" s="238" t="s">
        <v>86</v>
      </c>
      <c r="AV342" s="13" t="s">
        <v>146</v>
      </c>
      <c r="AW342" s="13" t="s">
        <v>38</v>
      </c>
      <c r="AX342" s="13" t="s">
        <v>24</v>
      </c>
      <c r="AY342" s="238" t="s">
        <v>139</v>
      </c>
    </row>
    <row r="343" spans="2:65" s="1" customFormat="1" ht="22.5" customHeight="1">
      <c r="B343" s="41"/>
      <c r="C343" s="193" t="s">
        <v>365</v>
      </c>
      <c r="D343" s="193" t="s">
        <v>142</v>
      </c>
      <c r="E343" s="194" t="s">
        <v>366</v>
      </c>
      <c r="F343" s="195" t="s">
        <v>367</v>
      </c>
      <c r="G343" s="196" t="s">
        <v>363</v>
      </c>
      <c r="H343" s="197">
        <v>2</v>
      </c>
      <c r="I343" s="198"/>
      <c r="J343" s="199">
        <f>ROUND(I343*H343,2)</f>
        <v>0</v>
      </c>
      <c r="K343" s="195" t="s">
        <v>22</v>
      </c>
      <c r="L343" s="61"/>
      <c r="M343" s="200" t="s">
        <v>22</v>
      </c>
      <c r="N343" s="201" t="s">
        <v>48</v>
      </c>
      <c r="O343" s="42"/>
      <c r="P343" s="202">
        <f>O343*H343</f>
        <v>0</v>
      </c>
      <c r="Q343" s="202">
        <v>0</v>
      </c>
      <c r="R343" s="202">
        <f>Q343*H343</f>
        <v>0</v>
      </c>
      <c r="S343" s="202">
        <v>0</v>
      </c>
      <c r="T343" s="203">
        <f>S343*H343</f>
        <v>0</v>
      </c>
      <c r="AR343" s="24" t="s">
        <v>318</v>
      </c>
      <c r="AT343" s="24" t="s">
        <v>142</v>
      </c>
      <c r="AU343" s="24" t="s">
        <v>86</v>
      </c>
      <c r="AY343" s="24" t="s">
        <v>139</v>
      </c>
      <c r="BE343" s="204">
        <f>IF(N343="základní",J343,0)</f>
        <v>0</v>
      </c>
      <c r="BF343" s="204">
        <f>IF(N343="snížená",J343,0)</f>
        <v>0</v>
      </c>
      <c r="BG343" s="204">
        <f>IF(N343="zákl. přenesená",J343,0)</f>
        <v>0</v>
      </c>
      <c r="BH343" s="204">
        <f>IF(N343="sníž. přenesená",J343,0)</f>
        <v>0</v>
      </c>
      <c r="BI343" s="204">
        <f>IF(N343="nulová",J343,0)</f>
        <v>0</v>
      </c>
      <c r="BJ343" s="24" t="s">
        <v>24</v>
      </c>
      <c r="BK343" s="204">
        <f>ROUND(I343*H343,2)</f>
        <v>0</v>
      </c>
      <c r="BL343" s="24" t="s">
        <v>318</v>
      </c>
      <c r="BM343" s="24" t="s">
        <v>368</v>
      </c>
    </row>
    <row r="344" spans="2:51" s="12" customFormat="1" ht="13.5">
      <c r="B344" s="217"/>
      <c r="C344" s="218"/>
      <c r="D344" s="207" t="s">
        <v>148</v>
      </c>
      <c r="E344" s="219" t="s">
        <v>22</v>
      </c>
      <c r="F344" s="220" t="s">
        <v>320</v>
      </c>
      <c r="G344" s="218"/>
      <c r="H344" s="221">
        <v>1</v>
      </c>
      <c r="I344" s="222"/>
      <c r="J344" s="218"/>
      <c r="K344" s="218"/>
      <c r="L344" s="223"/>
      <c r="M344" s="224"/>
      <c r="N344" s="225"/>
      <c r="O344" s="225"/>
      <c r="P344" s="225"/>
      <c r="Q344" s="225"/>
      <c r="R344" s="225"/>
      <c r="S344" s="225"/>
      <c r="T344" s="226"/>
      <c r="AT344" s="227" t="s">
        <v>148</v>
      </c>
      <c r="AU344" s="227" t="s">
        <v>86</v>
      </c>
      <c r="AV344" s="12" t="s">
        <v>86</v>
      </c>
      <c r="AW344" s="12" t="s">
        <v>38</v>
      </c>
      <c r="AX344" s="12" t="s">
        <v>77</v>
      </c>
      <c r="AY344" s="227" t="s">
        <v>139</v>
      </c>
    </row>
    <row r="345" spans="2:51" s="12" customFormat="1" ht="13.5">
      <c r="B345" s="217"/>
      <c r="C345" s="218"/>
      <c r="D345" s="207" t="s">
        <v>148</v>
      </c>
      <c r="E345" s="219" t="s">
        <v>22</v>
      </c>
      <c r="F345" s="220" t="s">
        <v>321</v>
      </c>
      <c r="G345" s="218"/>
      <c r="H345" s="221">
        <v>1</v>
      </c>
      <c r="I345" s="222"/>
      <c r="J345" s="218"/>
      <c r="K345" s="218"/>
      <c r="L345" s="223"/>
      <c r="M345" s="224"/>
      <c r="N345" s="225"/>
      <c r="O345" s="225"/>
      <c r="P345" s="225"/>
      <c r="Q345" s="225"/>
      <c r="R345" s="225"/>
      <c r="S345" s="225"/>
      <c r="T345" s="226"/>
      <c r="AT345" s="227" t="s">
        <v>148</v>
      </c>
      <c r="AU345" s="227" t="s">
        <v>86</v>
      </c>
      <c r="AV345" s="12" t="s">
        <v>86</v>
      </c>
      <c r="AW345" s="12" t="s">
        <v>38</v>
      </c>
      <c r="AX345" s="12" t="s">
        <v>77</v>
      </c>
      <c r="AY345" s="227" t="s">
        <v>139</v>
      </c>
    </row>
    <row r="346" spans="2:51" s="13" customFormat="1" ht="13.5">
      <c r="B346" s="228"/>
      <c r="C346" s="229"/>
      <c r="D346" s="207" t="s">
        <v>148</v>
      </c>
      <c r="E346" s="230" t="s">
        <v>22</v>
      </c>
      <c r="F346" s="231" t="s">
        <v>151</v>
      </c>
      <c r="G346" s="229"/>
      <c r="H346" s="232">
        <v>2</v>
      </c>
      <c r="I346" s="233"/>
      <c r="J346" s="229"/>
      <c r="K346" s="229"/>
      <c r="L346" s="234"/>
      <c r="M346" s="235"/>
      <c r="N346" s="236"/>
      <c r="O346" s="236"/>
      <c r="P346" s="236"/>
      <c r="Q346" s="236"/>
      <c r="R346" s="236"/>
      <c r="S346" s="236"/>
      <c r="T346" s="237"/>
      <c r="AT346" s="238" t="s">
        <v>148</v>
      </c>
      <c r="AU346" s="238" t="s">
        <v>86</v>
      </c>
      <c r="AV346" s="13" t="s">
        <v>146</v>
      </c>
      <c r="AW346" s="13" t="s">
        <v>38</v>
      </c>
      <c r="AX346" s="13" t="s">
        <v>24</v>
      </c>
      <c r="AY346" s="238" t="s">
        <v>139</v>
      </c>
    </row>
    <row r="347" spans="2:63" s="10" customFormat="1" ht="29.85" customHeight="1">
      <c r="B347" s="176"/>
      <c r="C347" s="177"/>
      <c r="D347" s="190" t="s">
        <v>76</v>
      </c>
      <c r="E347" s="191" t="s">
        <v>369</v>
      </c>
      <c r="F347" s="191" t="s">
        <v>370</v>
      </c>
      <c r="G347" s="177"/>
      <c r="H347" s="177"/>
      <c r="I347" s="180"/>
      <c r="J347" s="192">
        <f>BK347</f>
        <v>0</v>
      </c>
      <c r="K347" s="177"/>
      <c r="L347" s="182"/>
      <c r="M347" s="183"/>
      <c r="N347" s="184"/>
      <c r="O347" s="184"/>
      <c r="P347" s="185">
        <f>SUM(P348:P353)</f>
        <v>0</v>
      </c>
      <c r="Q347" s="184"/>
      <c r="R347" s="185">
        <f>SUM(R348:R353)</f>
        <v>6E-05</v>
      </c>
      <c r="S347" s="184"/>
      <c r="T347" s="186">
        <f>SUM(T348:T353)</f>
        <v>0</v>
      </c>
      <c r="AR347" s="187" t="s">
        <v>86</v>
      </c>
      <c r="AT347" s="188" t="s">
        <v>76</v>
      </c>
      <c r="AU347" s="188" t="s">
        <v>24</v>
      </c>
      <c r="AY347" s="187" t="s">
        <v>139</v>
      </c>
      <c r="BK347" s="189">
        <f>SUM(BK348:BK353)</f>
        <v>0</v>
      </c>
    </row>
    <row r="348" spans="2:65" s="1" customFormat="1" ht="31.5" customHeight="1">
      <c r="B348" s="41"/>
      <c r="C348" s="193" t="s">
        <v>371</v>
      </c>
      <c r="D348" s="193" t="s">
        <v>142</v>
      </c>
      <c r="E348" s="194" t="s">
        <v>372</v>
      </c>
      <c r="F348" s="195" t="s">
        <v>373</v>
      </c>
      <c r="G348" s="196" t="s">
        <v>374</v>
      </c>
      <c r="H348" s="197">
        <v>2</v>
      </c>
      <c r="I348" s="198"/>
      <c r="J348" s="199">
        <f>ROUND(I348*H348,2)</f>
        <v>0</v>
      </c>
      <c r="K348" s="195" t="s">
        <v>22</v>
      </c>
      <c r="L348" s="61"/>
      <c r="M348" s="200" t="s">
        <v>22</v>
      </c>
      <c r="N348" s="201" t="s">
        <v>48</v>
      </c>
      <c r="O348" s="42"/>
      <c r="P348" s="202">
        <f>O348*H348</f>
        <v>0</v>
      </c>
      <c r="Q348" s="202">
        <v>3E-05</v>
      </c>
      <c r="R348" s="202">
        <f>Q348*H348</f>
        <v>6E-05</v>
      </c>
      <c r="S348" s="202">
        <v>0</v>
      </c>
      <c r="T348" s="203">
        <f>S348*H348</f>
        <v>0</v>
      </c>
      <c r="AR348" s="24" t="s">
        <v>318</v>
      </c>
      <c r="AT348" s="24" t="s">
        <v>142</v>
      </c>
      <c r="AU348" s="24" t="s">
        <v>86</v>
      </c>
      <c r="AY348" s="24" t="s">
        <v>139</v>
      </c>
      <c r="BE348" s="204">
        <f>IF(N348="základní",J348,0)</f>
        <v>0</v>
      </c>
      <c r="BF348" s="204">
        <f>IF(N348="snížená",J348,0)</f>
        <v>0</v>
      </c>
      <c r="BG348" s="204">
        <f>IF(N348="zákl. přenesená",J348,0)</f>
        <v>0</v>
      </c>
      <c r="BH348" s="204">
        <f>IF(N348="sníž. přenesená",J348,0)</f>
        <v>0</v>
      </c>
      <c r="BI348" s="204">
        <f>IF(N348="nulová",J348,0)</f>
        <v>0</v>
      </c>
      <c r="BJ348" s="24" t="s">
        <v>24</v>
      </c>
      <c r="BK348" s="204">
        <f>ROUND(I348*H348,2)</f>
        <v>0</v>
      </c>
      <c r="BL348" s="24" t="s">
        <v>318</v>
      </c>
      <c r="BM348" s="24" t="s">
        <v>375</v>
      </c>
    </row>
    <row r="349" spans="2:51" s="12" customFormat="1" ht="13.5">
      <c r="B349" s="217"/>
      <c r="C349" s="218"/>
      <c r="D349" s="207" t="s">
        <v>148</v>
      </c>
      <c r="E349" s="219" t="s">
        <v>22</v>
      </c>
      <c r="F349" s="220" t="s">
        <v>376</v>
      </c>
      <c r="G349" s="218"/>
      <c r="H349" s="221">
        <v>2</v>
      </c>
      <c r="I349" s="222"/>
      <c r="J349" s="218"/>
      <c r="K349" s="218"/>
      <c r="L349" s="223"/>
      <c r="M349" s="224"/>
      <c r="N349" s="225"/>
      <c r="O349" s="225"/>
      <c r="P349" s="225"/>
      <c r="Q349" s="225"/>
      <c r="R349" s="225"/>
      <c r="S349" s="225"/>
      <c r="T349" s="226"/>
      <c r="AT349" s="227" t="s">
        <v>148</v>
      </c>
      <c r="AU349" s="227" t="s">
        <v>86</v>
      </c>
      <c r="AV349" s="12" t="s">
        <v>86</v>
      </c>
      <c r="AW349" s="12" t="s">
        <v>38</v>
      </c>
      <c r="AX349" s="12" t="s">
        <v>77</v>
      </c>
      <c r="AY349" s="227" t="s">
        <v>139</v>
      </c>
    </row>
    <row r="350" spans="2:51" s="13" customFormat="1" ht="13.5">
      <c r="B350" s="228"/>
      <c r="C350" s="229"/>
      <c r="D350" s="241" t="s">
        <v>148</v>
      </c>
      <c r="E350" s="242" t="s">
        <v>22</v>
      </c>
      <c r="F350" s="243" t="s">
        <v>151</v>
      </c>
      <c r="G350" s="229"/>
      <c r="H350" s="244">
        <v>2</v>
      </c>
      <c r="I350" s="233"/>
      <c r="J350" s="229"/>
      <c r="K350" s="229"/>
      <c r="L350" s="234"/>
      <c r="M350" s="235"/>
      <c r="N350" s="236"/>
      <c r="O350" s="236"/>
      <c r="P350" s="236"/>
      <c r="Q350" s="236"/>
      <c r="R350" s="236"/>
      <c r="S350" s="236"/>
      <c r="T350" s="237"/>
      <c r="AT350" s="238" t="s">
        <v>148</v>
      </c>
      <c r="AU350" s="238" t="s">
        <v>86</v>
      </c>
      <c r="AV350" s="13" t="s">
        <v>146</v>
      </c>
      <c r="AW350" s="13" t="s">
        <v>38</v>
      </c>
      <c r="AX350" s="13" t="s">
        <v>24</v>
      </c>
      <c r="AY350" s="238" t="s">
        <v>139</v>
      </c>
    </row>
    <row r="351" spans="2:65" s="1" customFormat="1" ht="31.5" customHeight="1">
      <c r="B351" s="41"/>
      <c r="C351" s="260" t="s">
        <v>377</v>
      </c>
      <c r="D351" s="260" t="s">
        <v>378</v>
      </c>
      <c r="E351" s="261" t="s">
        <v>379</v>
      </c>
      <c r="F351" s="262" t="s">
        <v>380</v>
      </c>
      <c r="G351" s="263" t="s">
        <v>381</v>
      </c>
      <c r="H351" s="264">
        <v>2</v>
      </c>
      <c r="I351" s="265"/>
      <c r="J351" s="266">
        <f>ROUND(I351*H351,2)</f>
        <v>0</v>
      </c>
      <c r="K351" s="262" t="s">
        <v>22</v>
      </c>
      <c r="L351" s="267"/>
      <c r="M351" s="268" t="s">
        <v>22</v>
      </c>
      <c r="N351" s="269" t="s">
        <v>48</v>
      </c>
      <c r="O351" s="42"/>
      <c r="P351" s="202">
        <f>O351*H351</f>
        <v>0</v>
      </c>
      <c r="Q351" s="202">
        <v>0</v>
      </c>
      <c r="R351" s="202">
        <f>Q351*H351</f>
        <v>0</v>
      </c>
      <c r="S351" s="202">
        <v>0</v>
      </c>
      <c r="T351" s="203">
        <f>S351*H351</f>
        <v>0</v>
      </c>
      <c r="AR351" s="24" t="s">
        <v>382</v>
      </c>
      <c r="AT351" s="24" t="s">
        <v>378</v>
      </c>
      <c r="AU351" s="24" t="s">
        <v>86</v>
      </c>
      <c r="AY351" s="24" t="s">
        <v>139</v>
      </c>
      <c r="BE351" s="204">
        <f>IF(N351="základní",J351,0)</f>
        <v>0</v>
      </c>
      <c r="BF351" s="204">
        <f>IF(N351="snížená",J351,0)</f>
        <v>0</v>
      </c>
      <c r="BG351" s="204">
        <f>IF(N351="zákl. přenesená",J351,0)</f>
        <v>0</v>
      </c>
      <c r="BH351" s="204">
        <f>IF(N351="sníž. přenesená",J351,0)</f>
        <v>0</v>
      </c>
      <c r="BI351" s="204">
        <f>IF(N351="nulová",J351,0)</f>
        <v>0</v>
      </c>
      <c r="BJ351" s="24" t="s">
        <v>24</v>
      </c>
      <c r="BK351" s="204">
        <f>ROUND(I351*H351,2)</f>
        <v>0</v>
      </c>
      <c r="BL351" s="24" t="s">
        <v>318</v>
      </c>
      <c r="BM351" s="24" t="s">
        <v>383</v>
      </c>
    </row>
    <row r="352" spans="2:65" s="1" customFormat="1" ht="31.5" customHeight="1">
      <c r="B352" s="41"/>
      <c r="C352" s="193" t="s">
        <v>384</v>
      </c>
      <c r="D352" s="193" t="s">
        <v>142</v>
      </c>
      <c r="E352" s="194" t="s">
        <v>385</v>
      </c>
      <c r="F352" s="195" t="s">
        <v>386</v>
      </c>
      <c r="G352" s="196" t="s">
        <v>387</v>
      </c>
      <c r="H352" s="270"/>
      <c r="I352" s="198"/>
      <c r="J352" s="199">
        <f>ROUND(I352*H352,2)</f>
        <v>0</v>
      </c>
      <c r="K352" s="195" t="s">
        <v>156</v>
      </c>
      <c r="L352" s="61"/>
      <c r="M352" s="200" t="s">
        <v>22</v>
      </c>
      <c r="N352" s="201" t="s">
        <v>48</v>
      </c>
      <c r="O352" s="42"/>
      <c r="P352" s="202">
        <f>O352*H352</f>
        <v>0</v>
      </c>
      <c r="Q352" s="202">
        <v>0</v>
      </c>
      <c r="R352" s="202">
        <f>Q352*H352</f>
        <v>0</v>
      </c>
      <c r="S352" s="202">
        <v>0</v>
      </c>
      <c r="T352" s="203">
        <f>S352*H352</f>
        <v>0</v>
      </c>
      <c r="AR352" s="24" t="s">
        <v>318</v>
      </c>
      <c r="AT352" s="24" t="s">
        <v>142</v>
      </c>
      <c r="AU352" s="24" t="s">
        <v>86</v>
      </c>
      <c r="AY352" s="24" t="s">
        <v>139</v>
      </c>
      <c r="BE352" s="204">
        <f>IF(N352="základní",J352,0)</f>
        <v>0</v>
      </c>
      <c r="BF352" s="204">
        <f>IF(N352="snížená",J352,0)</f>
        <v>0</v>
      </c>
      <c r="BG352" s="204">
        <f>IF(N352="zákl. přenesená",J352,0)</f>
        <v>0</v>
      </c>
      <c r="BH352" s="204">
        <f>IF(N352="sníž. přenesená",J352,0)</f>
        <v>0</v>
      </c>
      <c r="BI352" s="204">
        <f>IF(N352="nulová",J352,0)</f>
        <v>0</v>
      </c>
      <c r="BJ352" s="24" t="s">
        <v>24</v>
      </c>
      <c r="BK352" s="204">
        <f>ROUND(I352*H352,2)</f>
        <v>0</v>
      </c>
      <c r="BL352" s="24" t="s">
        <v>318</v>
      </c>
      <c r="BM352" s="24" t="s">
        <v>388</v>
      </c>
    </row>
    <row r="353" spans="2:47" s="1" customFormat="1" ht="121.5">
      <c r="B353" s="41"/>
      <c r="C353" s="63"/>
      <c r="D353" s="207" t="s">
        <v>158</v>
      </c>
      <c r="E353" s="63"/>
      <c r="F353" s="239" t="s">
        <v>389</v>
      </c>
      <c r="G353" s="63"/>
      <c r="H353" s="63"/>
      <c r="I353" s="163"/>
      <c r="J353" s="63"/>
      <c r="K353" s="63"/>
      <c r="L353" s="61"/>
      <c r="M353" s="240"/>
      <c r="N353" s="42"/>
      <c r="O353" s="42"/>
      <c r="P353" s="42"/>
      <c r="Q353" s="42"/>
      <c r="R353" s="42"/>
      <c r="S353" s="42"/>
      <c r="T353" s="78"/>
      <c r="AT353" s="24" t="s">
        <v>158</v>
      </c>
      <c r="AU353" s="24" t="s">
        <v>86</v>
      </c>
    </row>
    <row r="354" spans="2:63" s="10" customFormat="1" ht="29.85" customHeight="1">
      <c r="B354" s="176"/>
      <c r="C354" s="177"/>
      <c r="D354" s="190" t="s">
        <v>76</v>
      </c>
      <c r="E354" s="191" t="s">
        <v>390</v>
      </c>
      <c r="F354" s="191" t="s">
        <v>391</v>
      </c>
      <c r="G354" s="177"/>
      <c r="H354" s="177"/>
      <c r="I354" s="180"/>
      <c r="J354" s="192">
        <f>BK354</f>
        <v>0</v>
      </c>
      <c r="K354" s="177"/>
      <c r="L354" s="182"/>
      <c r="M354" s="183"/>
      <c r="N354" s="184"/>
      <c r="O354" s="184"/>
      <c r="P354" s="185">
        <f>SUM(P355:P361)</f>
        <v>0</v>
      </c>
      <c r="Q354" s="184"/>
      <c r="R354" s="185">
        <f>SUM(R355:R361)</f>
        <v>0</v>
      </c>
      <c r="S354" s="184"/>
      <c r="T354" s="186">
        <f>SUM(T355:T361)</f>
        <v>0.28800000000000003</v>
      </c>
      <c r="AR354" s="187" t="s">
        <v>86</v>
      </c>
      <c r="AT354" s="188" t="s">
        <v>76</v>
      </c>
      <c r="AU354" s="188" t="s">
        <v>24</v>
      </c>
      <c r="AY354" s="187" t="s">
        <v>139</v>
      </c>
      <c r="BK354" s="189">
        <f>SUM(BK355:BK361)</f>
        <v>0</v>
      </c>
    </row>
    <row r="355" spans="2:65" s="1" customFormat="1" ht="31.5" customHeight="1">
      <c r="B355" s="41"/>
      <c r="C355" s="193" t="s">
        <v>9</v>
      </c>
      <c r="D355" s="193" t="s">
        <v>142</v>
      </c>
      <c r="E355" s="194" t="s">
        <v>392</v>
      </c>
      <c r="F355" s="195" t="s">
        <v>393</v>
      </c>
      <c r="G355" s="196" t="s">
        <v>374</v>
      </c>
      <c r="H355" s="197">
        <v>12</v>
      </c>
      <c r="I355" s="198"/>
      <c r="J355" s="199">
        <f>ROUND(I355*H355,2)</f>
        <v>0</v>
      </c>
      <c r="K355" s="195" t="s">
        <v>156</v>
      </c>
      <c r="L355" s="61"/>
      <c r="M355" s="200" t="s">
        <v>22</v>
      </c>
      <c r="N355" s="201" t="s">
        <v>48</v>
      </c>
      <c r="O355" s="42"/>
      <c r="P355" s="202">
        <f>O355*H355</f>
        <v>0</v>
      </c>
      <c r="Q355" s="202">
        <v>0</v>
      </c>
      <c r="R355" s="202">
        <f>Q355*H355</f>
        <v>0</v>
      </c>
      <c r="S355" s="202">
        <v>0.024</v>
      </c>
      <c r="T355" s="203">
        <f>S355*H355</f>
        <v>0.28800000000000003</v>
      </c>
      <c r="AR355" s="24" t="s">
        <v>318</v>
      </c>
      <c r="AT355" s="24" t="s">
        <v>142</v>
      </c>
      <c r="AU355" s="24" t="s">
        <v>86</v>
      </c>
      <c r="AY355" s="24" t="s">
        <v>139</v>
      </c>
      <c r="BE355" s="204">
        <f>IF(N355="základní",J355,0)</f>
        <v>0</v>
      </c>
      <c r="BF355" s="204">
        <f>IF(N355="snížená",J355,0)</f>
        <v>0</v>
      </c>
      <c r="BG355" s="204">
        <f>IF(N355="zákl. přenesená",J355,0)</f>
        <v>0</v>
      </c>
      <c r="BH355" s="204">
        <f>IF(N355="sníž. přenesená",J355,0)</f>
        <v>0</v>
      </c>
      <c r="BI355" s="204">
        <f>IF(N355="nulová",J355,0)</f>
        <v>0</v>
      </c>
      <c r="BJ355" s="24" t="s">
        <v>24</v>
      </c>
      <c r="BK355" s="204">
        <f>ROUND(I355*H355,2)</f>
        <v>0</v>
      </c>
      <c r="BL355" s="24" t="s">
        <v>318</v>
      </c>
      <c r="BM355" s="24" t="s">
        <v>394</v>
      </c>
    </row>
    <row r="356" spans="2:47" s="1" customFormat="1" ht="27">
      <c r="B356" s="41"/>
      <c r="C356" s="63"/>
      <c r="D356" s="207" t="s">
        <v>158</v>
      </c>
      <c r="E356" s="63"/>
      <c r="F356" s="239" t="s">
        <v>395</v>
      </c>
      <c r="G356" s="63"/>
      <c r="H356" s="63"/>
      <c r="I356" s="163"/>
      <c r="J356" s="63"/>
      <c r="K356" s="63"/>
      <c r="L356" s="61"/>
      <c r="M356" s="240"/>
      <c r="N356" s="42"/>
      <c r="O356" s="42"/>
      <c r="P356" s="42"/>
      <c r="Q356" s="42"/>
      <c r="R356" s="42"/>
      <c r="S356" s="42"/>
      <c r="T356" s="78"/>
      <c r="AT356" s="24" t="s">
        <v>158</v>
      </c>
      <c r="AU356" s="24" t="s">
        <v>86</v>
      </c>
    </row>
    <row r="357" spans="2:51" s="11" customFormat="1" ht="13.5">
      <c r="B357" s="205"/>
      <c r="C357" s="206"/>
      <c r="D357" s="207" t="s">
        <v>148</v>
      </c>
      <c r="E357" s="208" t="s">
        <v>22</v>
      </c>
      <c r="F357" s="209" t="s">
        <v>396</v>
      </c>
      <c r="G357" s="206"/>
      <c r="H357" s="210" t="s">
        <v>22</v>
      </c>
      <c r="I357" s="211"/>
      <c r="J357" s="206"/>
      <c r="K357" s="206"/>
      <c r="L357" s="212"/>
      <c r="M357" s="213"/>
      <c r="N357" s="214"/>
      <c r="O357" s="214"/>
      <c r="P357" s="214"/>
      <c r="Q357" s="214"/>
      <c r="R357" s="214"/>
      <c r="S357" s="214"/>
      <c r="T357" s="215"/>
      <c r="AT357" s="216" t="s">
        <v>148</v>
      </c>
      <c r="AU357" s="216" t="s">
        <v>86</v>
      </c>
      <c r="AV357" s="11" t="s">
        <v>24</v>
      </c>
      <c r="AW357" s="11" t="s">
        <v>38</v>
      </c>
      <c r="AX357" s="11" t="s">
        <v>77</v>
      </c>
      <c r="AY357" s="216" t="s">
        <v>139</v>
      </c>
    </row>
    <row r="358" spans="2:51" s="12" customFormat="1" ht="13.5">
      <c r="B358" s="217"/>
      <c r="C358" s="218"/>
      <c r="D358" s="207" t="s">
        <v>148</v>
      </c>
      <c r="E358" s="219" t="s">
        <v>22</v>
      </c>
      <c r="F358" s="220" t="s">
        <v>397</v>
      </c>
      <c r="G358" s="218"/>
      <c r="H358" s="221">
        <v>4</v>
      </c>
      <c r="I358" s="222"/>
      <c r="J358" s="218"/>
      <c r="K358" s="218"/>
      <c r="L358" s="223"/>
      <c r="M358" s="224"/>
      <c r="N358" s="225"/>
      <c r="O358" s="225"/>
      <c r="P358" s="225"/>
      <c r="Q358" s="225"/>
      <c r="R358" s="225"/>
      <c r="S358" s="225"/>
      <c r="T358" s="226"/>
      <c r="AT358" s="227" t="s">
        <v>148</v>
      </c>
      <c r="AU358" s="227" t="s">
        <v>86</v>
      </c>
      <c r="AV358" s="12" t="s">
        <v>86</v>
      </c>
      <c r="AW358" s="12" t="s">
        <v>38</v>
      </c>
      <c r="AX358" s="12" t="s">
        <v>77</v>
      </c>
      <c r="AY358" s="227" t="s">
        <v>139</v>
      </c>
    </row>
    <row r="359" spans="2:51" s="12" customFormat="1" ht="13.5">
      <c r="B359" s="217"/>
      <c r="C359" s="218"/>
      <c r="D359" s="207" t="s">
        <v>148</v>
      </c>
      <c r="E359" s="219" t="s">
        <v>22</v>
      </c>
      <c r="F359" s="220" t="s">
        <v>398</v>
      </c>
      <c r="G359" s="218"/>
      <c r="H359" s="221">
        <v>4</v>
      </c>
      <c r="I359" s="222"/>
      <c r="J359" s="218"/>
      <c r="K359" s="218"/>
      <c r="L359" s="223"/>
      <c r="M359" s="224"/>
      <c r="N359" s="225"/>
      <c r="O359" s="225"/>
      <c r="P359" s="225"/>
      <c r="Q359" s="225"/>
      <c r="R359" s="225"/>
      <c r="S359" s="225"/>
      <c r="T359" s="226"/>
      <c r="AT359" s="227" t="s">
        <v>148</v>
      </c>
      <c r="AU359" s="227" t="s">
        <v>86</v>
      </c>
      <c r="AV359" s="12" t="s">
        <v>86</v>
      </c>
      <c r="AW359" s="12" t="s">
        <v>38</v>
      </c>
      <c r="AX359" s="12" t="s">
        <v>77</v>
      </c>
      <c r="AY359" s="227" t="s">
        <v>139</v>
      </c>
    </row>
    <row r="360" spans="2:51" s="12" customFormat="1" ht="13.5">
      <c r="B360" s="217"/>
      <c r="C360" s="218"/>
      <c r="D360" s="207" t="s">
        <v>148</v>
      </c>
      <c r="E360" s="219" t="s">
        <v>22</v>
      </c>
      <c r="F360" s="220" t="s">
        <v>399</v>
      </c>
      <c r="G360" s="218"/>
      <c r="H360" s="221">
        <v>4</v>
      </c>
      <c r="I360" s="222"/>
      <c r="J360" s="218"/>
      <c r="K360" s="218"/>
      <c r="L360" s="223"/>
      <c r="M360" s="224"/>
      <c r="N360" s="225"/>
      <c r="O360" s="225"/>
      <c r="P360" s="225"/>
      <c r="Q360" s="225"/>
      <c r="R360" s="225"/>
      <c r="S360" s="225"/>
      <c r="T360" s="226"/>
      <c r="AT360" s="227" t="s">
        <v>148</v>
      </c>
      <c r="AU360" s="227" t="s">
        <v>86</v>
      </c>
      <c r="AV360" s="12" t="s">
        <v>86</v>
      </c>
      <c r="AW360" s="12" t="s">
        <v>38</v>
      </c>
      <c r="AX360" s="12" t="s">
        <v>77</v>
      </c>
      <c r="AY360" s="227" t="s">
        <v>139</v>
      </c>
    </row>
    <row r="361" spans="2:51" s="13" customFormat="1" ht="13.5">
      <c r="B361" s="228"/>
      <c r="C361" s="229"/>
      <c r="D361" s="207" t="s">
        <v>148</v>
      </c>
      <c r="E361" s="230" t="s">
        <v>22</v>
      </c>
      <c r="F361" s="231" t="s">
        <v>151</v>
      </c>
      <c r="G361" s="229"/>
      <c r="H361" s="232">
        <v>12</v>
      </c>
      <c r="I361" s="233"/>
      <c r="J361" s="229"/>
      <c r="K361" s="229"/>
      <c r="L361" s="234"/>
      <c r="M361" s="235"/>
      <c r="N361" s="236"/>
      <c r="O361" s="236"/>
      <c r="P361" s="236"/>
      <c r="Q361" s="236"/>
      <c r="R361" s="236"/>
      <c r="S361" s="236"/>
      <c r="T361" s="237"/>
      <c r="AT361" s="238" t="s">
        <v>148</v>
      </c>
      <c r="AU361" s="238" t="s">
        <v>86</v>
      </c>
      <c r="AV361" s="13" t="s">
        <v>146</v>
      </c>
      <c r="AW361" s="13" t="s">
        <v>38</v>
      </c>
      <c r="AX361" s="13" t="s">
        <v>24</v>
      </c>
      <c r="AY361" s="238" t="s">
        <v>139</v>
      </c>
    </row>
    <row r="362" spans="2:63" s="10" customFormat="1" ht="29.85" customHeight="1">
      <c r="B362" s="176"/>
      <c r="C362" s="177"/>
      <c r="D362" s="190" t="s">
        <v>76</v>
      </c>
      <c r="E362" s="191" t="s">
        <v>400</v>
      </c>
      <c r="F362" s="191" t="s">
        <v>401</v>
      </c>
      <c r="G362" s="177"/>
      <c r="H362" s="177"/>
      <c r="I362" s="180"/>
      <c r="J362" s="192">
        <f>BK362</f>
        <v>0</v>
      </c>
      <c r="K362" s="177"/>
      <c r="L362" s="182"/>
      <c r="M362" s="183"/>
      <c r="N362" s="184"/>
      <c r="O362" s="184"/>
      <c r="P362" s="185">
        <f>SUM(P363:P373)</f>
        <v>0</v>
      </c>
      <c r="Q362" s="184"/>
      <c r="R362" s="185">
        <f>SUM(R363:R373)</f>
        <v>0.0022384</v>
      </c>
      <c r="S362" s="184"/>
      <c r="T362" s="186">
        <f>SUM(T363:T373)</f>
        <v>0.22384</v>
      </c>
      <c r="AR362" s="187" t="s">
        <v>86</v>
      </c>
      <c r="AT362" s="188" t="s">
        <v>76</v>
      </c>
      <c r="AU362" s="188" t="s">
        <v>24</v>
      </c>
      <c r="AY362" s="187" t="s">
        <v>139</v>
      </c>
      <c r="BK362" s="189">
        <f>SUM(BK363:BK373)</f>
        <v>0</v>
      </c>
    </row>
    <row r="363" spans="2:65" s="1" customFormat="1" ht="22.5" customHeight="1">
      <c r="B363" s="41"/>
      <c r="C363" s="193" t="s">
        <v>402</v>
      </c>
      <c r="D363" s="193" t="s">
        <v>142</v>
      </c>
      <c r="E363" s="194" t="s">
        <v>403</v>
      </c>
      <c r="F363" s="195" t="s">
        <v>404</v>
      </c>
      <c r="G363" s="196" t="s">
        <v>145</v>
      </c>
      <c r="H363" s="197">
        <v>55.96</v>
      </c>
      <c r="I363" s="198"/>
      <c r="J363" s="199">
        <f>ROUND(I363*H363,2)</f>
        <v>0</v>
      </c>
      <c r="K363" s="195" t="s">
        <v>156</v>
      </c>
      <c r="L363" s="61"/>
      <c r="M363" s="200" t="s">
        <v>22</v>
      </c>
      <c r="N363" s="201" t="s">
        <v>48</v>
      </c>
      <c r="O363" s="42"/>
      <c r="P363" s="202">
        <f>O363*H363</f>
        <v>0</v>
      </c>
      <c r="Q363" s="202">
        <v>0</v>
      </c>
      <c r="R363" s="202">
        <f>Q363*H363</f>
        <v>0</v>
      </c>
      <c r="S363" s="202">
        <v>0.004</v>
      </c>
      <c r="T363" s="203">
        <f>S363*H363</f>
        <v>0.22384</v>
      </c>
      <c r="AR363" s="24" t="s">
        <v>318</v>
      </c>
      <c r="AT363" s="24" t="s">
        <v>142</v>
      </c>
      <c r="AU363" s="24" t="s">
        <v>86</v>
      </c>
      <c r="AY363" s="24" t="s">
        <v>139</v>
      </c>
      <c r="BE363" s="204">
        <f>IF(N363="základní",J363,0)</f>
        <v>0</v>
      </c>
      <c r="BF363" s="204">
        <f>IF(N363="snížená",J363,0)</f>
        <v>0</v>
      </c>
      <c r="BG363" s="204">
        <f>IF(N363="zákl. přenesená",J363,0)</f>
        <v>0</v>
      </c>
      <c r="BH363" s="204">
        <f>IF(N363="sníž. přenesená",J363,0)</f>
        <v>0</v>
      </c>
      <c r="BI363" s="204">
        <f>IF(N363="nulová",J363,0)</f>
        <v>0</v>
      </c>
      <c r="BJ363" s="24" t="s">
        <v>24</v>
      </c>
      <c r="BK363" s="204">
        <f>ROUND(I363*H363,2)</f>
        <v>0</v>
      </c>
      <c r="BL363" s="24" t="s">
        <v>318</v>
      </c>
      <c r="BM363" s="24" t="s">
        <v>405</v>
      </c>
    </row>
    <row r="364" spans="2:51" s="12" customFormat="1" ht="13.5">
      <c r="B364" s="217"/>
      <c r="C364" s="218"/>
      <c r="D364" s="207" t="s">
        <v>148</v>
      </c>
      <c r="E364" s="219" t="s">
        <v>22</v>
      </c>
      <c r="F364" s="220" t="s">
        <v>406</v>
      </c>
      <c r="G364" s="218"/>
      <c r="H364" s="221">
        <v>25.19</v>
      </c>
      <c r="I364" s="222"/>
      <c r="J364" s="218"/>
      <c r="K364" s="218"/>
      <c r="L364" s="223"/>
      <c r="M364" s="224"/>
      <c r="N364" s="225"/>
      <c r="O364" s="225"/>
      <c r="P364" s="225"/>
      <c r="Q364" s="225"/>
      <c r="R364" s="225"/>
      <c r="S364" s="225"/>
      <c r="T364" s="226"/>
      <c r="AT364" s="227" t="s">
        <v>148</v>
      </c>
      <c r="AU364" s="227" t="s">
        <v>86</v>
      </c>
      <c r="AV364" s="12" t="s">
        <v>86</v>
      </c>
      <c r="AW364" s="12" t="s">
        <v>38</v>
      </c>
      <c r="AX364" s="12" t="s">
        <v>77</v>
      </c>
      <c r="AY364" s="227" t="s">
        <v>139</v>
      </c>
    </row>
    <row r="365" spans="2:51" s="12" customFormat="1" ht="13.5">
      <c r="B365" s="217"/>
      <c r="C365" s="218"/>
      <c r="D365" s="207" t="s">
        <v>148</v>
      </c>
      <c r="E365" s="219" t="s">
        <v>22</v>
      </c>
      <c r="F365" s="220" t="s">
        <v>407</v>
      </c>
      <c r="G365" s="218"/>
      <c r="H365" s="221">
        <v>30.77</v>
      </c>
      <c r="I365" s="222"/>
      <c r="J365" s="218"/>
      <c r="K365" s="218"/>
      <c r="L365" s="223"/>
      <c r="M365" s="224"/>
      <c r="N365" s="225"/>
      <c r="O365" s="225"/>
      <c r="P365" s="225"/>
      <c r="Q365" s="225"/>
      <c r="R365" s="225"/>
      <c r="S365" s="225"/>
      <c r="T365" s="226"/>
      <c r="AT365" s="227" t="s">
        <v>148</v>
      </c>
      <c r="AU365" s="227" t="s">
        <v>86</v>
      </c>
      <c r="AV365" s="12" t="s">
        <v>86</v>
      </c>
      <c r="AW365" s="12" t="s">
        <v>38</v>
      </c>
      <c r="AX365" s="12" t="s">
        <v>77</v>
      </c>
      <c r="AY365" s="227" t="s">
        <v>139</v>
      </c>
    </row>
    <row r="366" spans="2:51" s="13" customFormat="1" ht="13.5">
      <c r="B366" s="228"/>
      <c r="C366" s="229"/>
      <c r="D366" s="241" t="s">
        <v>148</v>
      </c>
      <c r="E366" s="242" t="s">
        <v>22</v>
      </c>
      <c r="F366" s="243" t="s">
        <v>151</v>
      </c>
      <c r="G366" s="229"/>
      <c r="H366" s="244">
        <v>55.96</v>
      </c>
      <c r="I366" s="233"/>
      <c r="J366" s="229"/>
      <c r="K366" s="229"/>
      <c r="L366" s="234"/>
      <c r="M366" s="235"/>
      <c r="N366" s="236"/>
      <c r="O366" s="236"/>
      <c r="P366" s="236"/>
      <c r="Q366" s="236"/>
      <c r="R366" s="236"/>
      <c r="S366" s="236"/>
      <c r="T366" s="237"/>
      <c r="AT366" s="238" t="s">
        <v>148</v>
      </c>
      <c r="AU366" s="238" t="s">
        <v>86</v>
      </c>
      <c r="AV366" s="13" t="s">
        <v>146</v>
      </c>
      <c r="AW366" s="13" t="s">
        <v>38</v>
      </c>
      <c r="AX366" s="13" t="s">
        <v>24</v>
      </c>
      <c r="AY366" s="238" t="s">
        <v>139</v>
      </c>
    </row>
    <row r="367" spans="2:65" s="1" customFormat="1" ht="22.5" customHeight="1">
      <c r="B367" s="41"/>
      <c r="C367" s="193" t="s">
        <v>408</v>
      </c>
      <c r="D367" s="193" t="s">
        <v>142</v>
      </c>
      <c r="E367" s="194" t="s">
        <v>409</v>
      </c>
      <c r="F367" s="195" t="s">
        <v>410</v>
      </c>
      <c r="G367" s="196" t="s">
        <v>145</v>
      </c>
      <c r="H367" s="197">
        <v>55.96</v>
      </c>
      <c r="I367" s="198"/>
      <c r="J367" s="199">
        <f>ROUND(I367*H367,2)</f>
        <v>0</v>
      </c>
      <c r="K367" s="195" t="s">
        <v>156</v>
      </c>
      <c r="L367" s="61"/>
      <c r="M367" s="200" t="s">
        <v>22</v>
      </c>
      <c r="N367" s="201" t="s">
        <v>48</v>
      </c>
      <c r="O367" s="42"/>
      <c r="P367" s="202">
        <f>O367*H367</f>
        <v>0</v>
      </c>
      <c r="Q367" s="202">
        <v>4E-05</v>
      </c>
      <c r="R367" s="202">
        <f>Q367*H367</f>
        <v>0.0022384</v>
      </c>
      <c r="S367" s="202">
        <v>0</v>
      </c>
      <c r="T367" s="203">
        <f>S367*H367</f>
        <v>0</v>
      </c>
      <c r="AR367" s="24" t="s">
        <v>318</v>
      </c>
      <c r="AT367" s="24" t="s">
        <v>142</v>
      </c>
      <c r="AU367" s="24" t="s">
        <v>86</v>
      </c>
      <c r="AY367" s="24" t="s">
        <v>139</v>
      </c>
      <c r="BE367" s="204">
        <f>IF(N367="základní",J367,0)</f>
        <v>0</v>
      </c>
      <c r="BF367" s="204">
        <f>IF(N367="snížená",J367,0)</f>
        <v>0</v>
      </c>
      <c r="BG367" s="204">
        <f>IF(N367="zákl. přenesená",J367,0)</f>
        <v>0</v>
      </c>
      <c r="BH367" s="204">
        <f>IF(N367="sníž. přenesená",J367,0)</f>
        <v>0</v>
      </c>
      <c r="BI367" s="204">
        <f>IF(N367="nulová",J367,0)</f>
        <v>0</v>
      </c>
      <c r="BJ367" s="24" t="s">
        <v>24</v>
      </c>
      <c r="BK367" s="204">
        <f>ROUND(I367*H367,2)</f>
        <v>0</v>
      </c>
      <c r="BL367" s="24" t="s">
        <v>318</v>
      </c>
      <c r="BM367" s="24" t="s">
        <v>411</v>
      </c>
    </row>
    <row r="368" spans="2:47" s="1" customFormat="1" ht="94.5">
      <c r="B368" s="41"/>
      <c r="C368" s="63"/>
      <c r="D368" s="207" t="s">
        <v>158</v>
      </c>
      <c r="E368" s="63"/>
      <c r="F368" s="239" t="s">
        <v>412</v>
      </c>
      <c r="G368" s="63"/>
      <c r="H368" s="63"/>
      <c r="I368" s="163"/>
      <c r="J368" s="63"/>
      <c r="K368" s="63"/>
      <c r="L368" s="61"/>
      <c r="M368" s="240"/>
      <c r="N368" s="42"/>
      <c r="O368" s="42"/>
      <c r="P368" s="42"/>
      <c r="Q368" s="42"/>
      <c r="R368" s="42"/>
      <c r="S368" s="42"/>
      <c r="T368" s="78"/>
      <c r="AT368" s="24" t="s">
        <v>158</v>
      </c>
      <c r="AU368" s="24" t="s">
        <v>86</v>
      </c>
    </row>
    <row r="369" spans="2:51" s="12" customFormat="1" ht="13.5">
      <c r="B369" s="217"/>
      <c r="C369" s="218"/>
      <c r="D369" s="207" t="s">
        <v>148</v>
      </c>
      <c r="E369" s="219" t="s">
        <v>22</v>
      </c>
      <c r="F369" s="220" t="s">
        <v>406</v>
      </c>
      <c r="G369" s="218"/>
      <c r="H369" s="221">
        <v>25.19</v>
      </c>
      <c r="I369" s="222"/>
      <c r="J369" s="218"/>
      <c r="K369" s="218"/>
      <c r="L369" s="223"/>
      <c r="M369" s="224"/>
      <c r="N369" s="225"/>
      <c r="O369" s="225"/>
      <c r="P369" s="225"/>
      <c r="Q369" s="225"/>
      <c r="R369" s="225"/>
      <c r="S369" s="225"/>
      <c r="T369" s="226"/>
      <c r="AT369" s="227" t="s">
        <v>148</v>
      </c>
      <c r="AU369" s="227" t="s">
        <v>86</v>
      </c>
      <c r="AV369" s="12" t="s">
        <v>86</v>
      </c>
      <c r="AW369" s="12" t="s">
        <v>38</v>
      </c>
      <c r="AX369" s="12" t="s">
        <v>77</v>
      </c>
      <c r="AY369" s="227" t="s">
        <v>139</v>
      </c>
    </row>
    <row r="370" spans="2:51" s="12" customFormat="1" ht="13.5">
      <c r="B370" s="217"/>
      <c r="C370" s="218"/>
      <c r="D370" s="207" t="s">
        <v>148</v>
      </c>
      <c r="E370" s="219" t="s">
        <v>22</v>
      </c>
      <c r="F370" s="220" t="s">
        <v>407</v>
      </c>
      <c r="G370" s="218"/>
      <c r="H370" s="221">
        <v>30.77</v>
      </c>
      <c r="I370" s="222"/>
      <c r="J370" s="218"/>
      <c r="K370" s="218"/>
      <c r="L370" s="223"/>
      <c r="M370" s="224"/>
      <c r="N370" s="225"/>
      <c r="O370" s="225"/>
      <c r="P370" s="225"/>
      <c r="Q370" s="225"/>
      <c r="R370" s="225"/>
      <c r="S370" s="225"/>
      <c r="T370" s="226"/>
      <c r="AT370" s="227" t="s">
        <v>148</v>
      </c>
      <c r="AU370" s="227" t="s">
        <v>86</v>
      </c>
      <c r="AV370" s="12" t="s">
        <v>86</v>
      </c>
      <c r="AW370" s="12" t="s">
        <v>38</v>
      </c>
      <c r="AX370" s="12" t="s">
        <v>77</v>
      </c>
      <c r="AY370" s="227" t="s">
        <v>139</v>
      </c>
    </row>
    <row r="371" spans="2:51" s="13" customFormat="1" ht="13.5">
      <c r="B371" s="228"/>
      <c r="C371" s="229"/>
      <c r="D371" s="241" t="s">
        <v>148</v>
      </c>
      <c r="E371" s="242" t="s">
        <v>22</v>
      </c>
      <c r="F371" s="243" t="s">
        <v>151</v>
      </c>
      <c r="G371" s="229"/>
      <c r="H371" s="244">
        <v>55.96</v>
      </c>
      <c r="I371" s="233"/>
      <c r="J371" s="229"/>
      <c r="K371" s="229"/>
      <c r="L371" s="234"/>
      <c r="M371" s="235"/>
      <c r="N371" s="236"/>
      <c r="O371" s="236"/>
      <c r="P371" s="236"/>
      <c r="Q371" s="236"/>
      <c r="R371" s="236"/>
      <c r="S371" s="236"/>
      <c r="T371" s="237"/>
      <c r="AT371" s="238" t="s">
        <v>148</v>
      </c>
      <c r="AU371" s="238" t="s">
        <v>86</v>
      </c>
      <c r="AV371" s="13" t="s">
        <v>146</v>
      </c>
      <c r="AW371" s="13" t="s">
        <v>38</v>
      </c>
      <c r="AX371" s="13" t="s">
        <v>24</v>
      </c>
      <c r="AY371" s="238" t="s">
        <v>139</v>
      </c>
    </row>
    <row r="372" spans="2:65" s="1" customFormat="1" ht="31.5" customHeight="1">
      <c r="B372" s="41"/>
      <c r="C372" s="193" t="s">
        <v>413</v>
      </c>
      <c r="D372" s="193" t="s">
        <v>142</v>
      </c>
      <c r="E372" s="194" t="s">
        <v>414</v>
      </c>
      <c r="F372" s="195" t="s">
        <v>415</v>
      </c>
      <c r="G372" s="196" t="s">
        <v>387</v>
      </c>
      <c r="H372" s="270"/>
      <c r="I372" s="198"/>
      <c r="J372" s="199">
        <f>ROUND(I372*H372,2)</f>
        <v>0</v>
      </c>
      <c r="K372" s="195" t="s">
        <v>156</v>
      </c>
      <c r="L372" s="61"/>
      <c r="M372" s="200" t="s">
        <v>22</v>
      </c>
      <c r="N372" s="201" t="s">
        <v>48</v>
      </c>
      <c r="O372" s="42"/>
      <c r="P372" s="202">
        <f>O372*H372</f>
        <v>0</v>
      </c>
      <c r="Q372" s="202">
        <v>0</v>
      </c>
      <c r="R372" s="202">
        <f>Q372*H372</f>
        <v>0</v>
      </c>
      <c r="S372" s="202">
        <v>0</v>
      </c>
      <c r="T372" s="203">
        <f>S372*H372</f>
        <v>0</v>
      </c>
      <c r="AR372" s="24" t="s">
        <v>318</v>
      </c>
      <c r="AT372" s="24" t="s">
        <v>142</v>
      </c>
      <c r="AU372" s="24" t="s">
        <v>86</v>
      </c>
      <c r="AY372" s="24" t="s">
        <v>139</v>
      </c>
      <c r="BE372" s="204">
        <f>IF(N372="základní",J372,0)</f>
        <v>0</v>
      </c>
      <c r="BF372" s="204">
        <f>IF(N372="snížená",J372,0)</f>
        <v>0</v>
      </c>
      <c r="BG372" s="204">
        <f>IF(N372="zákl. přenesená",J372,0)</f>
        <v>0</v>
      </c>
      <c r="BH372" s="204">
        <f>IF(N372="sníž. přenesená",J372,0)</f>
        <v>0</v>
      </c>
      <c r="BI372" s="204">
        <f>IF(N372="nulová",J372,0)</f>
        <v>0</v>
      </c>
      <c r="BJ372" s="24" t="s">
        <v>24</v>
      </c>
      <c r="BK372" s="204">
        <f>ROUND(I372*H372,2)</f>
        <v>0</v>
      </c>
      <c r="BL372" s="24" t="s">
        <v>318</v>
      </c>
      <c r="BM372" s="24" t="s">
        <v>416</v>
      </c>
    </row>
    <row r="373" spans="2:47" s="1" customFormat="1" ht="121.5">
      <c r="B373" s="41"/>
      <c r="C373" s="63"/>
      <c r="D373" s="207" t="s">
        <v>158</v>
      </c>
      <c r="E373" s="63"/>
      <c r="F373" s="239" t="s">
        <v>417</v>
      </c>
      <c r="G373" s="63"/>
      <c r="H373" s="63"/>
      <c r="I373" s="163"/>
      <c r="J373" s="63"/>
      <c r="K373" s="63"/>
      <c r="L373" s="61"/>
      <c r="M373" s="240"/>
      <c r="N373" s="42"/>
      <c r="O373" s="42"/>
      <c r="P373" s="42"/>
      <c r="Q373" s="42"/>
      <c r="R373" s="42"/>
      <c r="S373" s="42"/>
      <c r="T373" s="78"/>
      <c r="AT373" s="24" t="s">
        <v>158</v>
      </c>
      <c r="AU373" s="24" t="s">
        <v>86</v>
      </c>
    </row>
    <row r="374" spans="2:63" s="10" customFormat="1" ht="29.85" customHeight="1">
      <c r="B374" s="176"/>
      <c r="C374" s="177"/>
      <c r="D374" s="190" t="s">
        <v>76</v>
      </c>
      <c r="E374" s="191" t="s">
        <v>418</v>
      </c>
      <c r="F374" s="191" t="s">
        <v>419</v>
      </c>
      <c r="G374" s="177"/>
      <c r="H374" s="177"/>
      <c r="I374" s="180"/>
      <c r="J374" s="192">
        <f>BK374</f>
        <v>0</v>
      </c>
      <c r="K374" s="177"/>
      <c r="L374" s="182"/>
      <c r="M374" s="183"/>
      <c r="N374" s="184"/>
      <c r="O374" s="184"/>
      <c r="P374" s="185">
        <f>SUM(P375:P404)</f>
        <v>0</v>
      </c>
      <c r="Q374" s="184"/>
      <c r="R374" s="185">
        <f>SUM(R375:R404)</f>
        <v>0.8135986</v>
      </c>
      <c r="S374" s="184"/>
      <c r="T374" s="186">
        <f>SUM(T375:T404)</f>
        <v>1.0387933</v>
      </c>
      <c r="AR374" s="187" t="s">
        <v>86</v>
      </c>
      <c r="AT374" s="188" t="s">
        <v>76</v>
      </c>
      <c r="AU374" s="188" t="s">
        <v>24</v>
      </c>
      <c r="AY374" s="187" t="s">
        <v>139</v>
      </c>
      <c r="BK374" s="189">
        <f>SUM(BK375:BK404)</f>
        <v>0</v>
      </c>
    </row>
    <row r="375" spans="2:65" s="1" customFormat="1" ht="31.5" customHeight="1">
      <c r="B375" s="41"/>
      <c r="C375" s="193" t="s">
        <v>420</v>
      </c>
      <c r="D375" s="193" t="s">
        <v>142</v>
      </c>
      <c r="E375" s="194" t="s">
        <v>421</v>
      </c>
      <c r="F375" s="195" t="s">
        <v>422</v>
      </c>
      <c r="G375" s="196" t="s">
        <v>145</v>
      </c>
      <c r="H375" s="197">
        <v>12.49</v>
      </c>
      <c r="I375" s="198"/>
      <c r="J375" s="199">
        <f>ROUND(I375*H375,2)</f>
        <v>0</v>
      </c>
      <c r="K375" s="195" t="s">
        <v>156</v>
      </c>
      <c r="L375" s="61"/>
      <c r="M375" s="200" t="s">
        <v>22</v>
      </c>
      <c r="N375" s="201" t="s">
        <v>48</v>
      </c>
      <c r="O375" s="42"/>
      <c r="P375" s="202">
        <f>O375*H375</f>
        <v>0</v>
      </c>
      <c r="Q375" s="202">
        <v>0.03767</v>
      </c>
      <c r="R375" s="202">
        <f>Q375*H375</f>
        <v>0.47049830000000004</v>
      </c>
      <c r="S375" s="202">
        <v>0</v>
      </c>
      <c r="T375" s="203">
        <f>S375*H375</f>
        <v>0</v>
      </c>
      <c r="AR375" s="24" t="s">
        <v>318</v>
      </c>
      <c r="AT375" s="24" t="s">
        <v>142</v>
      </c>
      <c r="AU375" s="24" t="s">
        <v>86</v>
      </c>
      <c r="AY375" s="24" t="s">
        <v>139</v>
      </c>
      <c r="BE375" s="204">
        <f>IF(N375="základní",J375,0)</f>
        <v>0</v>
      </c>
      <c r="BF375" s="204">
        <f>IF(N375="snížená",J375,0)</f>
        <v>0</v>
      </c>
      <c r="BG375" s="204">
        <f>IF(N375="zákl. přenesená",J375,0)</f>
        <v>0</v>
      </c>
      <c r="BH375" s="204">
        <f>IF(N375="sníž. přenesená",J375,0)</f>
        <v>0</v>
      </c>
      <c r="BI375" s="204">
        <f>IF(N375="nulová",J375,0)</f>
        <v>0</v>
      </c>
      <c r="BJ375" s="24" t="s">
        <v>24</v>
      </c>
      <c r="BK375" s="204">
        <f>ROUND(I375*H375,2)</f>
        <v>0</v>
      </c>
      <c r="BL375" s="24" t="s">
        <v>318</v>
      </c>
      <c r="BM375" s="24" t="s">
        <v>423</v>
      </c>
    </row>
    <row r="376" spans="2:51" s="11" customFormat="1" ht="13.5">
      <c r="B376" s="205"/>
      <c r="C376" s="206"/>
      <c r="D376" s="207" t="s">
        <v>148</v>
      </c>
      <c r="E376" s="208" t="s">
        <v>22</v>
      </c>
      <c r="F376" s="209" t="s">
        <v>164</v>
      </c>
      <c r="G376" s="206"/>
      <c r="H376" s="210" t="s">
        <v>22</v>
      </c>
      <c r="I376" s="211"/>
      <c r="J376" s="206"/>
      <c r="K376" s="206"/>
      <c r="L376" s="212"/>
      <c r="M376" s="213"/>
      <c r="N376" s="214"/>
      <c r="O376" s="214"/>
      <c r="P376" s="214"/>
      <c r="Q376" s="214"/>
      <c r="R376" s="214"/>
      <c r="S376" s="214"/>
      <c r="T376" s="215"/>
      <c r="AT376" s="216" t="s">
        <v>148</v>
      </c>
      <c r="AU376" s="216" t="s">
        <v>86</v>
      </c>
      <c r="AV376" s="11" t="s">
        <v>24</v>
      </c>
      <c r="AW376" s="11" t="s">
        <v>38</v>
      </c>
      <c r="AX376" s="11" t="s">
        <v>77</v>
      </c>
      <c r="AY376" s="216" t="s">
        <v>139</v>
      </c>
    </row>
    <row r="377" spans="2:51" s="12" customFormat="1" ht="13.5">
      <c r="B377" s="217"/>
      <c r="C377" s="218"/>
      <c r="D377" s="207" t="s">
        <v>148</v>
      </c>
      <c r="E377" s="219" t="s">
        <v>22</v>
      </c>
      <c r="F377" s="220" t="s">
        <v>198</v>
      </c>
      <c r="G377" s="218"/>
      <c r="H377" s="221">
        <v>2.05</v>
      </c>
      <c r="I377" s="222"/>
      <c r="J377" s="218"/>
      <c r="K377" s="218"/>
      <c r="L377" s="223"/>
      <c r="M377" s="224"/>
      <c r="N377" s="225"/>
      <c r="O377" s="225"/>
      <c r="P377" s="225"/>
      <c r="Q377" s="225"/>
      <c r="R377" s="225"/>
      <c r="S377" s="225"/>
      <c r="T377" s="226"/>
      <c r="AT377" s="227" t="s">
        <v>148</v>
      </c>
      <c r="AU377" s="227" t="s">
        <v>86</v>
      </c>
      <c r="AV377" s="12" t="s">
        <v>86</v>
      </c>
      <c r="AW377" s="12" t="s">
        <v>38</v>
      </c>
      <c r="AX377" s="12" t="s">
        <v>77</v>
      </c>
      <c r="AY377" s="227" t="s">
        <v>139</v>
      </c>
    </row>
    <row r="378" spans="2:51" s="12" customFormat="1" ht="13.5">
      <c r="B378" s="217"/>
      <c r="C378" s="218"/>
      <c r="D378" s="207" t="s">
        <v>148</v>
      </c>
      <c r="E378" s="219" t="s">
        <v>22</v>
      </c>
      <c r="F378" s="220" t="s">
        <v>199</v>
      </c>
      <c r="G378" s="218"/>
      <c r="H378" s="221">
        <v>3.94</v>
      </c>
      <c r="I378" s="222"/>
      <c r="J378" s="218"/>
      <c r="K378" s="218"/>
      <c r="L378" s="223"/>
      <c r="M378" s="224"/>
      <c r="N378" s="225"/>
      <c r="O378" s="225"/>
      <c r="P378" s="225"/>
      <c r="Q378" s="225"/>
      <c r="R378" s="225"/>
      <c r="S378" s="225"/>
      <c r="T378" s="226"/>
      <c r="AT378" s="227" t="s">
        <v>148</v>
      </c>
      <c r="AU378" s="227" t="s">
        <v>86</v>
      </c>
      <c r="AV378" s="12" t="s">
        <v>86</v>
      </c>
      <c r="AW378" s="12" t="s">
        <v>38</v>
      </c>
      <c r="AX378" s="12" t="s">
        <v>77</v>
      </c>
      <c r="AY378" s="227" t="s">
        <v>139</v>
      </c>
    </row>
    <row r="379" spans="2:51" s="12" customFormat="1" ht="13.5">
      <c r="B379" s="217"/>
      <c r="C379" s="218"/>
      <c r="D379" s="207" t="s">
        <v>148</v>
      </c>
      <c r="E379" s="219" t="s">
        <v>22</v>
      </c>
      <c r="F379" s="220" t="s">
        <v>200</v>
      </c>
      <c r="G379" s="218"/>
      <c r="H379" s="221">
        <v>6.5</v>
      </c>
      <c r="I379" s="222"/>
      <c r="J379" s="218"/>
      <c r="K379" s="218"/>
      <c r="L379" s="223"/>
      <c r="M379" s="224"/>
      <c r="N379" s="225"/>
      <c r="O379" s="225"/>
      <c r="P379" s="225"/>
      <c r="Q379" s="225"/>
      <c r="R379" s="225"/>
      <c r="S379" s="225"/>
      <c r="T379" s="226"/>
      <c r="AT379" s="227" t="s">
        <v>148</v>
      </c>
      <c r="AU379" s="227" t="s">
        <v>86</v>
      </c>
      <c r="AV379" s="12" t="s">
        <v>86</v>
      </c>
      <c r="AW379" s="12" t="s">
        <v>38</v>
      </c>
      <c r="AX379" s="12" t="s">
        <v>77</v>
      </c>
      <c r="AY379" s="227" t="s">
        <v>139</v>
      </c>
    </row>
    <row r="380" spans="2:51" s="13" customFormat="1" ht="13.5">
      <c r="B380" s="228"/>
      <c r="C380" s="229"/>
      <c r="D380" s="241" t="s">
        <v>148</v>
      </c>
      <c r="E380" s="242" t="s">
        <v>22</v>
      </c>
      <c r="F380" s="243" t="s">
        <v>151</v>
      </c>
      <c r="G380" s="229"/>
      <c r="H380" s="244">
        <v>12.49</v>
      </c>
      <c r="I380" s="233"/>
      <c r="J380" s="229"/>
      <c r="K380" s="229"/>
      <c r="L380" s="234"/>
      <c r="M380" s="235"/>
      <c r="N380" s="236"/>
      <c r="O380" s="236"/>
      <c r="P380" s="236"/>
      <c r="Q380" s="236"/>
      <c r="R380" s="236"/>
      <c r="S380" s="236"/>
      <c r="T380" s="237"/>
      <c r="AT380" s="238" t="s">
        <v>148</v>
      </c>
      <c r="AU380" s="238" t="s">
        <v>86</v>
      </c>
      <c r="AV380" s="13" t="s">
        <v>146</v>
      </c>
      <c r="AW380" s="13" t="s">
        <v>38</v>
      </c>
      <c r="AX380" s="13" t="s">
        <v>24</v>
      </c>
      <c r="AY380" s="238" t="s">
        <v>139</v>
      </c>
    </row>
    <row r="381" spans="2:65" s="1" customFormat="1" ht="22.5" customHeight="1">
      <c r="B381" s="41"/>
      <c r="C381" s="260" t="s">
        <v>424</v>
      </c>
      <c r="D381" s="260" t="s">
        <v>378</v>
      </c>
      <c r="E381" s="261" t="s">
        <v>425</v>
      </c>
      <c r="F381" s="262" t="s">
        <v>426</v>
      </c>
      <c r="G381" s="263" t="s">
        <v>145</v>
      </c>
      <c r="H381" s="264">
        <v>13.739</v>
      </c>
      <c r="I381" s="265"/>
      <c r="J381" s="266">
        <f>ROUND(I381*H381,2)</f>
        <v>0</v>
      </c>
      <c r="K381" s="262" t="s">
        <v>22</v>
      </c>
      <c r="L381" s="267"/>
      <c r="M381" s="268" t="s">
        <v>22</v>
      </c>
      <c r="N381" s="269" t="s">
        <v>48</v>
      </c>
      <c r="O381" s="42"/>
      <c r="P381" s="202">
        <f>O381*H381</f>
        <v>0</v>
      </c>
      <c r="Q381" s="202">
        <v>0.0182</v>
      </c>
      <c r="R381" s="202">
        <f>Q381*H381</f>
        <v>0.25004980000000004</v>
      </c>
      <c r="S381" s="202">
        <v>0</v>
      </c>
      <c r="T381" s="203">
        <f>S381*H381</f>
        <v>0</v>
      </c>
      <c r="AR381" s="24" t="s">
        <v>382</v>
      </c>
      <c r="AT381" s="24" t="s">
        <v>378</v>
      </c>
      <c r="AU381" s="24" t="s">
        <v>86</v>
      </c>
      <c r="AY381" s="24" t="s">
        <v>139</v>
      </c>
      <c r="BE381" s="204">
        <f>IF(N381="základní",J381,0)</f>
        <v>0</v>
      </c>
      <c r="BF381" s="204">
        <f>IF(N381="snížená",J381,0)</f>
        <v>0</v>
      </c>
      <c r="BG381" s="204">
        <f>IF(N381="zákl. přenesená",J381,0)</f>
        <v>0</v>
      </c>
      <c r="BH381" s="204">
        <f>IF(N381="sníž. přenesená",J381,0)</f>
        <v>0</v>
      </c>
      <c r="BI381" s="204">
        <f>IF(N381="nulová",J381,0)</f>
        <v>0</v>
      </c>
      <c r="BJ381" s="24" t="s">
        <v>24</v>
      </c>
      <c r="BK381" s="204">
        <f>ROUND(I381*H381,2)</f>
        <v>0</v>
      </c>
      <c r="BL381" s="24" t="s">
        <v>318</v>
      </c>
      <c r="BM381" s="24" t="s">
        <v>427</v>
      </c>
    </row>
    <row r="382" spans="2:51" s="12" customFormat="1" ht="13.5">
      <c r="B382" s="217"/>
      <c r="C382" s="218"/>
      <c r="D382" s="241" t="s">
        <v>148</v>
      </c>
      <c r="E382" s="257" t="s">
        <v>22</v>
      </c>
      <c r="F382" s="258" t="s">
        <v>428</v>
      </c>
      <c r="G382" s="218"/>
      <c r="H382" s="259">
        <v>13.739</v>
      </c>
      <c r="I382" s="222"/>
      <c r="J382" s="218"/>
      <c r="K382" s="218"/>
      <c r="L382" s="223"/>
      <c r="M382" s="224"/>
      <c r="N382" s="225"/>
      <c r="O382" s="225"/>
      <c r="P382" s="225"/>
      <c r="Q382" s="225"/>
      <c r="R382" s="225"/>
      <c r="S382" s="225"/>
      <c r="T382" s="226"/>
      <c r="AT382" s="227" t="s">
        <v>148</v>
      </c>
      <c r="AU382" s="227" t="s">
        <v>86</v>
      </c>
      <c r="AV382" s="12" t="s">
        <v>86</v>
      </c>
      <c r="AW382" s="12" t="s">
        <v>38</v>
      </c>
      <c r="AX382" s="12" t="s">
        <v>24</v>
      </c>
      <c r="AY382" s="227" t="s">
        <v>139</v>
      </c>
    </row>
    <row r="383" spans="2:65" s="1" customFormat="1" ht="22.5" customHeight="1">
      <c r="B383" s="41"/>
      <c r="C383" s="193" t="s">
        <v>429</v>
      </c>
      <c r="D383" s="193" t="s">
        <v>142</v>
      </c>
      <c r="E383" s="194" t="s">
        <v>430</v>
      </c>
      <c r="F383" s="195" t="s">
        <v>431</v>
      </c>
      <c r="G383" s="196" t="s">
        <v>145</v>
      </c>
      <c r="H383" s="197">
        <v>12.49</v>
      </c>
      <c r="I383" s="198"/>
      <c r="J383" s="199">
        <f>ROUND(I383*H383,2)</f>
        <v>0</v>
      </c>
      <c r="K383" s="195" t="s">
        <v>156</v>
      </c>
      <c r="L383" s="61"/>
      <c r="M383" s="200" t="s">
        <v>22</v>
      </c>
      <c r="N383" s="201" t="s">
        <v>48</v>
      </c>
      <c r="O383" s="42"/>
      <c r="P383" s="202">
        <f>O383*H383</f>
        <v>0</v>
      </c>
      <c r="Q383" s="202">
        <v>0</v>
      </c>
      <c r="R383" s="202">
        <f>Q383*H383</f>
        <v>0</v>
      </c>
      <c r="S383" s="202">
        <v>0.08317</v>
      </c>
      <c r="T383" s="203">
        <f>S383*H383</f>
        <v>1.0387933</v>
      </c>
      <c r="AR383" s="24" t="s">
        <v>318</v>
      </c>
      <c r="AT383" s="24" t="s">
        <v>142</v>
      </c>
      <c r="AU383" s="24" t="s">
        <v>86</v>
      </c>
      <c r="AY383" s="24" t="s">
        <v>139</v>
      </c>
      <c r="BE383" s="204">
        <f>IF(N383="základní",J383,0)</f>
        <v>0</v>
      </c>
      <c r="BF383" s="204">
        <f>IF(N383="snížená",J383,0)</f>
        <v>0</v>
      </c>
      <c r="BG383" s="204">
        <f>IF(N383="zákl. přenesená",J383,0)</f>
        <v>0</v>
      </c>
      <c r="BH383" s="204">
        <f>IF(N383="sníž. přenesená",J383,0)</f>
        <v>0</v>
      </c>
      <c r="BI383" s="204">
        <f>IF(N383="nulová",J383,0)</f>
        <v>0</v>
      </c>
      <c r="BJ383" s="24" t="s">
        <v>24</v>
      </c>
      <c r="BK383" s="204">
        <f>ROUND(I383*H383,2)</f>
        <v>0</v>
      </c>
      <c r="BL383" s="24" t="s">
        <v>318</v>
      </c>
      <c r="BM383" s="24" t="s">
        <v>432</v>
      </c>
    </row>
    <row r="384" spans="2:51" s="11" customFormat="1" ht="13.5">
      <c r="B384" s="205"/>
      <c r="C384" s="206"/>
      <c r="D384" s="207" t="s">
        <v>148</v>
      </c>
      <c r="E384" s="208" t="s">
        <v>22</v>
      </c>
      <c r="F384" s="209" t="s">
        <v>164</v>
      </c>
      <c r="G384" s="206"/>
      <c r="H384" s="210" t="s">
        <v>22</v>
      </c>
      <c r="I384" s="211"/>
      <c r="J384" s="206"/>
      <c r="K384" s="206"/>
      <c r="L384" s="212"/>
      <c r="M384" s="213"/>
      <c r="N384" s="214"/>
      <c r="O384" s="214"/>
      <c r="P384" s="214"/>
      <c r="Q384" s="214"/>
      <c r="R384" s="214"/>
      <c r="S384" s="214"/>
      <c r="T384" s="215"/>
      <c r="AT384" s="216" t="s">
        <v>148</v>
      </c>
      <c r="AU384" s="216" t="s">
        <v>86</v>
      </c>
      <c r="AV384" s="11" t="s">
        <v>24</v>
      </c>
      <c r="AW384" s="11" t="s">
        <v>38</v>
      </c>
      <c r="AX384" s="11" t="s">
        <v>77</v>
      </c>
      <c r="AY384" s="216" t="s">
        <v>139</v>
      </c>
    </row>
    <row r="385" spans="2:51" s="12" customFormat="1" ht="13.5">
      <c r="B385" s="217"/>
      <c r="C385" s="218"/>
      <c r="D385" s="207" t="s">
        <v>148</v>
      </c>
      <c r="E385" s="219" t="s">
        <v>22</v>
      </c>
      <c r="F385" s="220" t="s">
        <v>198</v>
      </c>
      <c r="G385" s="218"/>
      <c r="H385" s="221">
        <v>2.05</v>
      </c>
      <c r="I385" s="222"/>
      <c r="J385" s="218"/>
      <c r="K385" s="218"/>
      <c r="L385" s="223"/>
      <c r="M385" s="224"/>
      <c r="N385" s="225"/>
      <c r="O385" s="225"/>
      <c r="P385" s="225"/>
      <c r="Q385" s="225"/>
      <c r="R385" s="225"/>
      <c r="S385" s="225"/>
      <c r="T385" s="226"/>
      <c r="AT385" s="227" t="s">
        <v>148</v>
      </c>
      <c r="AU385" s="227" t="s">
        <v>86</v>
      </c>
      <c r="AV385" s="12" t="s">
        <v>86</v>
      </c>
      <c r="AW385" s="12" t="s">
        <v>38</v>
      </c>
      <c r="AX385" s="12" t="s">
        <v>77</v>
      </c>
      <c r="AY385" s="227" t="s">
        <v>139</v>
      </c>
    </row>
    <row r="386" spans="2:51" s="12" customFormat="1" ht="13.5">
      <c r="B386" s="217"/>
      <c r="C386" s="218"/>
      <c r="D386" s="207" t="s">
        <v>148</v>
      </c>
      <c r="E386" s="219" t="s">
        <v>22</v>
      </c>
      <c r="F386" s="220" t="s">
        <v>199</v>
      </c>
      <c r="G386" s="218"/>
      <c r="H386" s="221">
        <v>3.94</v>
      </c>
      <c r="I386" s="222"/>
      <c r="J386" s="218"/>
      <c r="K386" s="218"/>
      <c r="L386" s="223"/>
      <c r="M386" s="224"/>
      <c r="N386" s="225"/>
      <c r="O386" s="225"/>
      <c r="P386" s="225"/>
      <c r="Q386" s="225"/>
      <c r="R386" s="225"/>
      <c r="S386" s="225"/>
      <c r="T386" s="226"/>
      <c r="AT386" s="227" t="s">
        <v>148</v>
      </c>
      <c r="AU386" s="227" t="s">
        <v>86</v>
      </c>
      <c r="AV386" s="12" t="s">
        <v>86</v>
      </c>
      <c r="AW386" s="12" t="s">
        <v>38</v>
      </c>
      <c r="AX386" s="12" t="s">
        <v>77</v>
      </c>
      <c r="AY386" s="227" t="s">
        <v>139</v>
      </c>
    </row>
    <row r="387" spans="2:51" s="12" customFormat="1" ht="13.5">
      <c r="B387" s="217"/>
      <c r="C387" s="218"/>
      <c r="D387" s="207" t="s">
        <v>148</v>
      </c>
      <c r="E387" s="219" t="s">
        <v>22</v>
      </c>
      <c r="F387" s="220" t="s">
        <v>200</v>
      </c>
      <c r="G387" s="218"/>
      <c r="H387" s="221">
        <v>6.5</v>
      </c>
      <c r="I387" s="222"/>
      <c r="J387" s="218"/>
      <c r="K387" s="218"/>
      <c r="L387" s="223"/>
      <c r="M387" s="224"/>
      <c r="N387" s="225"/>
      <c r="O387" s="225"/>
      <c r="P387" s="225"/>
      <c r="Q387" s="225"/>
      <c r="R387" s="225"/>
      <c r="S387" s="225"/>
      <c r="T387" s="226"/>
      <c r="AT387" s="227" t="s">
        <v>148</v>
      </c>
      <c r="AU387" s="227" t="s">
        <v>86</v>
      </c>
      <c r="AV387" s="12" t="s">
        <v>86</v>
      </c>
      <c r="AW387" s="12" t="s">
        <v>38</v>
      </c>
      <c r="AX387" s="12" t="s">
        <v>77</v>
      </c>
      <c r="AY387" s="227" t="s">
        <v>139</v>
      </c>
    </row>
    <row r="388" spans="2:51" s="13" customFormat="1" ht="13.5">
      <c r="B388" s="228"/>
      <c r="C388" s="229"/>
      <c r="D388" s="241" t="s">
        <v>148</v>
      </c>
      <c r="E388" s="242" t="s">
        <v>22</v>
      </c>
      <c r="F388" s="243" t="s">
        <v>151</v>
      </c>
      <c r="G388" s="229"/>
      <c r="H388" s="244">
        <v>12.49</v>
      </c>
      <c r="I388" s="233"/>
      <c r="J388" s="229"/>
      <c r="K388" s="229"/>
      <c r="L388" s="234"/>
      <c r="M388" s="235"/>
      <c r="N388" s="236"/>
      <c r="O388" s="236"/>
      <c r="P388" s="236"/>
      <c r="Q388" s="236"/>
      <c r="R388" s="236"/>
      <c r="S388" s="236"/>
      <c r="T388" s="237"/>
      <c r="AT388" s="238" t="s">
        <v>148</v>
      </c>
      <c r="AU388" s="238" t="s">
        <v>86</v>
      </c>
      <c r="AV388" s="13" t="s">
        <v>146</v>
      </c>
      <c r="AW388" s="13" t="s">
        <v>38</v>
      </c>
      <c r="AX388" s="13" t="s">
        <v>24</v>
      </c>
      <c r="AY388" s="238" t="s">
        <v>139</v>
      </c>
    </row>
    <row r="389" spans="2:65" s="1" customFormat="1" ht="22.5" customHeight="1">
      <c r="B389" s="41"/>
      <c r="C389" s="193" t="s">
        <v>433</v>
      </c>
      <c r="D389" s="193" t="s">
        <v>142</v>
      </c>
      <c r="E389" s="194" t="s">
        <v>434</v>
      </c>
      <c r="F389" s="195" t="s">
        <v>435</v>
      </c>
      <c r="G389" s="196" t="s">
        <v>145</v>
      </c>
      <c r="H389" s="197">
        <v>12.49</v>
      </c>
      <c r="I389" s="198"/>
      <c r="J389" s="199">
        <f>ROUND(I389*H389,2)</f>
        <v>0</v>
      </c>
      <c r="K389" s="195" t="s">
        <v>156</v>
      </c>
      <c r="L389" s="61"/>
      <c r="M389" s="200" t="s">
        <v>22</v>
      </c>
      <c r="N389" s="201" t="s">
        <v>48</v>
      </c>
      <c r="O389" s="42"/>
      <c r="P389" s="202">
        <f>O389*H389</f>
        <v>0</v>
      </c>
      <c r="Q389" s="202">
        <v>0.0003</v>
      </c>
      <c r="R389" s="202">
        <f>Q389*H389</f>
        <v>0.003747</v>
      </c>
      <c r="S389" s="202">
        <v>0</v>
      </c>
      <c r="T389" s="203">
        <f>S389*H389</f>
        <v>0</v>
      </c>
      <c r="AR389" s="24" t="s">
        <v>318</v>
      </c>
      <c r="AT389" s="24" t="s">
        <v>142</v>
      </c>
      <c r="AU389" s="24" t="s">
        <v>86</v>
      </c>
      <c r="AY389" s="24" t="s">
        <v>139</v>
      </c>
      <c r="BE389" s="204">
        <f>IF(N389="základní",J389,0)</f>
        <v>0</v>
      </c>
      <c r="BF389" s="204">
        <f>IF(N389="snížená",J389,0)</f>
        <v>0</v>
      </c>
      <c r="BG389" s="204">
        <f>IF(N389="zákl. přenesená",J389,0)</f>
        <v>0</v>
      </c>
      <c r="BH389" s="204">
        <f>IF(N389="sníž. přenesená",J389,0)</f>
        <v>0</v>
      </c>
      <c r="BI389" s="204">
        <f>IF(N389="nulová",J389,0)</f>
        <v>0</v>
      </c>
      <c r="BJ389" s="24" t="s">
        <v>24</v>
      </c>
      <c r="BK389" s="204">
        <f>ROUND(I389*H389,2)</f>
        <v>0</v>
      </c>
      <c r="BL389" s="24" t="s">
        <v>318</v>
      </c>
      <c r="BM389" s="24" t="s">
        <v>436</v>
      </c>
    </row>
    <row r="390" spans="2:47" s="1" customFormat="1" ht="40.5">
      <c r="B390" s="41"/>
      <c r="C390" s="63"/>
      <c r="D390" s="207" t="s">
        <v>158</v>
      </c>
      <c r="E390" s="63"/>
      <c r="F390" s="239" t="s">
        <v>437</v>
      </c>
      <c r="G390" s="63"/>
      <c r="H390" s="63"/>
      <c r="I390" s="163"/>
      <c r="J390" s="63"/>
      <c r="K390" s="63"/>
      <c r="L390" s="61"/>
      <c r="M390" s="240"/>
      <c r="N390" s="42"/>
      <c r="O390" s="42"/>
      <c r="P390" s="42"/>
      <c r="Q390" s="42"/>
      <c r="R390" s="42"/>
      <c r="S390" s="42"/>
      <c r="T390" s="78"/>
      <c r="AT390" s="24" t="s">
        <v>158</v>
      </c>
      <c r="AU390" s="24" t="s">
        <v>86</v>
      </c>
    </row>
    <row r="391" spans="2:51" s="11" customFormat="1" ht="13.5">
      <c r="B391" s="205"/>
      <c r="C391" s="206"/>
      <c r="D391" s="207" t="s">
        <v>148</v>
      </c>
      <c r="E391" s="208" t="s">
        <v>22</v>
      </c>
      <c r="F391" s="209" t="s">
        <v>164</v>
      </c>
      <c r="G391" s="206"/>
      <c r="H391" s="210" t="s">
        <v>22</v>
      </c>
      <c r="I391" s="211"/>
      <c r="J391" s="206"/>
      <c r="K391" s="206"/>
      <c r="L391" s="212"/>
      <c r="M391" s="213"/>
      <c r="N391" s="214"/>
      <c r="O391" s="214"/>
      <c r="P391" s="214"/>
      <c r="Q391" s="214"/>
      <c r="R391" s="214"/>
      <c r="S391" s="214"/>
      <c r="T391" s="215"/>
      <c r="AT391" s="216" t="s">
        <v>148</v>
      </c>
      <c r="AU391" s="216" t="s">
        <v>86</v>
      </c>
      <c r="AV391" s="11" t="s">
        <v>24</v>
      </c>
      <c r="AW391" s="11" t="s">
        <v>38</v>
      </c>
      <c r="AX391" s="11" t="s">
        <v>77</v>
      </c>
      <c r="AY391" s="216" t="s">
        <v>139</v>
      </c>
    </row>
    <row r="392" spans="2:51" s="12" customFormat="1" ht="13.5">
      <c r="B392" s="217"/>
      <c r="C392" s="218"/>
      <c r="D392" s="207" t="s">
        <v>148</v>
      </c>
      <c r="E392" s="219" t="s">
        <v>22</v>
      </c>
      <c r="F392" s="220" t="s">
        <v>198</v>
      </c>
      <c r="G392" s="218"/>
      <c r="H392" s="221">
        <v>2.05</v>
      </c>
      <c r="I392" s="222"/>
      <c r="J392" s="218"/>
      <c r="K392" s="218"/>
      <c r="L392" s="223"/>
      <c r="M392" s="224"/>
      <c r="N392" s="225"/>
      <c r="O392" s="225"/>
      <c r="P392" s="225"/>
      <c r="Q392" s="225"/>
      <c r="R392" s="225"/>
      <c r="S392" s="225"/>
      <c r="T392" s="226"/>
      <c r="AT392" s="227" t="s">
        <v>148</v>
      </c>
      <c r="AU392" s="227" t="s">
        <v>86</v>
      </c>
      <c r="AV392" s="12" t="s">
        <v>86</v>
      </c>
      <c r="AW392" s="12" t="s">
        <v>38</v>
      </c>
      <c r="AX392" s="12" t="s">
        <v>77</v>
      </c>
      <c r="AY392" s="227" t="s">
        <v>139</v>
      </c>
    </row>
    <row r="393" spans="2:51" s="12" customFormat="1" ht="13.5">
      <c r="B393" s="217"/>
      <c r="C393" s="218"/>
      <c r="D393" s="207" t="s">
        <v>148</v>
      </c>
      <c r="E393" s="219" t="s">
        <v>22</v>
      </c>
      <c r="F393" s="220" t="s">
        <v>199</v>
      </c>
      <c r="G393" s="218"/>
      <c r="H393" s="221">
        <v>3.94</v>
      </c>
      <c r="I393" s="222"/>
      <c r="J393" s="218"/>
      <c r="K393" s="218"/>
      <c r="L393" s="223"/>
      <c r="M393" s="224"/>
      <c r="N393" s="225"/>
      <c r="O393" s="225"/>
      <c r="P393" s="225"/>
      <c r="Q393" s="225"/>
      <c r="R393" s="225"/>
      <c r="S393" s="225"/>
      <c r="T393" s="226"/>
      <c r="AT393" s="227" t="s">
        <v>148</v>
      </c>
      <c r="AU393" s="227" t="s">
        <v>86</v>
      </c>
      <c r="AV393" s="12" t="s">
        <v>86</v>
      </c>
      <c r="AW393" s="12" t="s">
        <v>38</v>
      </c>
      <c r="AX393" s="12" t="s">
        <v>77</v>
      </c>
      <c r="AY393" s="227" t="s">
        <v>139</v>
      </c>
    </row>
    <row r="394" spans="2:51" s="12" customFormat="1" ht="13.5">
      <c r="B394" s="217"/>
      <c r="C394" s="218"/>
      <c r="D394" s="207" t="s">
        <v>148</v>
      </c>
      <c r="E394" s="219" t="s">
        <v>22</v>
      </c>
      <c r="F394" s="220" t="s">
        <v>200</v>
      </c>
      <c r="G394" s="218"/>
      <c r="H394" s="221">
        <v>6.5</v>
      </c>
      <c r="I394" s="222"/>
      <c r="J394" s="218"/>
      <c r="K394" s="218"/>
      <c r="L394" s="223"/>
      <c r="M394" s="224"/>
      <c r="N394" s="225"/>
      <c r="O394" s="225"/>
      <c r="P394" s="225"/>
      <c r="Q394" s="225"/>
      <c r="R394" s="225"/>
      <c r="S394" s="225"/>
      <c r="T394" s="226"/>
      <c r="AT394" s="227" t="s">
        <v>148</v>
      </c>
      <c r="AU394" s="227" t="s">
        <v>86</v>
      </c>
      <c r="AV394" s="12" t="s">
        <v>86</v>
      </c>
      <c r="AW394" s="12" t="s">
        <v>38</v>
      </c>
      <c r="AX394" s="12" t="s">
        <v>77</v>
      </c>
      <c r="AY394" s="227" t="s">
        <v>139</v>
      </c>
    </row>
    <row r="395" spans="2:51" s="13" customFormat="1" ht="13.5">
      <c r="B395" s="228"/>
      <c r="C395" s="229"/>
      <c r="D395" s="241" t="s">
        <v>148</v>
      </c>
      <c r="E395" s="242" t="s">
        <v>22</v>
      </c>
      <c r="F395" s="243" t="s">
        <v>151</v>
      </c>
      <c r="G395" s="229"/>
      <c r="H395" s="244">
        <v>12.49</v>
      </c>
      <c r="I395" s="233"/>
      <c r="J395" s="229"/>
      <c r="K395" s="229"/>
      <c r="L395" s="234"/>
      <c r="M395" s="235"/>
      <c r="N395" s="236"/>
      <c r="O395" s="236"/>
      <c r="P395" s="236"/>
      <c r="Q395" s="236"/>
      <c r="R395" s="236"/>
      <c r="S395" s="236"/>
      <c r="T395" s="237"/>
      <c r="AT395" s="238" t="s">
        <v>148</v>
      </c>
      <c r="AU395" s="238" t="s">
        <v>86</v>
      </c>
      <c r="AV395" s="13" t="s">
        <v>146</v>
      </c>
      <c r="AW395" s="13" t="s">
        <v>38</v>
      </c>
      <c r="AX395" s="13" t="s">
        <v>24</v>
      </c>
      <c r="AY395" s="238" t="s">
        <v>139</v>
      </c>
    </row>
    <row r="396" spans="2:65" s="1" customFormat="1" ht="22.5" customHeight="1">
      <c r="B396" s="41"/>
      <c r="C396" s="193" t="s">
        <v>438</v>
      </c>
      <c r="D396" s="193" t="s">
        <v>142</v>
      </c>
      <c r="E396" s="194" t="s">
        <v>439</v>
      </c>
      <c r="F396" s="195" t="s">
        <v>440</v>
      </c>
      <c r="G396" s="196" t="s">
        <v>145</v>
      </c>
      <c r="H396" s="197">
        <v>12.49</v>
      </c>
      <c r="I396" s="198"/>
      <c r="J396" s="199">
        <f>ROUND(I396*H396,2)</f>
        <v>0</v>
      </c>
      <c r="K396" s="195" t="s">
        <v>156</v>
      </c>
      <c r="L396" s="61"/>
      <c r="M396" s="200" t="s">
        <v>22</v>
      </c>
      <c r="N396" s="201" t="s">
        <v>48</v>
      </c>
      <c r="O396" s="42"/>
      <c r="P396" s="202">
        <f>O396*H396</f>
        <v>0</v>
      </c>
      <c r="Q396" s="202">
        <v>0.00715</v>
      </c>
      <c r="R396" s="202">
        <f>Q396*H396</f>
        <v>0.08930350000000001</v>
      </c>
      <c r="S396" s="202">
        <v>0</v>
      </c>
      <c r="T396" s="203">
        <f>S396*H396</f>
        <v>0</v>
      </c>
      <c r="AR396" s="24" t="s">
        <v>318</v>
      </c>
      <c r="AT396" s="24" t="s">
        <v>142</v>
      </c>
      <c r="AU396" s="24" t="s">
        <v>86</v>
      </c>
      <c r="AY396" s="24" t="s">
        <v>139</v>
      </c>
      <c r="BE396" s="204">
        <f>IF(N396="základní",J396,0)</f>
        <v>0</v>
      </c>
      <c r="BF396" s="204">
        <f>IF(N396="snížená",J396,0)</f>
        <v>0</v>
      </c>
      <c r="BG396" s="204">
        <f>IF(N396="zákl. přenesená",J396,0)</f>
        <v>0</v>
      </c>
      <c r="BH396" s="204">
        <f>IF(N396="sníž. přenesená",J396,0)</f>
        <v>0</v>
      </c>
      <c r="BI396" s="204">
        <f>IF(N396="nulová",J396,0)</f>
        <v>0</v>
      </c>
      <c r="BJ396" s="24" t="s">
        <v>24</v>
      </c>
      <c r="BK396" s="204">
        <f>ROUND(I396*H396,2)</f>
        <v>0</v>
      </c>
      <c r="BL396" s="24" t="s">
        <v>318</v>
      </c>
      <c r="BM396" s="24" t="s">
        <v>441</v>
      </c>
    </row>
    <row r="397" spans="2:47" s="1" customFormat="1" ht="27">
      <c r="B397" s="41"/>
      <c r="C397" s="63"/>
      <c r="D397" s="207" t="s">
        <v>158</v>
      </c>
      <c r="E397" s="63"/>
      <c r="F397" s="239" t="s">
        <v>442</v>
      </c>
      <c r="G397" s="63"/>
      <c r="H397" s="63"/>
      <c r="I397" s="163"/>
      <c r="J397" s="63"/>
      <c r="K397" s="63"/>
      <c r="L397" s="61"/>
      <c r="M397" s="240"/>
      <c r="N397" s="42"/>
      <c r="O397" s="42"/>
      <c r="P397" s="42"/>
      <c r="Q397" s="42"/>
      <c r="R397" s="42"/>
      <c r="S397" s="42"/>
      <c r="T397" s="78"/>
      <c r="AT397" s="24" t="s">
        <v>158</v>
      </c>
      <c r="AU397" s="24" t="s">
        <v>86</v>
      </c>
    </row>
    <row r="398" spans="2:51" s="11" customFormat="1" ht="13.5">
      <c r="B398" s="205"/>
      <c r="C398" s="206"/>
      <c r="D398" s="207" t="s">
        <v>148</v>
      </c>
      <c r="E398" s="208" t="s">
        <v>22</v>
      </c>
      <c r="F398" s="209" t="s">
        <v>164</v>
      </c>
      <c r="G398" s="206"/>
      <c r="H398" s="210" t="s">
        <v>22</v>
      </c>
      <c r="I398" s="211"/>
      <c r="J398" s="206"/>
      <c r="K398" s="206"/>
      <c r="L398" s="212"/>
      <c r="M398" s="213"/>
      <c r="N398" s="214"/>
      <c r="O398" s="214"/>
      <c r="P398" s="214"/>
      <c r="Q398" s="214"/>
      <c r="R398" s="214"/>
      <c r="S398" s="214"/>
      <c r="T398" s="215"/>
      <c r="AT398" s="216" t="s">
        <v>148</v>
      </c>
      <c r="AU398" s="216" t="s">
        <v>86</v>
      </c>
      <c r="AV398" s="11" t="s">
        <v>24</v>
      </c>
      <c r="AW398" s="11" t="s">
        <v>38</v>
      </c>
      <c r="AX398" s="11" t="s">
        <v>77</v>
      </c>
      <c r="AY398" s="216" t="s">
        <v>139</v>
      </c>
    </row>
    <row r="399" spans="2:51" s="12" customFormat="1" ht="13.5">
      <c r="B399" s="217"/>
      <c r="C399" s="218"/>
      <c r="D399" s="207" t="s">
        <v>148</v>
      </c>
      <c r="E399" s="219" t="s">
        <v>22</v>
      </c>
      <c r="F399" s="220" t="s">
        <v>198</v>
      </c>
      <c r="G399" s="218"/>
      <c r="H399" s="221">
        <v>2.05</v>
      </c>
      <c r="I399" s="222"/>
      <c r="J399" s="218"/>
      <c r="K399" s="218"/>
      <c r="L399" s="223"/>
      <c r="M399" s="224"/>
      <c r="N399" s="225"/>
      <c r="O399" s="225"/>
      <c r="P399" s="225"/>
      <c r="Q399" s="225"/>
      <c r="R399" s="225"/>
      <c r="S399" s="225"/>
      <c r="T399" s="226"/>
      <c r="AT399" s="227" t="s">
        <v>148</v>
      </c>
      <c r="AU399" s="227" t="s">
        <v>86</v>
      </c>
      <c r="AV399" s="12" t="s">
        <v>86</v>
      </c>
      <c r="AW399" s="12" t="s">
        <v>38</v>
      </c>
      <c r="AX399" s="12" t="s">
        <v>77</v>
      </c>
      <c r="AY399" s="227" t="s">
        <v>139</v>
      </c>
    </row>
    <row r="400" spans="2:51" s="12" customFormat="1" ht="13.5">
      <c r="B400" s="217"/>
      <c r="C400" s="218"/>
      <c r="D400" s="207" t="s">
        <v>148</v>
      </c>
      <c r="E400" s="219" t="s">
        <v>22</v>
      </c>
      <c r="F400" s="220" t="s">
        <v>199</v>
      </c>
      <c r="G400" s="218"/>
      <c r="H400" s="221">
        <v>3.94</v>
      </c>
      <c r="I400" s="222"/>
      <c r="J400" s="218"/>
      <c r="K400" s="218"/>
      <c r="L400" s="223"/>
      <c r="M400" s="224"/>
      <c r="N400" s="225"/>
      <c r="O400" s="225"/>
      <c r="P400" s="225"/>
      <c r="Q400" s="225"/>
      <c r="R400" s="225"/>
      <c r="S400" s="225"/>
      <c r="T400" s="226"/>
      <c r="AT400" s="227" t="s">
        <v>148</v>
      </c>
      <c r="AU400" s="227" t="s">
        <v>86</v>
      </c>
      <c r="AV400" s="12" t="s">
        <v>86</v>
      </c>
      <c r="AW400" s="12" t="s">
        <v>38</v>
      </c>
      <c r="AX400" s="12" t="s">
        <v>77</v>
      </c>
      <c r="AY400" s="227" t="s">
        <v>139</v>
      </c>
    </row>
    <row r="401" spans="2:51" s="12" customFormat="1" ht="13.5">
      <c r="B401" s="217"/>
      <c r="C401" s="218"/>
      <c r="D401" s="207" t="s">
        <v>148</v>
      </c>
      <c r="E401" s="219" t="s">
        <v>22</v>
      </c>
      <c r="F401" s="220" t="s">
        <v>200</v>
      </c>
      <c r="G401" s="218"/>
      <c r="H401" s="221">
        <v>6.5</v>
      </c>
      <c r="I401" s="222"/>
      <c r="J401" s="218"/>
      <c r="K401" s="218"/>
      <c r="L401" s="223"/>
      <c r="M401" s="224"/>
      <c r="N401" s="225"/>
      <c r="O401" s="225"/>
      <c r="P401" s="225"/>
      <c r="Q401" s="225"/>
      <c r="R401" s="225"/>
      <c r="S401" s="225"/>
      <c r="T401" s="226"/>
      <c r="AT401" s="227" t="s">
        <v>148</v>
      </c>
      <c r="AU401" s="227" t="s">
        <v>86</v>
      </c>
      <c r="AV401" s="12" t="s">
        <v>86</v>
      </c>
      <c r="AW401" s="12" t="s">
        <v>38</v>
      </c>
      <c r="AX401" s="12" t="s">
        <v>77</v>
      </c>
      <c r="AY401" s="227" t="s">
        <v>139</v>
      </c>
    </row>
    <row r="402" spans="2:51" s="13" customFormat="1" ht="13.5">
      <c r="B402" s="228"/>
      <c r="C402" s="229"/>
      <c r="D402" s="241" t="s">
        <v>148</v>
      </c>
      <c r="E402" s="242" t="s">
        <v>22</v>
      </c>
      <c r="F402" s="243" t="s">
        <v>151</v>
      </c>
      <c r="G402" s="229"/>
      <c r="H402" s="244">
        <v>12.49</v>
      </c>
      <c r="I402" s="233"/>
      <c r="J402" s="229"/>
      <c r="K402" s="229"/>
      <c r="L402" s="234"/>
      <c r="M402" s="235"/>
      <c r="N402" s="236"/>
      <c r="O402" s="236"/>
      <c r="P402" s="236"/>
      <c r="Q402" s="236"/>
      <c r="R402" s="236"/>
      <c r="S402" s="236"/>
      <c r="T402" s="237"/>
      <c r="AT402" s="238" t="s">
        <v>148</v>
      </c>
      <c r="AU402" s="238" t="s">
        <v>86</v>
      </c>
      <c r="AV402" s="13" t="s">
        <v>146</v>
      </c>
      <c r="AW402" s="13" t="s">
        <v>38</v>
      </c>
      <c r="AX402" s="13" t="s">
        <v>24</v>
      </c>
      <c r="AY402" s="238" t="s">
        <v>139</v>
      </c>
    </row>
    <row r="403" spans="2:65" s="1" customFormat="1" ht="31.5" customHeight="1">
      <c r="B403" s="41"/>
      <c r="C403" s="193" t="s">
        <v>443</v>
      </c>
      <c r="D403" s="193" t="s">
        <v>142</v>
      </c>
      <c r="E403" s="194" t="s">
        <v>444</v>
      </c>
      <c r="F403" s="195" t="s">
        <v>445</v>
      </c>
      <c r="G403" s="196" t="s">
        <v>387</v>
      </c>
      <c r="H403" s="270"/>
      <c r="I403" s="198"/>
      <c r="J403" s="199">
        <f>ROUND(I403*H403,2)</f>
        <v>0</v>
      </c>
      <c r="K403" s="195" t="s">
        <v>156</v>
      </c>
      <c r="L403" s="61"/>
      <c r="M403" s="200" t="s">
        <v>22</v>
      </c>
      <c r="N403" s="201" t="s">
        <v>48</v>
      </c>
      <c r="O403" s="42"/>
      <c r="P403" s="202">
        <f>O403*H403</f>
        <v>0</v>
      </c>
      <c r="Q403" s="202">
        <v>0</v>
      </c>
      <c r="R403" s="202">
        <f>Q403*H403</f>
        <v>0</v>
      </c>
      <c r="S403" s="202">
        <v>0</v>
      </c>
      <c r="T403" s="203">
        <f>S403*H403</f>
        <v>0</v>
      </c>
      <c r="AR403" s="24" t="s">
        <v>318</v>
      </c>
      <c r="AT403" s="24" t="s">
        <v>142</v>
      </c>
      <c r="AU403" s="24" t="s">
        <v>86</v>
      </c>
      <c r="AY403" s="24" t="s">
        <v>139</v>
      </c>
      <c r="BE403" s="204">
        <f>IF(N403="základní",J403,0)</f>
        <v>0</v>
      </c>
      <c r="BF403" s="204">
        <f>IF(N403="snížená",J403,0)</f>
        <v>0</v>
      </c>
      <c r="BG403" s="204">
        <f>IF(N403="zákl. přenesená",J403,0)</f>
        <v>0</v>
      </c>
      <c r="BH403" s="204">
        <f>IF(N403="sníž. přenesená",J403,0)</f>
        <v>0</v>
      </c>
      <c r="BI403" s="204">
        <f>IF(N403="nulová",J403,0)</f>
        <v>0</v>
      </c>
      <c r="BJ403" s="24" t="s">
        <v>24</v>
      </c>
      <c r="BK403" s="204">
        <f>ROUND(I403*H403,2)</f>
        <v>0</v>
      </c>
      <c r="BL403" s="24" t="s">
        <v>318</v>
      </c>
      <c r="BM403" s="24" t="s">
        <v>446</v>
      </c>
    </row>
    <row r="404" spans="2:47" s="1" customFormat="1" ht="121.5">
      <c r="B404" s="41"/>
      <c r="C404" s="63"/>
      <c r="D404" s="207" t="s">
        <v>158</v>
      </c>
      <c r="E404" s="63"/>
      <c r="F404" s="239" t="s">
        <v>447</v>
      </c>
      <c r="G404" s="63"/>
      <c r="H404" s="63"/>
      <c r="I404" s="163"/>
      <c r="J404" s="63"/>
      <c r="K404" s="63"/>
      <c r="L404" s="61"/>
      <c r="M404" s="240"/>
      <c r="N404" s="42"/>
      <c r="O404" s="42"/>
      <c r="P404" s="42"/>
      <c r="Q404" s="42"/>
      <c r="R404" s="42"/>
      <c r="S404" s="42"/>
      <c r="T404" s="78"/>
      <c r="AT404" s="24" t="s">
        <v>158</v>
      </c>
      <c r="AU404" s="24" t="s">
        <v>86</v>
      </c>
    </row>
    <row r="405" spans="2:63" s="10" customFormat="1" ht="29.85" customHeight="1">
      <c r="B405" s="176"/>
      <c r="C405" s="177"/>
      <c r="D405" s="190" t="s">
        <v>76</v>
      </c>
      <c r="E405" s="191" t="s">
        <v>448</v>
      </c>
      <c r="F405" s="191" t="s">
        <v>449</v>
      </c>
      <c r="G405" s="177"/>
      <c r="H405" s="177"/>
      <c r="I405" s="180"/>
      <c r="J405" s="192">
        <f>BK405</f>
        <v>0</v>
      </c>
      <c r="K405" s="177"/>
      <c r="L405" s="182"/>
      <c r="M405" s="183"/>
      <c r="N405" s="184"/>
      <c r="O405" s="184"/>
      <c r="P405" s="185">
        <f>SUM(P406:P471)</f>
        <v>0</v>
      </c>
      <c r="Q405" s="184"/>
      <c r="R405" s="185">
        <f>SUM(R406:R471)</f>
        <v>1.5181806</v>
      </c>
      <c r="S405" s="184"/>
      <c r="T405" s="186">
        <f>SUM(T406:T471)</f>
        <v>2.4492512</v>
      </c>
      <c r="AR405" s="187" t="s">
        <v>86</v>
      </c>
      <c r="AT405" s="188" t="s">
        <v>76</v>
      </c>
      <c r="AU405" s="188" t="s">
        <v>24</v>
      </c>
      <c r="AY405" s="187" t="s">
        <v>139</v>
      </c>
      <c r="BK405" s="189">
        <f>SUM(BK406:BK471)</f>
        <v>0</v>
      </c>
    </row>
    <row r="406" spans="2:65" s="1" customFormat="1" ht="31.5" customHeight="1">
      <c r="B406" s="41"/>
      <c r="C406" s="193" t="s">
        <v>450</v>
      </c>
      <c r="D406" s="193" t="s">
        <v>142</v>
      </c>
      <c r="E406" s="194" t="s">
        <v>451</v>
      </c>
      <c r="F406" s="195" t="s">
        <v>452</v>
      </c>
      <c r="G406" s="196" t="s">
        <v>145</v>
      </c>
      <c r="H406" s="197">
        <v>90.046</v>
      </c>
      <c r="I406" s="198"/>
      <c r="J406" s="199">
        <f>ROUND(I406*H406,2)</f>
        <v>0</v>
      </c>
      <c r="K406" s="195" t="s">
        <v>156</v>
      </c>
      <c r="L406" s="61"/>
      <c r="M406" s="200" t="s">
        <v>22</v>
      </c>
      <c r="N406" s="201" t="s">
        <v>48</v>
      </c>
      <c r="O406" s="42"/>
      <c r="P406" s="202">
        <f>O406*H406</f>
        <v>0</v>
      </c>
      <c r="Q406" s="202">
        <v>0.003</v>
      </c>
      <c r="R406" s="202">
        <f>Q406*H406</f>
        <v>0.27013800000000004</v>
      </c>
      <c r="S406" s="202">
        <v>0</v>
      </c>
      <c r="T406" s="203">
        <f>S406*H406</f>
        <v>0</v>
      </c>
      <c r="AR406" s="24" t="s">
        <v>318</v>
      </c>
      <c r="AT406" s="24" t="s">
        <v>142</v>
      </c>
      <c r="AU406" s="24" t="s">
        <v>86</v>
      </c>
      <c r="AY406" s="24" t="s">
        <v>139</v>
      </c>
      <c r="BE406" s="204">
        <f>IF(N406="základní",J406,0)</f>
        <v>0</v>
      </c>
      <c r="BF406" s="204">
        <f>IF(N406="snížená",J406,0)</f>
        <v>0</v>
      </c>
      <c r="BG406" s="204">
        <f>IF(N406="zákl. přenesená",J406,0)</f>
        <v>0</v>
      </c>
      <c r="BH406" s="204">
        <f>IF(N406="sníž. přenesená",J406,0)</f>
        <v>0</v>
      </c>
      <c r="BI406" s="204">
        <f>IF(N406="nulová",J406,0)</f>
        <v>0</v>
      </c>
      <c r="BJ406" s="24" t="s">
        <v>24</v>
      </c>
      <c r="BK406" s="204">
        <f>ROUND(I406*H406,2)</f>
        <v>0</v>
      </c>
      <c r="BL406" s="24" t="s">
        <v>318</v>
      </c>
      <c r="BM406" s="24" t="s">
        <v>453</v>
      </c>
    </row>
    <row r="407" spans="2:51" s="11" customFormat="1" ht="13.5">
      <c r="B407" s="205"/>
      <c r="C407" s="206"/>
      <c r="D407" s="207" t="s">
        <v>148</v>
      </c>
      <c r="E407" s="208" t="s">
        <v>22</v>
      </c>
      <c r="F407" s="209" t="s">
        <v>164</v>
      </c>
      <c r="G407" s="206"/>
      <c r="H407" s="210" t="s">
        <v>22</v>
      </c>
      <c r="I407" s="211"/>
      <c r="J407" s="206"/>
      <c r="K407" s="206"/>
      <c r="L407" s="212"/>
      <c r="M407" s="213"/>
      <c r="N407" s="214"/>
      <c r="O407" s="214"/>
      <c r="P407" s="214"/>
      <c r="Q407" s="214"/>
      <c r="R407" s="214"/>
      <c r="S407" s="214"/>
      <c r="T407" s="215"/>
      <c r="AT407" s="216" t="s">
        <v>148</v>
      </c>
      <c r="AU407" s="216" t="s">
        <v>86</v>
      </c>
      <c r="AV407" s="11" t="s">
        <v>24</v>
      </c>
      <c r="AW407" s="11" t="s">
        <v>38</v>
      </c>
      <c r="AX407" s="11" t="s">
        <v>77</v>
      </c>
      <c r="AY407" s="216" t="s">
        <v>139</v>
      </c>
    </row>
    <row r="408" spans="2:51" s="12" customFormat="1" ht="13.5">
      <c r="B408" s="217"/>
      <c r="C408" s="218"/>
      <c r="D408" s="207" t="s">
        <v>148</v>
      </c>
      <c r="E408" s="219" t="s">
        <v>22</v>
      </c>
      <c r="F408" s="220" t="s">
        <v>165</v>
      </c>
      <c r="G408" s="218"/>
      <c r="H408" s="221">
        <v>4.176</v>
      </c>
      <c r="I408" s="222"/>
      <c r="J408" s="218"/>
      <c r="K408" s="218"/>
      <c r="L408" s="223"/>
      <c r="M408" s="224"/>
      <c r="N408" s="225"/>
      <c r="O408" s="225"/>
      <c r="P408" s="225"/>
      <c r="Q408" s="225"/>
      <c r="R408" s="225"/>
      <c r="S408" s="225"/>
      <c r="T408" s="226"/>
      <c r="AT408" s="227" t="s">
        <v>148</v>
      </c>
      <c r="AU408" s="227" t="s">
        <v>86</v>
      </c>
      <c r="AV408" s="12" t="s">
        <v>86</v>
      </c>
      <c r="AW408" s="12" t="s">
        <v>38</v>
      </c>
      <c r="AX408" s="12" t="s">
        <v>77</v>
      </c>
      <c r="AY408" s="227" t="s">
        <v>139</v>
      </c>
    </row>
    <row r="409" spans="2:51" s="12" customFormat="1" ht="13.5">
      <c r="B409" s="217"/>
      <c r="C409" s="218"/>
      <c r="D409" s="207" t="s">
        <v>148</v>
      </c>
      <c r="E409" s="219" t="s">
        <v>22</v>
      </c>
      <c r="F409" s="220" t="s">
        <v>166</v>
      </c>
      <c r="G409" s="218"/>
      <c r="H409" s="221">
        <v>2.17</v>
      </c>
      <c r="I409" s="222"/>
      <c r="J409" s="218"/>
      <c r="K409" s="218"/>
      <c r="L409" s="223"/>
      <c r="M409" s="224"/>
      <c r="N409" s="225"/>
      <c r="O409" s="225"/>
      <c r="P409" s="225"/>
      <c r="Q409" s="225"/>
      <c r="R409" s="225"/>
      <c r="S409" s="225"/>
      <c r="T409" s="226"/>
      <c r="AT409" s="227" t="s">
        <v>148</v>
      </c>
      <c r="AU409" s="227" t="s">
        <v>86</v>
      </c>
      <c r="AV409" s="12" t="s">
        <v>86</v>
      </c>
      <c r="AW409" s="12" t="s">
        <v>38</v>
      </c>
      <c r="AX409" s="12" t="s">
        <v>77</v>
      </c>
      <c r="AY409" s="227" t="s">
        <v>139</v>
      </c>
    </row>
    <row r="410" spans="2:51" s="12" customFormat="1" ht="13.5">
      <c r="B410" s="217"/>
      <c r="C410" s="218"/>
      <c r="D410" s="207" t="s">
        <v>148</v>
      </c>
      <c r="E410" s="219" t="s">
        <v>22</v>
      </c>
      <c r="F410" s="220" t="s">
        <v>167</v>
      </c>
      <c r="G410" s="218"/>
      <c r="H410" s="221">
        <v>8.22</v>
      </c>
      <c r="I410" s="222"/>
      <c r="J410" s="218"/>
      <c r="K410" s="218"/>
      <c r="L410" s="223"/>
      <c r="M410" s="224"/>
      <c r="N410" s="225"/>
      <c r="O410" s="225"/>
      <c r="P410" s="225"/>
      <c r="Q410" s="225"/>
      <c r="R410" s="225"/>
      <c r="S410" s="225"/>
      <c r="T410" s="226"/>
      <c r="AT410" s="227" t="s">
        <v>148</v>
      </c>
      <c r="AU410" s="227" t="s">
        <v>86</v>
      </c>
      <c r="AV410" s="12" t="s">
        <v>86</v>
      </c>
      <c r="AW410" s="12" t="s">
        <v>38</v>
      </c>
      <c r="AX410" s="12" t="s">
        <v>77</v>
      </c>
      <c r="AY410" s="227" t="s">
        <v>139</v>
      </c>
    </row>
    <row r="411" spans="2:51" s="12" customFormat="1" ht="13.5">
      <c r="B411" s="217"/>
      <c r="C411" s="218"/>
      <c r="D411" s="207" t="s">
        <v>148</v>
      </c>
      <c r="E411" s="219" t="s">
        <v>22</v>
      </c>
      <c r="F411" s="220" t="s">
        <v>454</v>
      </c>
      <c r="G411" s="218"/>
      <c r="H411" s="221">
        <v>14.19</v>
      </c>
      <c r="I411" s="222"/>
      <c r="J411" s="218"/>
      <c r="K411" s="218"/>
      <c r="L411" s="223"/>
      <c r="M411" s="224"/>
      <c r="N411" s="225"/>
      <c r="O411" s="225"/>
      <c r="P411" s="225"/>
      <c r="Q411" s="225"/>
      <c r="R411" s="225"/>
      <c r="S411" s="225"/>
      <c r="T411" s="226"/>
      <c r="AT411" s="227" t="s">
        <v>148</v>
      </c>
      <c r="AU411" s="227" t="s">
        <v>86</v>
      </c>
      <c r="AV411" s="12" t="s">
        <v>86</v>
      </c>
      <c r="AW411" s="12" t="s">
        <v>38</v>
      </c>
      <c r="AX411" s="12" t="s">
        <v>77</v>
      </c>
      <c r="AY411" s="227" t="s">
        <v>139</v>
      </c>
    </row>
    <row r="412" spans="2:51" s="12" customFormat="1" ht="13.5">
      <c r="B412" s="217"/>
      <c r="C412" s="218"/>
      <c r="D412" s="207" t="s">
        <v>148</v>
      </c>
      <c r="E412" s="219" t="s">
        <v>22</v>
      </c>
      <c r="F412" s="220" t="s">
        <v>169</v>
      </c>
      <c r="G412" s="218"/>
      <c r="H412" s="221">
        <v>13.86</v>
      </c>
      <c r="I412" s="222"/>
      <c r="J412" s="218"/>
      <c r="K412" s="218"/>
      <c r="L412" s="223"/>
      <c r="M412" s="224"/>
      <c r="N412" s="225"/>
      <c r="O412" s="225"/>
      <c r="P412" s="225"/>
      <c r="Q412" s="225"/>
      <c r="R412" s="225"/>
      <c r="S412" s="225"/>
      <c r="T412" s="226"/>
      <c r="AT412" s="227" t="s">
        <v>148</v>
      </c>
      <c r="AU412" s="227" t="s">
        <v>86</v>
      </c>
      <c r="AV412" s="12" t="s">
        <v>86</v>
      </c>
      <c r="AW412" s="12" t="s">
        <v>38</v>
      </c>
      <c r="AX412" s="12" t="s">
        <v>77</v>
      </c>
      <c r="AY412" s="227" t="s">
        <v>139</v>
      </c>
    </row>
    <row r="413" spans="2:51" s="11" customFormat="1" ht="13.5">
      <c r="B413" s="205"/>
      <c r="C413" s="206"/>
      <c r="D413" s="207" t="s">
        <v>148</v>
      </c>
      <c r="E413" s="208" t="s">
        <v>22</v>
      </c>
      <c r="F413" s="209" t="s">
        <v>170</v>
      </c>
      <c r="G413" s="206"/>
      <c r="H413" s="210" t="s">
        <v>22</v>
      </c>
      <c r="I413" s="211"/>
      <c r="J413" s="206"/>
      <c r="K413" s="206"/>
      <c r="L413" s="212"/>
      <c r="M413" s="213"/>
      <c r="N413" s="214"/>
      <c r="O413" s="214"/>
      <c r="P413" s="214"/>
      <c r="Q413" s="214"/>
      <c r="R413" s="214"/>
      <c r="S413" s="214"/>
      <c r="T413" s="215"/>
      <c r="AT413" s="216" t="s">
        <v>148</v>
      </c>
      <c r="AU413" s="216" t="s">
        <v>86</v>
      </c>
      <c r="AV413" s="11" t="s">
        <v>24</v>
      </c>
      <c r="AW413" s="11" t="s">
        <v>38</v>
      </c>
      <c r="AX413" s="11" t="s">
        <v>77</v>
      </c>
      <c r="AY413" s="216" t="s">
        <v>139</v>
      </c>
    </row>
    <row r="414" spans="2:51" s="12" customFormat="1" ht="13.5">
      <c r="B414" s="217"/>
      <c r="C414" s="218"/>
      <c r="D414" s="207" t="s">
        <v>148</v>
      </c>
      <c r="E414" s="219" t="s">
        <v>22</v>
      </c>
      <c r="F414" s="220" t="s">
        <v>171</v>
      </c>
      <c r="G414" s="218"/>
      <c r="H414" s="221">
        <v>2.355</v>
      </c>
      <c r="I414" s="222"/>
      <c r="J414" s="218"/>
      <c r="K414" s="218"/>
      <c r="L414" s="223"/>
      <c r="M414" s="224"/>
      <c r="N414" s="225"/>
      <c r="O414" s="225"/>
      <c r="P414" s="225"/>
      <c r="Q414" s="225"/>
      <c r="R414" s="225"/>
      <c r="S414" s="225"/>
      <c r="T414" s="226"/>
      <c r="AT414" s="227" t="s">
        <v>148</v>
      </c>
      <c r="AU414" s="227" t="s">
        <v>86</v>
      </c>
      <c r="AV414" s="12" t="s">
        <v>86</v>
      </c>
      <c r="AW414" s="12" t="s">
        <v>38</v>
      </c>
      <c r="AX414" s="12" t="s">
        <v>77</v>
      </c>
      <c r="AY414" s="227" t="s">
        <v>139</v>
      </c>
    </row>
    <row r="415" spans="2:51" s="12" customFormat="1" ht="13.5">
      <c r="B415" s="217"/>
      <c r="C415" s="218"/>
      <c r="D415" s="207" t="s">
        <v>148</v>
      </c>
      <c r="E415" s="219" t="s">
        <v>22</v>
      </c>
      <c r="F415" s="220" t="s">
        <v>172</v>
      </c>
      <c r="G415" s="218"/>
      <c r="H415" s="221">
        <v>2.865</v>
      </c>
      <c r="I415" s="222"/>
      <c r="J415" s="218"/>
      <c r="K415" s="218"/>
      <c r="L415" s="223"/>
      <c r="M415" s="224"/>
      <c r="N415" s="225"/>
      <c r="O415" s="225"/>
      <c r="P415" s="225"/>
      <c r="Q415" s="225"/>
      <c r="R415" s="225"/>
      <c r="S415" s="225"/>
      <c r="T415" s="226"/>
      <c r="AT415" s="227" t="s">
        <v>148</v>
      </c>
      <c r="AU415" s="227" t="s">
        <v>86</v>
      </c>
      <c r="AV415" s="12" t="s">
        <v>86</v>
      </c>
      <c r="AW415" s="12" t="s">
        <v>38</v>
      </c>
      <c r="AX415" s="12" t="s">
        <v>77</v>
      </c>
      <c r="AY415" s="227" t="s">
        <v>139</v>
      </c>
    </row>
    <row r="416" spans="2:51" s="12" customFormat="1" ht="13.5">
      <c r="B416" s="217"/>
      <c r="C416" s="218"/>
      <c r="D416" s="207" t="s">
        <v>148</v>
      </c>
      <c r="E416" s="219" t="s">
        <v>22</v>
      </c>
      <c r="F416" s="220" t="s">
        <v>173</v>
      </c>
      <c r="G416" s="218"/>
      <c r="H416" s="221">
        <v>2.055</v>
      </c>
      <c r="I416" s="222"/>
      <c r="J416" s="218"/>
      <c r="K416" s="218"/>
      <c r="L416" s="223"/>
      <c r="M416" s="224"/>
      <c r="N416" s="225"/>
      <c r="O416" s="225"/>
      <c r="P416" s="225"/>
      <c r="Q416" s="225"/>
      <c r="R416" s="225"/>
      <c r="S416" s="225"/>
      <c r="T416" s="226"/>
      <c r="AT416" s="227" t="s">
        <v>148</v>
      </c>
      <c r="AU416" s="227" t="s">
        <v>86</v>
      </c>
      <c r="AV416" s="12" t="s">
        <v>86</v>
      </c>
      <c r="AW416" s="12" t="s">
        <v>38</v>
      </c>
      <c r="AX416" s="12" t="s">
        <v>77</v>
      </c>
      <c r="AY416" s="227" t="s">
        <v>139</v>
      </c>
    </row>
    <row r="417" spans="2:51" s="12" customFormat="1" ht="13.5">
      <c r="B417" s="217"/>
      <c r="C417" s="218"/>
      <c r="D417" s="207" t="s">
        <v>148</v>
      </c>
      <c r="E417" s="219" t="s">
        <v>22</v>
      </c>
      <c r="F417" s="220" t="s">
        <v>228</v>
      </c>
      <c r="G417" s="218"/>
      <c r="H417" s="221">
        <v>1.35</v>
      </c>
      <c r="I417" s="222"/>
      <c r="J417" s="218"/>
      <c r="K417" s="218"/>
      <c r="L417" s="223"/>
      <c r="M417" s="224"/>
      <c r="N417" s="225"/>
      <c r="O417" s="225"/>
      <c r="P417" s="225"/>
      <c r="Q417" s="225"/>
      <c r="R417" s="225"/>
      <c r="S417" s="225"/>
      <c r="T417" s="226"/>
      <c r="AT417" s="227" t="s">
        <v>148</v>
      </c>
      <c r="AU417" s="227" t="s">
        <v>86</v>
      </c>
      <c r="AV417" s="12" t="s">
        <v>86</v>
      </c>
      <c r="AW417" s="12" t="s">
        <v>38</v>
      </c>
      <c r="AX417" s="12" t="s">
        <v>77</v>
      </c>
      <c r="AY417" s="227" t="s">
        <v>139</v>
      </c>
    </row>
    <row r="418" spans="2:51" s="12" customFormat="1" ht="13.5">
      <c r="B418" s="217"/>
      <c r="C418" s="218"/>
      <c r="D418" s="207" t="s">
        <v>148</v>
      </c>
      <c r="E418" s="219" t="s">
        <v>22</v>
      </c>
      <c r="F418" s="220" t="s">
        <v>150</v>
      </c>
      <c r="G418" s="218"/>
      <c r="H418" s="221">
        <v>1.53</v>
      </c>
      <c r="I418" s="222"/>
      <c r="J418" s="218"/>
      <c r="K418" s="218"/>
      <c r="L418" s="223"/>
      <c r="M418" s="224"/>
      <c r="N418" s="225"/>
      <c r="O418" s="225"/>
      <c r="P418" s="225"/>
      <c r="Q418" s="225"/>
      <c r="R418" s="225"/>
      <c r="S418" s="225"/>
      <c r="T418" s="226"/>
      <c r="AT418" s="227" t="s">
        <v>148</v>
      </c>
      <c r="AU418" s="227" t="s">
        <v>86</v>
      </c>
      <c r="AV418" s="12" t="s">
        <v>86</v>
      </c>
      <c r="AW418" s="12" t="s">
        <v>38</v>
      </c>
      <c r="AX418" s="12" t="s">
        <v>77</v>
      </c>
      <c r="AY418" s="227" t="s">
        <v>139</v>
      </c>
    </row>
    <row r="419" spans="2:51" s="11" customFormat="1" ht="13.5">
      <c r="B419" s="205"/>
      <c r="C419" s="206"/>
      <c r="D419" s="207" t="s">
        <v>148</v>
      </c>
      <c r="E419" s="208" t="s">
        <v>22</v>
      </c>
      <c r="F419" s="209" t="s">
        <v>174</v>
      </c>
      <c r="G419" s="206"/>
      <c r="H419" s="210" t="s">
        <v>22</v>
      </c>
      <c r="I419" s="211"/>
      <c r="J419" s="206"/>
      <c r="K419" s="206"/>
      <c r="L419" s="212"/>
      <c r="M419" s="213"/>
      <c r="N419" s="214"/>
      <c r="O419" s="214"/>
      <c r="P419" s="214"/>
      <c r="Q419" s="214"/>
      <c r="R419" s="214"/>
      <c r="S419" s="214"/>
      <c r="T419" s="215"/>
      <c r="AT419" s="216" t="s">
        <v>148</v>
      </c>
      <c r="AU419" s="216" t="s">
        <v>86</v>
      </c>
      <c r="AV419" s="11" t="s">
        <v>24</v>
      </c>
      <c r="AW419" s="11" t="s">
        <v>38</v>
      </c>
      <c r="AX419" s="11" t="s">
        <v>77</v>
      </c>
      <c r="AY419" s="216" t="s">
        <v>139</v>
      </c>
    </row>
    <row r="420" spans="2:51" s="12" customFormat="1" ht="13.5">
      <c r="B420" s="217"/>
      <c r="C420" s="218"/>
      <c r="D420" s="207" t="s">
        <v>148</v>
      </c>
      <c r="E420" s="219" t="s">
        <v>22</v>
      </c>
      <c r="F420" s="220" t="s">
        <v>175</v>
      </c>
      <c r="G420" s="218"/>
      <c r="H420" s="221">
        <v>2.655</v>
      </c>
      <c r="I420" s="222"/>
      <c r="J420" s="218"/>
      <c r="K420" s="218"/>
      <c r="L420" s="223"/>
      <c r="M420" s="224"/>
      <c r="N420" s="225"/>
      <c r="O420" s="225"/>
      <c r="P420" s="225"/>
      <c r="Q420" s="225"/>
      <c r="R420" s="225"/>
      <c r="S420" s="225"/>
      <c r="T420" s="226"/>
      <c r="AT420" s="227" t="s">
        <v>148</v>
      </c>
      <c r="AU420" s="227" t="s">
        <v>86</v>
      </c>
      <c r="AV420" s="12" t="s">
        <v>86</v>
      </c>
      <c r="AW420" s="12" t="s">
        <v>38</v>
      </c>
      <c r="AX420" s="12" t="s">
        <v>77</v>
      </c>
      <c r="AY420" s="227" t="s">
        <v>139</v>
      </c>
    </row>
    <row r="421" spans="2:51" s="12" customFormat="1" ht="13.5">
      <c r="B421" s="217"/>
      <c r="C421" s="218"/>
      <c r="D421" s="207" t="s">
        <v>148</v>
      </c>
      <c r="E421" s="219" t="s">
        <v>22</v>
      </c>
      <c r="F421" s="220" t="s">
        <v>176</v>
      </c>
      <c r="G421" s="218"/>
      <c r="H421" s="221">
        <v>2.25</v>
      </c>
      <c r="I421" s="222"/>
      <c r="J421" s="218"/>
      <c r="K421" s="218"/>
      <c r="L421" s="223"/>
      <c r="M421" s="224"/>
      <c r="N421" s="225"/>
      <c r="O421" s="225"/>
      <c r="P421" s="225"/>
      <c r="Q421" s="225"/>
      <c r="R421" s="225"/>
      <c r="S421" s="225"/>
      <c r="T421" s="226"/>
      <c r="AT421" s="227" t="s">
        <v>148</v>
      </c>
      <c r="AU421" s="227" t="s">
        <v>86</v>
      </c>
      <c r="AV421" s="12" t="s">
        <v>86</v>
      </c>
      <c r="AW421" s="12" t="s">
        <v>38</v>
      </c>
      <c r="AX421" s="12" t="s">
        <v>77</v>
      </c>
      <c r="AY421" s="227" t="s">
        <v>139</v>
      </c>
    </row>
    <row r="422" spans="2:51" s="12" customFormat="1" ht="13.5">
      <c r="B422" s="217"/>
      <c r="C422" s="218"/>
      <c r="D422" s="207" t="s">
        <v>148</v>
      </c>
      <c r="E422" s="219" t="s">
        <v>22</v>
      </c>
      <c r="F422" s="220" t="s">
        <v>177</v>
      </c>
      <c r="G422" s="218"/>
      <c r="H422" s="221">
        <v>2.535</v>
      </c>
      <c r="I422" s="222"/>
      <c r="J422" s="218"/>
      <c r="K422" s="218"/>
      <c r="L422" s="223"/>
      <c r="M422" s="224"/>
      <c r="N422" s="225"/>
      <c r="O422" s="225"/>
      <c r="P422" s="225"/>
      <c r="Q422" s="225"/>
      <c r="R422" s="225"/>
      <c r="S422" s="225"/>
      <c r="T422" s="226"/>
      <c r="AT422" s="227" t="s">
        <v>148</v>
      </c>
      <c r="AU422" s="227" t="s">
        <v>86</v>
      </c>
      <c r="AV422" s="12" t="s">
        <v>86</v>
      </c>
      <c r="AW422" s="12" t="s">
        <v>38</v>
      </c>
      <c r="AX422" s="12" t="s">
        <v>77</v>
      </c>
      <c r="AY422" s="227" t="s">
        <v>139</v>
      </c>
    </row>
    <row r="423" spans="2:51" s="12" customFormat="1" ht="13.5">
      <c r="B423" s="217"/>
      <c r="C423" s="218"/>
      <c r="D423" s="207" t="s">
        <v>148</v>
      </c>
      <c r="E423" s="219" t="s">
        <v>22</v>
      </c>
      <c r="F423" s="220" t="s">
        <v>178</v>
      </c>
      <c r="G423" s="218"/>
      <c r="H423" s="221">
        <v>2.535</v>
      </c>
      <c r="I423" s="222"/>
      <c r="J423" s="218"/>
      <c r="K423" s="218"/>
      <c r="L423" s="223"/>
      <c r="M423" s="224"/>
      <c r="N423" s="225"/>
      <c r="O423" s="225"/>
      <c r="P423" s="225"/>
      <c r="Q423" s="225"/>
      <c r="R423" s="225"/>
      <c r="S423" s="225"/>
      <c r="T423" s="226"/>
      <c r="AT423" s="227" t="s">
        <v>148</v>
      </c>
      <c r="AU423" s="227" t="s">
        <v>86</v>
      </c>
      <c r="AV423" s="12" t="s">
        <v>86</v>
      </c>
      <c r="AW423" s="12" t="s">
        <v>38</v>
      </c>
      <c r="AX423" s="12" t="s">
        <v>77</v>
      </c>
      <c r="AY423" s="227" t="s">
        <v>139</v>
      </c>
    </row>
    <row r="424" spans="2:51" s="12" customFormat="1" ht="13.5">
      <c r="B424" s="217"/>
      <c r="C424" s="218"/>
      <c r="D424" s="207" t="s">
        <v>148</v>
      </c>
      <c r="E424" s="219" t="s">
        <v>22</v>
      </c>
      <c r="F424" s="220" t="s">
        <v>179</v>
      </c>
      <c r="G424" s="218"/>
      <c r="H424" s="221">
        <v>2.535</v>
      </c>
      <c r="I424" s="222"/>
      <c r="J424" s="218"/>
      <c r="K424" s="218"/>
      <c r="L424" s="223"/>
      <c r="M424" s="224"/>
      <c r="N424" s="225"/>
      <c r="O424" s="225"/>
      <c r="P424" s="225"/>
      <c r="Q424" s="225"/>
      <c r="R424" s="225"/>
      <c r="S424" s="225"/>
      <c r="T424" s="226"/>
      <c r="AT424" s="227" t="s">
        <v>148</v>
      </c>
      <c r="AU424" s="227" t="s">
        <v>86</v>
      </c>
      <c r="AV424" s="12" t="s">
        <v>86</v>
      </c>
      <c r="AW424" s="12" t="s">
        <v>38</v>
      </c>
      <c r="AX424" s="12" t="s">
        <v>77</v>
      </c>
      <c r="AY424" s="227" t="s">
        <v>139</v>
      </c>
    </row>
    <row r="425" spans="2:51" s="12" customFormat="1" ht="13.5">
      <c r="B425" s="217"/>
      <c r="C425" s="218"/>
      <c r="D425" s="207" t="s">
        <v>148</v>
      </c>
      <c r="E425" s="219" t="s">
        <v>22</v>
      </c>
      <c r="F425" s="220" t="s">
        <v>180</v>
      </c>
      <c r="G425" s="218"/>
      <c r="H425" s="221">
        <v>2.595</v>
      </c>
      <c r="I425" s="222"/>
      <c r="J425" s="218"/>
      <c r="K425" s="218"/>
      <c r="L425" s="223"/>
      <c r="M425" s="224"/>
      <c r="N425" s="225"/>
      <c r="O425" s="225"/>
      <c r="P425" s="225"/>
      <c r="Q425" s="225"/>
      <c r="R425" s="225"/>
      <c r="S425" s="225"/>
      <c r="T425" s="226"/>
      <c r="AT425" s="227" t="s">
        <v>148</v>
      </c>
      <c r="AU425" s="227" t="s">
        <v>86</v>
      </c>
      <c r="AV425" s="12" t="s">
        <v>86</v>
      </c>
      <c r="AW425" s="12" t="s">
        <v>38</v>
      </c>
      <c r="AX425" s="12" t="s">
        <v>77</v>
      </c>
      <c r="AY425" s="227" t="s">
        <v>139</v>
      </c>
    </row>
    <row r="426" spans="2:51" s="12" customFormat="1" ht="13.5">
      <c r="B426" s="217"/>
      <c r="C426" s="218"/>
      <c r="D426" s="207" t="s">
        <v>148</v>
      </c>
      <c r="E426" s="219" t="s">
        <v>22</v>
      </c>
      <c r="F426" s="220" t="s">
        <v>181</v>
      </c>
      <c r="G426" s="218"/>
      <c r="H426" s="221">
        <v>2.67</v>
      </c>
      <c r="I426" s="222"/>
      <c r="J426" s="218"/>
      <c r="K426" s="218"/>
      <c r="L426" s="223"/>
      <c r="M426" s="224"/>
      <c r="N426" s="225"/>
      <c r="O426" s="225"/>
      <c r="P426" s="225"/>
      <c r="Q426" s="225"/>
      <c r="R426" s="225"/>
      <c r="S426" s="225"/>
      <c r="T426" s="226"/>
      <c r="AT426" s="227" t="s">
        <v>148</v>
      </c>
      <c r="AU426" s="227" t="s">
        <v>86</v>
      </c>
      <c r="AV426" s="12" t="s">
        <v>86</v>
      </c>
      <c r="AW426" s="12" t="s">
        <v>38</v>
      </c>
      <c r="AX426" s="12" t="s">
        <v>77</v>
      </c>
      <c r="AY426" s="227" t="s">
        <v>139</v>
      </c>
    </row>
    <row r="427" spans="2:51" s="11" customFormat="1" ht="13.5">
      <c r="B427" s="205"/>
      <c r="C427" s="206"/>
      <c r="D427" s="207" t="s">
        <v>148</v>
      </c>
      <c r="E427" s="208" t="s">
        <v>22</v>
      </c>
      <c r="F427" s="209" t="s">
        <v>182</v>
      </c>
      <c r="G427" s="206"/>
      <c r="H427" s="210" t="s">
        <v>22</v>
      </c>
      <c r="I427" s="211"/>
      <c r="J427" s="206"/>
      <c r="K427" s="206"/>
      <c r="L427" s="212"/>
      <c r="M427" s="213"/>
      <c r="N427" s="214"/>
      <c r="O427" s="214"/>
      <c r="P427" s="214"/>
      <c r="Q427" s="214"/>
      <c r="R427" s="214"/>
      <c r="S427" s="214"/>
      <c r="T427" s="215"/>
      <c r="AT427" s="216" t="s">
        <v>148</v>
      </c>
      <c r="AU427" s="216" t="s">
        <v>86</v>
      </c>
      <c r="AV427" s="11" t="s">
        <v>24</v>
      </c>
      <c r="AW427" s="11" t="s">
        <v>38</v>
      </c>
      <c r="AX427" s="11" t="s">
        <v>77</v>
      </c>
      <c r="AY427" s="216" t="s">
        <v>139</v>
      </c>
    </row>
    <row r="428" spans="2:51" s="12" customFormat="1" ht="13.5">
      <c r="B428" s="217"/>
      <c r="C428" s="218"/>
      <c r="D428" s="207" t="s">
        <v>148</v>
      </c>
      <c r="E428" s="219" t="s">
        <v>22</v>
      </c>
      <c r="F428" s="220" t="s">
        <v>183</v>
      </c>
      <c r="G428" s="218"/>
      <c r="H428" s="221">
        <v>2.415</v>
      </c>
      <c r="I428" s="222"/>
      <c r="J428" s="218"/>
      <c r="K428" s="218"/>
      <c r="L428" s="223"/>
      <c r="M428" s="224"/>
      <c r="N428" s="225"/>
      <c r="O428" s="225"/>
      <c r="P428" s="225"/>
      <c r="Q428" s="225"/>
      <c r="R428" s="225"/>
      <c r="S428" s="225"/>
      <c r="T428" s="226"/>
      <c r="AT428" s="227" t="s">
        <v>148</v>
      </c>
      <c r="AU428" s="227" t="s">
        <v>86</v>
      </c>
      <c r="AV428" s="12" t="s">
        <v>86</v>
      </c>
      <c r="AW428" s="12" t="s">
        <v>38</v>
      </c>
      <c r="AX428" s="12" t="s">
        <v>77</v>
      </c>
      <c r="AY428" s="227" t="s">
        <v>139</v>
      </c>
    </row>
    <row r="429" spans="2:51" s="12" customFormat="1" ht="13.5">
      <c r="B429" s="217"/>
      <c r="C429" s="218"/>
      <c r="D429" s="207" t="s">
        <v>148</v>
      </c>
      <c r="E429" s="219" t="s">
        <v>22</v>
      </c>
      <c r="F429" s="220" t="s">
        <v>184</v>
      </c>
      <c r="G429" s="218"/>
      <c r="H429" s="221">
        <v>2.64</v>
      </c>
      <c r="I429" s="222"/>
      <c r="J429" s="218"/>
      <c r="K429" s="218"/>
      <c r="L429" s="223"/>
      <c r="M429" s="224"/>
      <c r="N429" s="225"/>
      <c r="O429" s="225"/>
      <c r="P429" s="225"/>
      <c r="Q429" s="225"/>
      <c r="R429" s="225"/>
      <c r="S429" s="225"/>
      <c r="T429" s="226"/>
      <c r="AT429" s="227" t="s">
        <v>148</v>
      </c>
      <c r="AU429" s="227" t="s">
        <v>86</v>
      </c>
      <c r="AV429" s="12" t="s">
        <v>86</v>
      </c>
      <c r="AW429" s="12" t="s">
        <v>38</v>
      </c>
      <c r="AX429" s="12" t="s">
        <v>77</v>
      </c>
      <c r="AY429" s="227" t="s">
        <v>139</v>
      </c>
    </row>
    <row r="430" spans="2:51" s="12" customFormat="1" ht="13.5">
      <c r="B430" s="217"/>
      <c r="C430" s="218"/>
      <c r="D430" s="207" t="s">
        <v>148</v>
      </c>
      <c r="E430" s="219" t="s">
        <v>22</v>
      </c>
      <c r="F430" s="220" t="s">
        <v>185</v>
      </c>
      <c r="G430" s="218"/>
      <c r="H430" s="221">
        <v>2.22</v>
      </c>
      <c r="I430" s="222"/>
      <c r="J430" s="218"/>
      <c r="K430" s="218"/>
      <c r="L430" s="223"/>
      <c r="M430" s="224"/>
      <c r="N430" s="225"/>
      <c r="O430" s="225"/>
      <c r="P430" s="225"/>
      <c r="Q430" s="225"/>
      <c r="R430" s="225"/>
      <c r="S430" s="225"/>
      <c r="T430" s="226"/>
      <c r="AT430" s="227" t="s">
        <v>148</v>
      </c>
      <c r="AU430" s="227" t="s">
        <v>86</v>
      </c>
      <c r="AV430" s="12" t="s">
        <v>86</v>
      </c>
      <c r="AW430" s="12" t="s">
        <v>38</v>
      </c>
      <c r="AX430" s="12" t="s">
        <v>77</v>
      </c>
      <c r="AY430" s="227" t="s">
        <v>139</v>
      </c>
    </row>
    <row r="431" spans="2:51" s="12" customFormat="1" ht="13.5">
      <c r="B431" s="217"/>
      <c r="C431" s="218"/>
      <c r="D431" s="207" t="s">
        <v>148</v>
      </c>
      <c r="E431" s="219" t="s">
        <v>22</v>
      </c>
      <c r="F431" s="220" t="s">
        <v>186</v>
      </c>
      <c r="G431" s="218"/>
      <c r="H431" s="221">
        <v>2.835</v>
      </c>
      <c r="I431" s="222"/>
      <c r="J431" s="218"/>
      <c r="K431" s="218"/>
      <c r="L431" s="223"/>
      <c r="M431" s="224"/>
      <c r="N431" s="225"/>
      <c r="O431" s="225"/>
      <c r="P431" s="225"/>
      <c r="Q431" s="225"/>
      <c r="R431" s="225"/>
      <c r="S431" s="225"/>
      <c r="T431" s="226"/>
      <c r="AT431" s="227" t="s">
        <v>148</v>
      </c>
      <c r="AU431" s="227" t="s">
        <v>86</v>
      </c>
      <c r="AV431" s="12" t="s">
        <v>86</v>
      </c>
      <c r="AW431" s="12" t="s">
        <v>38</v>
      </c>
      <c r="AX431" s="12" t="s">
        <v>77</v>
      </c>
      <c r="AY431" s="227" t="s">
        <v>139</v>
      </c>
    </row>
    <row r="432" spans="2:51" s="12" customFormat="1" ht="13.5">
      <c r="B432" s="217"/>
      <c r="C432" s="218"/>
      <c r="D432" s="207" t="s">
        <v>148</v>
      </c>
      <c r="E432" s="219" t="s">
        <v>22</v>
      </c>
      <c r="F432" s="220" t="s">
        <v>187</v>
      </c>
      <c r="G432" s="218"/>
      <c r="H432" s="221">
        <v>2.04</v>
      </c>
      <c r="I432" s="222"/>
      <c r="J432" s="218"/>
      <c r="K432" s="218"/>
      <c r="L432" s="223"/>
      <c r="M432" s="224"/>
      <c r="N432" s="225"/>
      <c r="O432" s="225"/>
      <c r="P432" s="225"/>
      <c r="Q432" s="225"/>
      <c r="R432" s="225"/>
      <c r="S432" s="225"/>
      <c r="T432" s="226"/>
      <c r="AT432" s="227" t="s">
        <v>148</v>
      </c>
      <c r="AU432" s="227" t="s">
        <v>86</v>
      </c>
      <c r="AV432" s="12" t="s">
        <v>86</v>
      </c>
      <c r="AW432" s="12" t="s">
        <v>38</v>
      </c>
      <c r="AX432" s="12" t="s">
        <v>77</v>
      </c>
      <c r="AY432" s="227" t="s">
        <v>139</v>
      </c>
    </row>
    <row r="433" spans="2:51" s="12" customFormat="1" ht="13.5">
      <c r="B433" s="217"/>
      <c r="C433" s="218"/>
      <c r="D433" s="207" t="s">
        <v>148</v>
      </c>
      <c r="E433" s="219" t="s">
        <v>22</v>
      </c>
      <c r="F433" s="220" t="s">
        <v>188</v>
      </c>
      <c r="G433" s="218"/>
      <c r="H433" s="221">
        <v>3.18</v>
      </c>
      <c r="I433" s="222"/>
      <c r="J433" s="218"/>
      <c r="K433" s="218"/>
      <c r="L433" s="223"/>
      <c r="M433" s="224"/>
      <c r="N433" s="225"/>
      <c r="O433" s="225"/>
      <c r="P433" s="225"/>
      <c r="Q433" s="225"/>
      <c r="R433" s="225"/>
      <c r="S433" s="225"/>
      <c r="T433" s="226"/>
      <c r="AT433" s="227" t="s">
        <v>148</v>
      </c>
      <c r="AU433" s="227" t="s">
        <v>86</v>
      </c>
      <c r="AV433" s="12" t="s">
        <v>86</v>
      </c>
      <c r="AW433" s="12" t="s">
        <v>38</v>
      </c>
      <c r="AX433" s="12" t="s">
        <v>77</v>
      </c>
      <c r="AY433" s="227" t="s">
        <v>139</v>
      </c>
    </row>
    <row r="434" spans="2:51" s="12" customFormat="1" ht="13.5">
      <c r="B434" s="217"/>
      <c r="C434" s="218"/>
      <c r="D434" s="207" t="s">
        <v>148</v>
      </c>
      <c r="E434" s="219" t="s">
        <v>22</v>
      </c>
      <c r="F434" s="220" t="s">
        <v>189</v>
      </c>
      <c r="G434" s="218"/>
      <c r="H434" s="221">
        <v>1.86</v>
      </c>
      <c r="I434" s="222"/>
      <c r="J434" s="218"/>
      <c r="K434" s="218"/>
      <c r="L434" s="223"/>
      <c r="M434" s="224"/>
      <c r="N434" s="225"/>
      <c r="O434" s="225"/>
      <c r="P434" s="225"/>
      <c r="Q434" s="225"/>
      <c r="R434" s="225"/>
      <c r="S434" s="225"/>
      <c r="T434" s="226"/>
      <c r="AT434" s="227" t="s">
        <v>148</v>
      </c>
      <c r="AU434" s="227" t="s">
        <v>86</v>
      </c>
      <c r="AV434" s="12" t="s">
        <v>86</v>
      </c>
      <c r="AW434" s="12" t="s">
        <v>38</v>
      </c>
      <c r="AX434" s="12" t="s">
        <v>77</v>
      </c>
      <c r="AY434" s="227" t="s">
        <v>139</v>
      </c>
    </row>
    <row r="435" spans="2:51" s="12" customFormat="1" ht="13.5">
      <c r="B435" s="217"/>
      <c r="C435" s="218"/>
      <c r="D435" s="207" t="s">
        <v>148</v>
      </c>
      <c r="E435" s="219" t="s">
        <v>22</v>
      </c>
      <c r="F435" s="220" t="s">
        <v>190</v>
      </c>
      <c r="G435" s="218"/>
      <c r="H435" s="221">
        <v>2.31</v>
      </c>
      <c r="I435" s="222"/>
      <c r="J435" s="218"/>
      <c r="K435" s="218"/>
      <c r="L435" s="223"/>
      <c r="M435" s="224"/>
      <c r="N435" s="225"/>
      <c r="O435" s="225"/>
      <c r="P435" s="225"/>
      <c r="Q435" s="225"/>
      <c r="R435" s="225"/>
      <c r="S435" s="225"/>
      <c r="T435" s="226"/>
      <c r="AT435" s="227" t="s">
        <v>148</v>
      </c>
      <c r="AU435" s="227" t="s">
        <v>86</v>
      </c>
      <c r="AV435" s="12" t="s">
        <v>86</v>
      </c>
      <c r="AW435" s="12" t="s">
        <v>38</v>
      </c>
      <c r="AX435" s="12" t="s">
        <v>77</v>
      </c>
      <c r="AY435" s="227" t="s">
        <v>139</v>
      </c>
    </row>
    <row r="436" spans="2:51" s="13" customFormat="1" ht="13.5">
      <c r="B436" s="228"/>
      <c r="C436" s="229"/>
      <c r="D436" s="241" t="s">
        <v>148</v>
      </c>
      <c r="E436" s="242" t="s">
        <v>22</v>
      </c>
      <c r="F436" s="243" t="s">
        <v>151</v>
      </c>
      <c r="G436" s="229"/>
      <c r="H436" s="244">
        <v>90.046</v>
      </c>
      <c r="I436" s="233"/>
      <c r="J436" s="229"/>
      <c r="K436" s="229"/>
      <c r="L436" s="234"/>
      <c r="M436" s="235"/>
      <c r="N436" s="236"/>
      <c r="O436" s="236"/>
      <c r="P436" s="236"/>
      <c r="Q436" s="236"/>
      <c r="R436" s="236"/>
      <c r="S436" s="236"/>
      <c r="T436" s="237"/>
      <c r="AT436" s="238" t="s">
        <v>148</v>
      </c>
      <c r="AU436" s="238" t="s">
        <v>86</v>
      </c>
      <c r="AV436" s="13" t="s">
        <v>146</v>
      </c>
      <c r="AW436" s="13" t="s">
        <v>38</v>
      </c>
      <c r="AX436" s="13" t="s">
        <v>24</v>
      </c>
      <c r="AY436" s="238" t="s">
        <v>139</v>
      </c>
    </row>
    <row r="437" spans="2:65" s="1" customFormat="1" ht="22.5" customHeight="1">
      <c r="B437" s="41"/>
      <c r="C437" s="260" t="s">
        <v>382</v>
      </c>
      <c r="D437" s="260" t="s">
        <v>378</v>
      </c>
      <c r="E437" s="261" t="s">
        <v>455</v>
      </c>
      <c r="F437" s="262" t="s">
        <v>456</v>
      </c>
      <c r="G437" s="263" t="s">
        <v>145</v>
      </c>
      <c r="H437" s="264">
        <v>99.051</v>
      </c>
      <c r="I437" s="265"/>
      <c r="J437" s="266">
        <f>ROUND(I437*H437,2)</f>
        <v>0</v>
      </c>
      <c r="K437" s="262" t="s">
        <v>22</v>
      </c>
      <c r="L437" s="267"/>
      <c r="M437" s="268" t="s">
        <v>22</v>
      </c>
      <c r="N437" s="269" t="s">
        <v>48</v>
      </c>
      <c r="O437" s="42"/>
      <c r="P437" s="202">
        <f>O437*H437</f>
        <v>0</v>
      </c>
      <c r="Q437" s="202">
        <v>0.0126</v>
      </c>
      <c r="R437" s="202">
        <f>Q437*H437</f>
        <v>1.2480426</v>
      </c>
      <c r="S437" s="202">
        <v>0</v>
      </c>
      <c r="T437" s="203">
        <f>S437*H437</f>
        <v>0</v>
      </c>
      <c r="AR437" s="24" t="s">
        <v>382</v>
      </c>
      <c r="AT437" s="24" t="s">
        <v>378</v>
      </c>
      <c r="AU437" s="24" t="s">
        <v>86</v>
      </c>
      <c r="AY437" s="24" t="s">
        <v>139</v>
      </c>
      <c r="BE437" s="204">
        <f>IF(N437="základní",J437,0)</f>
        <v>0</v>
      </c>
      <c r="BF437" s="204">
        <f>IF(N437="snížená",J437,0)</f>
        <v>0</v>
      </c>
      <c r="BG437" s="204">
        <f>IF(N437="zákl. přenesená",J437,0)</f>
        <v>0</v>
      </c>
      <c r="BH437" s="204">
        <f>IF(N437="sníž. přenesená",J437,0)</f>
        <v>0</v>
      </c>
      <c r="BI437" s="204">
        <f>IF(N437="nulová",J437,0)</f>
        <v>0</v>
      </c>
      <c r="BJ437" s="24" t="s">
        <v>24</v>
      </c>
      <c r="BK437" s="204">
        <f>ROUND(I437*H437,2)</f>
        <v>0</v>
      </c>
      <c r="BL437" s="24" t="s">
        <v>318</v>
      </c>
      <c r="BM437" s="24" t="s">
        <v>457</v>
      </c>
    </row>
    <row r="438" spans="2:51" s="12" customFormat="1" ht="13.5">
      <c r="B438" s="217"/>
      <c r="C438" s="218"/>
      <c r="D438" s="241" t="s">
        <v>148</v>
      </c>
      <c r="E438" s="257" t="s">
        <v>22</v>
      </c>
      <c r="F438" s="258" t="s">
        <v>458</v>
      </c>
      <c r="G438" s="218"/>
      <c r="H438" s="259">
        <v>99.051</v>
      </c>
      <c r="I438" s="222"/>
      <c r="J438" s="218"/>
      <c r="K438" s="218"/>
      <c r="L438" s="223"/>
      <c r="M438" s="224"/>
      <c r="N438" s="225"/>
      <c r="O438" s="225"/>
      <c r="P438" s="225"/>
      <c r="Q438" s="225"/>
      <c r="R438" s="225"/>
      <c r="S438" s="225"/>
      <c r="T438" s="226"/>
      <c r="AT438" s="227" t="s">
        <v>148</v>
      </c>
      <c r="AU438" s="227" t="s">
        <v>86</v>
      </c>
      <c r="AV438" s="12" t="s">
        <v>86</v>
      </c>
      <c r="AW438" s="12" t="s">
        <v>38</v>
      </c>
      <c r="AX438" s="12" t="s">
        <v>24</v>
      </c>
      <c r="AY438" s="227" t="s">
        <v>139</v>
      </c>
    </row>
    <row r="439" spans="2:65" s="1" customFormat="1" ht="22.5" customHeight="1">
      <c r="B439" s="41"/>
      <c r="C439" s="193" t="s">
        <v>459</v>
      </c>
      <c r="D439" s="193" t="s">
        <v>142</v>
      </c>
      <c r="E439" s="194" t="s">
        <v>460</v>
      </c>
      <c r="F439" s="195" t="s">
        <v>461</v>
      </c>
      <c r="G439" s="196" t="s">
        <v>145</v>
      </c>
      <c r="H439" s="197">
        <v>90.046</v>
      </c>
      <c r="I439" s="198"/>
      <c r="J439" s="199">
        <f>ROUND(I439*H439,2)</f>
        <v>0</v>
      </c>
      <c r="K439" s="195" t="s">
        <v>156</v>
      </c>
      <c r="L439" s="61"/>
      <c r="M439" s="200" t="s">
        <v>22</v>
      </c>
      <c r="N439" s="201" t="s">
        <v>48</v>
      </c>
      <c r="O439" s="42"/>
      <c r="P439" s="202">
        <f>O439*H439</f>
        <v>0</v>
      </c>
      <c r="Q439" s="202">
        <v>0</v>
      </c>
      <c r="R439" s="202">
        <f>Q439*H439</f>
        <v>0</v>
      </c>
      <c r="S439" s="202">
        <v>0.0272</v>
      </c>
      <c r="T439" s="203">
        <f>S439*H439</f>
        <v>2.4492512</v>
      </c>
      <c r="AR439" s="24" t="s">
        <v>318</v>
      </c>
      <c r="AT439" s="24" t="s">
        <v>142</v>
      </c>
      <c r="AU439" s="24" t="s">
        <v>86</v>
      </c>
      <c r="AY439" s="24" t="s">
        <v>139</v>
      </c>
      <c r="BE439" s="204">
        <f>IF(N439="základní",J439,0)</f>
        <v>0</v>
      </c>
      <c r="BF439" s="204">
        <f>IF(N439="snížená",J439,0)</f>
        <v>0</v>
      </c>
      <c r="BG439" s="204">
        <f>IF(N439="zákl. přenesená",J439,0)</f>
        <v>0</v>
      </c>
      <c r="BH439" s="204">
        <f>IF(N439="sníž. přenesená",J439,0)</f>
        <v>0</v>
      </c>
      <c r="BI439" s="204">
        <f>IF(N439="nulová",J439,0)</f>
        <v>0</v>
      </c>
      <c r="BJ439" s="24" t="s">
        <v>24</v>
      </c>
      <c r="BK439" s="204">
        <f>ROUND(I439*H439,2)</f>
        <v>0</v>
      </c>
      <c r="BL439" s="24" t="s">
        <v>318</v>
      </c>
      <c r="BM439" s="24" t="s">
        <v>462</v>
      </c>
    </row>
    <row r="440" spans="2:51" s="11" customFormat="1" ht="13.5">
      <c r="B440" s="205"/>
      <c r="C440" s="206"/>
      <c r="D440" s="207" t="s">
        <v>148</v>
      </c>
      <c r="E440" s="208" t="s">
        <v>22</v>
      </c>
      <c r="F440" s="209" t="s">
        <v>164</v>
      </c>
      <c r="G440" s="206"/>
      <c r="H440" s="210" t="s">
        <v>22</v>
      </c>
      <c r="I440" s="211"/>
      <c r="J440" s="206"/>
      <c r="K440" s="206"/>
      <c r="L440" s="212"/>
      <c r="M440" s="213"/>
      <c r="N440" s="214"/>
      <c r="O440" s="214"/>
      <c r="P440" s="214"/>
      <c r="Q440" s="214"/>
      <c r="R440" s="214"/>
      <c r="S440" s="214"/>
      <c r="T440" s="215"/>
      <c r="AT440" s="216" t="s">
        <v>148</v>
      </c>
      <c r="AU440" s="216" t="s">
        <v>86</v>
      </c>
      <c r="AV440" s="11" t="s">
        <v>24</v>
      </c>
      <c r="AW440" s="11" t="s">
        <v>38</v>
      </c>
      <c r="AX440" s="11" t="s">
        <v>77</v>
      </c>
      <c r="AY440" s="216" t="s">
        <v>139</v>
      </c>
    </row>
    <row r="441" spans="2:51" s="12" customFormat="1" ht="13.5">
      <c r="B441" s="217"/>
      <c r="C441" s="218"/>
      <c r="D441" s="207" t="s">
        <v>148</v>
      </c>
      <c r="E441" s="219" t="s">
        <v>22</v>
      </c>
      <c r="F441" s="220" t="s">
        <v>165</v>
      </c>
      <c r="G441" s="218"/>
      <c r="H441" s="221">
        <v>4.176</v>
      </c>
      <c r="I441" s="222"/>
      <c r="J441" s="218"/>
      <c r="K441" s="218"/>
      <c r="L441" s="223"/>
      <c r="M441" s="224"/>
      <c r="N441" s="225"/>
      <c r="O441" s="225"/>
      <c r="P441" s="225"/>
      <c r="Q441" s="225"/>
      <c r="R441" s="225"/>
      <c r="S441" s="225"/>
      <c r="T441" s="226"/>
      <c r="AT441" s="227" t="s">
        <v>148</v>
      </c>
      <c r="AU441" s="227" t="s">
        <v>86</v>
      </c>
      <c r="AV441" s="12" t="s">
        <v>86</v>
      </c>
      <c r="AW441" s="12" t="s">
        <v>38</v>
      </c>
      <c r="AX441" s="12" t="s">
        <v>77</v>
      </c>
      <c r="AY441" s="227" t="s">
        <v>139</v>
      </c>
    </row>
    <row r="442" spans="2:51" s="12" customFormat="1" ht="13.5">
      <c r="B442" s="217"/>
      <c r="C442" s="218"/>
      <c r="D442" s="207" t="s">
        <v>148</v>
      </c>
      <c r="E442" s="219" t="s">
        <v>22</v>
      </c>
      <c r="F442" s="220" t="s">
        <v>166</v>
      </c>
      <c r="G442" s="218"/>
      <c r="H442" s="221">
        <v>2.17</v>
      </c>
      <c r="I442" s="222"/>
      <c r="J442" s="218"/>
      <c r="K442" s="218"/>
      <c r="L442" s="223"/>
      <c r="M442" s="224"/>
      <c r="N442" s="225"/>
      <c r="O442" s="225"/>
      <c r="P442" s="225"/>
      <c r="Q442" s="225"/>
      <c r="R442" s="225"/>
      <c r="S442" s="225"/>
      <c r="T442" s="226"/>
      <c r="AT442" s="227" t="s">
        <v>148</v>
      </c>
      <c r="AU442" s="227" t="s">
        <v>86</v>
      </c>
      <c r="AV442" s="12" t="s">
        <v>86</v>
      </c>
      <c r="AW442" s="12" t="s">
        <v>38</v>
      </c>
      <c r="AX442" s="12" t="s">
        <v>77</v>
      </c>
      <c r="AY442" s="227" t="s">
        <v>139</v>
      </c>
    </row>
    <row r="443" spans="2:51" s="12" customFormat="1" ht="13.5">
      <c r="B443" s="217"/>
      <c r="C443" s="218"/>
      <c r="D443" s="207" t="s">
        <v>148</v>
      </c>
      <c r="E443" s="219" t="s">
        <v>22</v>
      </c>
      <c r="F443" s="220" t="s">
        <v>167</v>
      </c>
      <c r="G443" s="218"/>
      <c r="H443" s="221">
        <v>8.22</v>
      </c>
      <c r="I443" s="222"/>
      <c r="J443" s="218"/>
      <c r="K443" s="218"/>
      <c r="L443" s="223"/>
      <c r="M443" s="224"/>
      <c r="N443" s="225"/>
      <c r="O443" s="225"/>
      <c r="P443" s="225"/>
      <c r="Q443" s="225"/>
      <c r="R443" s="225"/>
      <c r="S443" s="225"/>
      <c r="T443" s="226"/>
      <c r="AT443" s="227" t="s">
        <v>148</v>
      </c>
      <c r="AU443" s="227" t="s">
        <v>86</v>
      </c>
      <c r="AV443" s="12" t="s">
        <v>86</v>
      </c>
      <c r="AW443" s="12" t="s">
        <v>38</v>
      </c>
      <c r="AX443" s="12" t="s">
        <v>77</v>
      </c>
      <c r="AY443" s="227" t="s">
        <v>139</v>
      </c>
    </row>
    <row r="444" spans="2:51" s="12" customFormat="1" ht="13.5">
      <c r="B444" s="217"/>
      <c r="C444" s="218"/>
      <c r="D444" s="207" t="s">
        <v>148</v>
      </c>
      <c r="E444" s="219" t="s">
        <v>22</v>
      </c>
      <c r="F444" s="220" t="s">
        <v>454</v>
      </c>
      <c r="G444" s="218"/>
      <c r="H444" s="221">
        <v>14.19</v>
      </c>
      <c r="I444" s="222"/>
      <c r="J444" s="218"/>
      <c r="K444" s="218"/>
      <c r="L444" s="223"/>
      <c r="M444" s="224"/>
      <c r="N444" s="225"/>
      <c r="O444" s="225"/>
      <c r="P444" s="225"/>
      <c r="Q444" s="225"/>
      <c r="R444" s="225"/>
      <c r="S444" s="225"/>
      <c r="T444" s="226"/>
      <c r="AT444" s="227" t="s">
        <v>148</v>
      </c>
      <c r="AU444" s="227" t="s">
        <v>86</v>
      </c>
      <c r="AV444" s="12" t="s">
        <v>86</v>
      </c>
      <c r="AW444" s="12" t="s">
        <v>38</v>
      </c>
      <c r="AX444" s="12" t="s">
        <v>77</v>
      </c>
      <c r="AY444" s="227" t="s">
        <v>139</v>
      </c>
    </row>
    <row r="445" spans="2:51" s="12" customFormat="1" ht="13.5">
      <c r="B445" s="217"/>
      <c r="C445" s="218"/>
      <c r="D445" s="207" t="s">
        <v>148</v>
      </c>
      <c r="E445" s="219" t="s">
        <v>22</v>
      </c>
      <c r="F445" s="220" t="s">
        <v>169</v>
      </c>
      <c r="G445" s="218"/>
      <c r="H445" s="221">
        <v>13.86</v>
      </c>
      <c r="I445" s="222"/>
      <c r="J445" s="218"/>
      <c r="K445" s="218"/>
      <c r="L445" s="223"/>
      <c r="M445" s="224"/>
      <c r="N445" s="225"/>
      <c r="O445" s="225"/>
      <c r="P445" s="225"/>
      <c r="Q445" s="225"/>
      <c r="R445" s="225"/>
      <c r="S445" s="225"/>
      <c r="T445" s="226"/>
      <c r="AT445" s="227" t="s">
        <v>148</v>
      </c>
      <c r="AU445" s="227" t="s">
        <v>86</v>
      </c>
      <c r="AV445" s="12" t="s">
        <v>86</v>
      </c>
      <c r="AW445" s="12" t="s">
        <v>38</v>
      </c>
      <c r="AX445" s="12" t="s">
        <v>77</v>
      </c>
      <c r="AY445" s="227" t="s">
        <v>139</v>
      </c>
    </row>
    <row r="446" spans="2:51" s="11" customFormat="1" ht="13.5">
      <c r="B446" s="205"/>
      <c r="C446" s="206"/>
      <c r="D446" s="207" t="s">
        <v>148</v>
      </c>
      <c r="E446" s="208" t="s">
        <v>22</v>
      </c>
      <c r="F446" s="209" t="s">
        <v>170</v>
      </c>
      <c r="G446" s="206"/>
      <c r="H446" s="210" t="s">
        <v>22</v>
      </c>
      <c r="I446" s="211"/>
      <c r="J446" s="206"/>
      <c r="K446" s="206"/>
      <c r="L446" s="212"/>
      <c r="M446" s="213"/>
      <c r="N446" s="214"/>
      <c r="O446" s="214"/>
      <c r="P446" s="214"/>
      <c r="Q446" s="214"/>
      <c r="R446" s="214"/>
      <c r="S446" s="214"/>
      <c r="T446" s="215"/>
      <c r="AT446" s="216" t="s">
        <v>148</v>
      </c>
      <c r="AU446" s="216" t="s">
        <v>86</v>
      </c>
      <c r="AV446" s="11" t="s">
        <v>24</v>
      </c>
      <c r="AW446" s="11" t="s">
        <v>38</v>
      </c>
      <c r="AX446" s="11" t="s">
        <v>77</v>
      </c>
      <c r="AY446" s="216" t="s">
        <v>139</v>
      </c>
    </row>
    <row r="447" spans="2:51" s="12" customFormat="1" ht="13.5">
      <c r="B447" s="217"/>
      <c r="C447" s="218"/>
      <c r="D447" s="207" t="s">
        <v>148</v>
      </c>
      <c r="E447" s="219" t="s">
        <v>22</v>
      </c>
      <c r="F447" s="220" t="s">
        <v>171</v>
      </c>
      <c r="G447" s="218"/>
      <c r="H447" s="221">
        <v>2.355</v>
      </c>
      <c r="I447" s="222"/>
      <c r="J447" s="218"/>
      <c r="K447" s="218"/>
      <c r="L447" s="223"/>
      <c r="M447" s="224"/>
      <c r="N447" s="225"/>
      <c r="O447" s="225"/>
      <c r="P447" s="225"/>
      <c r="Q447" s="225"/>
      <c r="R447" s="225"/>
      <c r="S447" s="225"/>
      <c r="T447" s="226"/>
      <c r="AT447" s="227" t="s">
        <v>148</v>
      </c>
      <c r="AU447" s="227" t="s">
        <v>86</v>
      </c>
      <c r="AV447" s="12" t="s">
        <v>86</v>
      </c>
      <c r="AW447" s="12" t="s">
        <v>38</v>
      </c>
      <c r="AX447" s="12" t="s">
        <v>77</v>
      </c>
      <c r="AY447" s="227" t="s">
        <v>139</v>
      </c>
    </row>
    <row r="448" spans="2:51" s="12" customFormat="1" ht="13.5">
      <c r="B448" s="217"/>
      <c r="C448" s="218"/>
      <c r="D448" s="207" t="s">
        <v>148</v>
      </c>
      <c r="E448" s="219" t="s">
        <v>22</v>
      </c>
      <c r="F448" s="220" t="s">
        <v>172</v>
      </c>
      <c r="G448" s="218"/>
      <c r="H448" s="221">
        <v>2.865</v>
      </c>
      <c r="I448" s="222"/>
      <c r="J448" s="218"/>
      <c r="K448" s="218"/>
      <c r="L448" s="223"/>
      <c r="M448" s="224"/>
      <c r="N448" s="225"/>
      <c r="O448" s="225"/>
      <c r="P448" s="225"/>
      <c r="Q448" s="225"/>
      <c r="R448" s="225"/>
      <c r="S448" s="225"/>
      <c r="T448" s="226"/>
      <c r="AT448" s="227" t="s">
        <v>148</v>
      </c>
      <c r="AU448" s="227" t="s">
        <v>86</v>
      </c>
      <c r="AV448" s="12" t="s">
        <v>86</v>
      </c>
      <c r="AW448" s="12" t="s">
        <v>38</v>
      </c>
      <c r="AX448" s="12" t="s">
        <v>77</v>
      </c>
      <c r="AY448" s="227" t="s">
        <v>139</v>
      </c>
    </row>
    <row r="449" spans="2:51" s="12" customFormat="1" ht="13.5">
      <c r="B449" s="217"/>
      <c r="C449" s="218"/>
      <c r="D449" s="207" t="s">
        <v>148</v>
      </c>
      <c r="E449" s="219" t="s">
        <v>22</v>
      </c>
      <c r="F449" s="220" t="s">
        <v>173</v>
      </c>
      <c r="G449" s="218"/>
      <c r="H449" s="221">
        <v>2.055</v>
      </c>
      <c r="I449" s="222"/>
      <c r="J449" s="218"/>
      <c r="K449" s="218"/>
      <c r="L449" s="223"/>
      <c r="M449" s="224"/>
      <c r="N449" s="225"/>
      <c r="O449" s="225"/>
      <c r="P449" s="225"/>
      <c r="Q449" s="225"/>
      <c r="R449" s="225"/>
      <c r="S449" s="225"/>
      <c r="T449" s="226"/>
      <c r="AT449" s="227" t="s">
        <v>148</v>
      </c>
      <c r="AU449" s="227" t="s">
        <v>86</v>
      </c>
      <c r="AV449" s="12" t="s">
        <v>86</v>
      </c>
      <c r="AW449" s="12" t="s">
        <v>38</v>
      </c>
      <c r="AX449" s="12" t="s">
        <v>77</v>
      </c>
      <c r="AY449" s="227" t="s">
        <v>139</v>
      </c>
    </row>
    <row r="450" spans="2:51" s="12" customFormat="1" ht="13.5">
      <c r="B450" s="217"/>
      <c r="C450" s="218"/>
      <c r="D450" s="207" t="s">
        <v>148</v>
      </c>
      <c r="E450" s="219" t="s">
        <v>22</v>
      </c>
      <c r="F450" s="220" t="s">
        <v>228</v>
      </c>
      <c r="G450" s="218"/>
      <c r="H450" s="221">
        <v>1.35</v>
      </c>
      <c r="I450" s="222"/>
      <c r="J450" s="218"/>
      <c r="K450" s="218"/>
      <c r="L450" s="223"/>
      <c r="M450" s="224"/>
      <c r="N450" s="225"/>
      <c r="O450" s="225"/>
      <c r="P450" s="225"/>
      <c r="Q450" s="225"/>
      <c r="R450" s="225"/>
      <c r="S450" s="225"/>
      <c r="T450" s="226"/>
      <c r="AT450" s="227" t="s">
        <v>148</v>
      </c>
      <c r="AU450" s="227" t="s">
        <v>86</v>
      </c>
      <c r="AV450" s="12" t="s">
        <v>86</v>
      </c>
      <c r="AW450" s="12" t="s">
        <v>38</v>
      </c>
      <c r="AX450" s="12" t="s">
        <v>77</v>
      </c>
      <c r="AY450" s="227" t="s">
        <v>139</v>
      </c>
    </row>
    <row r="451" spans="2:51" s="12" customFormat="1" ht="13.5">
      <c r="B451" s="217"/>
      <c r="C451" s="218"/>
      <c r="D451" s="207" t="s">
        <v>148</v>
      </c>
      <c r="E451" s="219" t="s">
        <v>22</v>
      </c>
      <c r="F451" s="220" t="s">
        <v>150</v>
      </c>
      <c r="G451" s="218"/>
      <c r="H451" s="221">
        <v>1.53</v>
      </c>
      <c r="I451" s="222"/>
      <c r="J451" s="218"/>
      <c r="K451" s="218"/>
      <c r="L451" s="223"/>
      <c r="M451" s="224"/>
      <c r="N451" s="225"/>
      <c r="O451" s="225"/>
      <c r="P451" s="225"/>
      <c r="Q451" s="225"/>
      <c r="R451" s="225"/>
      <c r="S451" s="225"/>
      <c r="T451" s="226"/>
      <c r="AT451" s="227" t="s">
        <v>148</v>
      </c>
      <c r="AU451" s="227" t="s">
        <v>86</v>
      </c>
      <c r="AV451" s="12" t="s">
        <v>86</v>
      </c>
      <c r="AW451" s="12" t="s">
        <v>38</v>
      </c>
      <c r="AX451" s="12" t="s">
        <v>77</v>
      </c>
      <c r="AY451" s="227" t="s">
        <v>139</v>
      </c>
    </row>
    <row r="452" spans="2:51" s="11" customFormat="1" ht="13.5">
      <c r="B452" s="205"/>
      <c r="C452" s="206"/>
      <c r="D452" s="207" t="s">
        <v>148</v>
      </c>
      <c r="E452" s="208" t="s">
        <v>22</v>
      </c>
      <c r="F452" s="209" t="s">
        <v>174</v>
      </c>
      <c r="G452" s="206"/>
      <c r="H452" s="210" t="s">
        <v>22</v>
      </c>
      <c r="I452" s="211"/>
      <c r="J452" s="206"/>
      <c r="K452" s="206"/>
      <c r="L452" s="212"/>
      <c r="M452" s="213"/>
      <c r="N452" s="214"/>
      <c r="O452" s="214"/>
      <c r="P452" s="214"/>
      <c r="Q452" s="214"/>
      <c r="R452" s="214"/>
      <c r="S452" s="214"/>
      <c r="T452" s="215"/>
      <c r="AT452" s="216" t="s">
        <v>148</v>
      </c>
      <c r="AU452" s="216" t="s">
        <v>86</v>
      </c>
      <c r="AV452" s="11" t="s">
        <v>24</v>
      </c>
      <c r="AW452" s="11" t="s">
        <v>38</v>
      </c>
      <c r="AX452" s="11" t="s">
        <v>77</v>
      </c>
      <c r="AY452" s="216" t="s">
        <v>139</v>
      </c>
    </row>
    <row r="453" spans="2:51" s="12" customFormat="1" ht="13.5">
      <c r="B453" s="217"/>
      <c r="C453" s="218"/>
      <c r="D453" s="207" t="s">
        <v>148</v>
      </c>
      <c r="E453" s="219" t="s">
        <v>22</v>
      </c>
      <c r="F453" s="220" t="s">
        <v>175</v>
      </c>
      <c r="G453" s="218"/>
      <c r="H453" s="221">
        <v>2.655</v>
      </c>
      <c r="I453" s="222"/>
      <c r="J453" s="218"/>
      <c r="K453" s="218"/>
      <c r="L453" s="223"/>
      <c r="M453" s="224"/>
      <c r="N453" s="225"/>
      <c r="O453" s="225"/>
      <c r="P453" s="225"/>
      <c r="Q453" s="225"/>
      <c r="R453" s="225"/>
      <c r="S453" s="225"/>
      <c r="T453" s="226"/>
      <c r="AT453" s="227" t="s">
        <v>148</v>
      </c>
      <c r="AU453" s="227" t="s">
        <v>86</v>
      </c>
      <c r="AV453" s="12" t="s">
        <v>86</v>
      </c>
      <c r="AW453" s="12" t="s">
        <v>38</v>
      </c>
      <c r="AX453" s="12" t="s">
        <v>77</v>
      </c>
      <c r="AY453" s="227" t="s">
        <v>139</v>
      </c>
    </row>
    <row r="454" spans="2:51" s="12" customFormat="1" ht="13.5">
      <c r="B454" s="217"/>
      <c r="C454" s="218"/>
      <c r="D454" s="207" t="s">
        <v>148</v>
      </c>
      <c r="E454" s="219" t="s">
        <v>22</v>
      </c>
      <c r="F454" s="220" t="s">
        <v>176</v>
      </c>
      <c r="G454" s="218"/>
      <c r="H454" s="221">
        <v>2.25</v>
      </c>
      <c r="I454" s="222"/>
      <c r="J454" s="218"/>
      <c r="K454" s="218"/>
      <c r="L454" s="223"/>
      <c r="M454" s="224"/>
      <c r="N454" s="225"/>
      <c r="O454" s="225"/>
      <c r="P454" s="225"/>
      <c r="Q454" s="225"/>
      <c r="R454" s="225"/>
      <c r="S454" s="225"/>
      <c r="T454" s="226"/>
      <c r="AT454" s="227" t="s">
        <v>148</v>
      </c>
      <c r="AU454" s="227" t="s">
        <v>86</v>
      </c>
      <c r="AV454" s="12" t="s">
        <v>86</v>
      </c>
      <c r="AW454" s="12" t="s">
        <v>38</v>
      </c>
      <c r="AX454" s="12" t="s">
        <v>77</v>
      </c>
      <c r="AY454" s="227" t="s">
        <v>139</v>
      </c>
    </row>
    <row r="455" spans="2:51" s="12" customFormat="1" ht="13.5">
      <c r="B455" s="217"/>
      <c r="C455" s="218"/>
      <c r="D455" s="207" t="s">
        <v>148</v>
      </c>
      <c r="E455" s="219" t="s">
        <v>22</v>
      </c>
      <c r="F455" s="220" t="s">
        <v>177</v>
      </c>
      <c r="G455" s="218"/>
      <c r="H455" s="221">
        <v>2.535</v>
      </c>
      <c r="I455" s="222"/>
      <c r="J455" s="218"/>
      <c r="K455" s="218"/>
      <c r="L455" s="223"/>
      <c r="M455" s="224"/>
      <c r="N455" s="225"/>
      <c r="O455" s="225"/>
      <c r="P455" s="225"/>
      <c r="Q455" s="225"/>
      <c r="R455" s="225"/>
      <c r="S455" s="225"/>
      <c r="T455" s="226"/>
      <c r="AT455" s="227" t="s">
        <v>148</v>
      </c>
      <c r="AU455" s="227" t="s">
        <v>86</v>
      </c>
      <c r="AV455" s="12" t="s">
        <v>86</v>
      </c>
      <c r="AW455" s="12" t="s">
        <v>38</v>
      </c>
      <c r="AX455" s="12" t="s">
        <v>77</v>
      </c>
      <c r="AY455" s="227" t="s">
        <v>139</v>
      </c>
    </row>
    <row r="456" spans="2:51" s="12" customFormat="1" ht="13.5">
      <c r="B456" s="217"/>
      <c r="C456" s="218"/>
      <c r="D456" s="207" t="s">
        <v>148</v>
      </c>
      <c r="E456" s="219" t="s">
        <v>22</v>
      </c>
      <c r="F456" s="220" t="s">
        <v>178</v>
      </c>
      <c r="G456" s="218"/>
      <c r="H456" s="221">
        <v>2.535</v>
      </c>
      <c r="I456" s="222"/>
      <c r="J456" s="218"/>
      <c r="K456" s="218"/>
      <c r="L456" s="223"/>
      <c r="M456" s="224"/>
      <c r="N456" s="225"/>
      <c r="O456" s="225"/>
      <c r="P456" s="225"/>
      <c r="Q456" s="225"/>
      <c r="R456" s="225"/>
      <c r="S456" s="225"/>
      <c r="T456" s="226"/>
      <c r="AT456" s="227" t="s">
        <v>148</v>
      </c>
      <c r="AU456" s="227" t="s">
        <v>86</v>
      </c>
      <c r="AV456" s="12" t="s">
        <v>86</v>
      </c>
      <c r="AW456" s="12" t="s">
        <v>38</v>
      </c>
      <c r="AX456" s="12" t="s">
        <v>77</v>
      </c>
      <c r="AY456" s="227" t="s">
        <v>139</v>
      </c>
    </row>
    <row r="457" spans="2:51" s="12" customFormat="1" ht="13.5">
      <c r="B457" s="217"/>
      <c r="C457" s="218"/>
      <c r="D457" s="207" t="s">
        <v>148</v>
      </c>
      <c r="E457" s="219" t="s">
        <v>22</v>
      </c>
      <c r="F457" s="220" t="s">
        <v>179</v>
      </c>
      <c r="G457" s="218"/>
      <c r="H457" s="221">
        <v>2.535</v>
      </c>
      <c r="I457" s="222"/>
      <c r="J457" s="218"/>
      <c r="K457" s="218"/>
      <c r="L457" s="223"/>
      <c r="M457" s="224"/>
      <c r="N457" s="225"/>
      <c r="O457" s="225"/>
      <c r="P457" s="225"/>
      <c r="Q457" s="225"/>
      <c r="R457" s="225"/>
      <c r="S457" s="225"/>
      <c r="T457" s="226"/>
      <c r="AT457" s="227" t="s">
        <v>148</v>
      </c>
      <c r="AU457" s="227" t="s">
        <v>86</v>
      </c>
      <c r="AV457" s="12" t="s">
        <v>86</v>
      </c>
      <c r="AW457" s="12" t="s">
        <v>38</v>
      </c>
      <c r="AX457" s="12" t="s">
        <v>77</v>
      </c>
      <c r="AY457" s="227" t="s">
        <v>139</v>
      </c>
    </row>
    <row r="458" spans="2:51" s="12" customFormat="1" ht="13.5">
      <c r="B458" s="217"/>
      <c r="C458" s="218"/>
      <c r="D458" s="207" t="s">
        <v>148</v>
      </c>
      <c r="E458" s="219" t="s">
        <v>22</v>
      </c>
      <c r="F458" s="220" t="s">
        <v>180</v>
      </c>
      <c r="G458" s="218"/>
      <c r="H458" s="221">
        <v>2.595</v>
      </c>
      <c r="I458" s="222"/>
      <c r="J458" s="218"/>
      <c r="K458" s="218"/>
      <c r="L458" s="223"/>
      <c r="M458" s="224"/>
      <c r="N458" s="225"/>
      <c r="O458" s="225"/>
      <c r="P458" s="225"/>
      <c r="Q458" s="225"/>
      <c r="R458" s="225"/>
      <c r="S458" s="225"/>
      <c r="T458" s="226"/>
      <c r="AT458" s="227" t="s">
        <v>148</v>
      </c>
      <c r="AU458" s="227" t="s">
        <v>86</v>
      </c>
      <c r="AV458" s="12" t="s">
        <v>86</v>
      </c>
      <c r="AW458" s="12" t="s">
        <v>38</v>
      </c>
      <c r="AX458" s="12" t="s">
        <v>77</v>
      </c>
      <c r="AY458" s="227" t="s">
        <v>139</v>
      </c>
    </row>
    <row r="459" spans="2:51" s="12" customFormat="1" ht="13.5">
      <c r="B459" s="217"/>
      <c r="C459" s="218"/>
      <c r="D459" s="207" t="s">
        <v>148</v>
      </c>
      <c r="E459" s="219" t="s">
        <v>22</v>
      </c>
      <c r="F459" s="220" t="s">
        <v>181</v>
      </c>
      <c r="G459" s="218"/>
      <c r="H459" s="221">
        <v>2.67</v>
      </c>
      <c r="I459" s="222"/>
      <c r="J459" s="218"/>
      <c r="K459" s="218"/>
      <c r="L459" s="223"/>
      <c r="M459" s="224"/>
      <c r="N459" s="225"/>
      <c r="O459" s="225"/>
      <c r="P459" s="225"/>
      <c r="Q459" s="225"/>
      <c r="R459" s="225"/>
      <c r="S459" s="225"/>
      <c r="T459" s="226"/>
      <c r="AT459" s="227" t="s">
        <v>148</v>
      </c>
      <c r="AU459" s="227" t="s">
        <v>86</v>
      </c>
      <c r="AV459" s="12" t="s">
        <v>86</v>
      </c>
      <c r="AW459" s="12" t="s">
        <v>38</v>
      </c>
      <c r="AX459" s="12" t="s">
        <v>77</v>
      </c>
      <c r="AY459" s="227" t="s">
        <v>139</v>
      </c>
    </row>
    <row r="460" spans="2:51" s="11" customFormat="1" ht="13.5">
      <c r="B460" s="205"/>
      <c r="C460" s="206"/>
      <c r="D460" s="207" t="s">
        <v>148</v>
      </c>
      <c r="E460" s="208" t="s">
        <v>22</v>
      </c>
      <c r="F460" s="209" t="s">
        <v>182</v>
      </c>
      <c r="G460" s="206"/>
      <c r="H460" s="210" t="s">
        <v>22</v>
      </c>
      <c r="I460" s="211"/>
      <c r="J460" s="206"/>
      <c r="K460" s="206"/>
      <c r="L460" s="212"/>
      <c r="M460" s="213"/>
      <c r="N460" s="214"/>
      <c r="O460" s="214"/>
      <c r="P460" s="214"/>
      <c r="Q460" s="214"/>
      <c r="R460" s="214"/>
      <c r="S460" s="214"/>
      <c r="T460" s="215"/>
      <c r="AT460" s="216" t="s">
        <v>148</v>
      </c>
      <c r="AU460" s="216" t="s">
        <v>86</v>
      </c>
      <c r="AV460" s="11" t="s">
        <v>24</v>
      </c>
      <c r="AW460" s="11" t="s">
        <v>38</v>
      </c>
      <c r="AX460" s="11" t="s">
        <v>77</v>
      </c>
      <c r="AY460" s="216" t="s">
        <v>139</v>
      </c>
    </row>
    <row r="461" spans="2:51" s="12" customFormat="1" ht="13.5">
      <c r="B461" s="217"/>
      <c r="C461" s="218"/>
      <c r="D461" s="207" t="s">
        <v>148</v>
      </c>
      <c r="E461" s="219" t="s">
        <v>22</v>
      </c>
      <c r="F461" s="220" t="s">
        <v>183</v>
      </c>
      <c r="G461" s="218"/>
      <c r="H461" s="221">
        <v>2.415</v>
      </c>
      <c r="I461" s="222"/>
      <c r="J461" s="218"/>
      <c r="K461" s="218"/>
      <c r="L461" s="223"/>
      <c r="M461" s="224"/>
      <c r="N461" s="225"/>
      <c r="O461" s="225"/>
      <c r="P461" s="225"/>
      <c r="Q461" s="225"/>
      <c r="R461" s="225"/>
      <c r="S461" s="225"/>
      <c r="T461" s="226"/>
      <c r="AT461" s="227" t="s">
        <v>148</v>
      </c>
      <c r="AU461" s="227" t="s">
        <v>86</v>
      </c>
      <c r="AV461" s="12" t="s">
        <v>86</v>
      </c>
      <c r="AW461" s="12" t="s">
        <v>38</v>
      </c>
      <c r="AX461" s="12" t="s">
        <v>77</v>
      </c>
      <c r="AY461" s="227" t="s">
        <v>139</v>
      </c>
    </row>
    <row r="462" spans="2:51" s="12" customFormat="1" ht="13.5">
      <c r="B462" s="217"/>
      <c r="C462" s="218"/>
      <c r="D462" s="207" t="s">
        <v>148</v>
      </c>
      <c r="E462" s="219" t="s">
        <v>22</v>
      </c>
      <c r="F462" s="220" t="s">
        <v>184</v>
      </c>
      <c r="G462" s="218"/>
      <c r="H462" s="221">
        <v>2.64</v>
      </c>
      <c r="I462" s="222"/>
      <c r="J462" s="218"/>
      <c r="K462" s="218"/>
      <c r="L462" s="223"/>
      <c r="M462" s="224"/>
      <c r="N462" s="225"/>
      <c r="O462" s="225"/>
      <c r="P462" s="225"/>
      <c r="Q462" s="225"/>
      <c r="R462" s="225"/>
      <c r="S462" s="225"/>
      <c r="T462" s="226"/>
      <c r="AT462" s="227" t="s">
        <v>148</v>
      </c>
      <c r="AU462" s="227" t="s">
        <v>86</v>
      </c>
      <c r="AV462" s="12" t="s">
        <v>86</v>
      </c>
      <c r="AW462" s="12" t="s">
        <v>38</v>
      </c>
      <c r="AX462" s="12" t="s">
        <v>77</v>
      </c>
      <c r="AY462" s="227" t="s">
        <v>139</v>
      </c>
    </row>
    <row r="463" spans="2:51" s="12" customFormat="1" ht="13.5">
      <c r="B463" s="217"/>
      <c r="C463" s="218"/>
      <c r="D463" s="207" t="s">
        <v>148</v>
      </c>
      <c r="E463" s="219" t="s">
        <v>22</v>
      </c>
      <c r="F463" s="220" t="s">
        <v>185</v>
      </c>
      <c r="G463" s="218"/>
      <c r="H463" s="221">
        <v>2.22</v>
      </c>
      <c r="I463" s="222"/>
      <c r="J463" s="218"/>
      <c r="K463" s="218"/>
      <c r="L463" s="223"/>
      <c r="M463" s="224"/>
      <c r="N463" s="225"/>
      <c r="O463" s="225"/>
      <c r="P463" s="225"/>
      <c r="Q463" s="225"/>
      <c r="R463" s="225"/>
      <c r="S463" s="225"/>
      <c r="T463" s="226"/>
      <c r="AT463" s="227" t="s">
        <v>148</v>
      </c>
      <c r="AU463" s="227" t="s">
        <v>86</v>
      </c>
      <c r="AV463" s="12" t="s">
        <v>86</v>
      </c>
      <c r="AW463" s="12" t="s">
        <v>38</v>
      </c>
      <c r="AX463" s="12" t="s">
        <v>77</v>
      </c>
      <c r="AY463" s="227" t="s">
        <v>139</v>
      </c>
    </row>
    <row r="464" spans="2:51" s="12" customFormat="1" ht="13.5">
      <c r="B464" s="217"/>
      <c r="C464" s="218"/>
      <c r="D464" s="207" t="s">
        <v>148</v>
      </c>
      <c r="E464" s="219" t="s">
        <v>22</v>
      </c>
      <c r="F464" s="220" t="s">
        <v>186</v>
      </c>
      <c r="G464" s="218"/>
      <c r="H464" s="221">
        <v>2.835</v>
      </c>
      <c r="I464" s="222"/>
      <c r="J464" s="218"/>
      <c r="K464" s="218"/>
      <c r="L464" s="223"/>
      <c r="M464" s="224"/>
      <c r="N464" s="225"/>
      <c r="O464" s="225"/>
      <c r="P464" s="225"/>
      <c r="Q464" s="225"/>
      <c r="R464" s="225"/>
      <c r="S464" s="225"/>
      <c r="T464" s="226"/>
      <c r="AT464" s="227" t="s">
        <v>148</v>
      </c>
      <c r="AU464" s="227" t="s">
        <v>86</v>
      </c>
      <c r="AV464" s="12" t="s">
        <v>86</v>
      </c>
      <c r="AW464" s="12" t="s">
        <v>38</v>
      </c>
      <c r="AX464" s="12" t="s">
        <v>77</v>
      </c>
      <c r="AY464" s="227" t="s">
        <v>139</v>
      </c>
    </row>
    <row r="465" spans="2:51" s="12" customFormat="1" ht="13.5">
      <c r="B465" s="217"/>
      <c r="C465" s="218"/>
      <c r="D465" s="207" t="s">
        <v>148</v>
      </c>
      <c r="E465" s="219" t="s">
        <v>22</v>
      </c>
      <c r="F465" s="220" t="s">
        <v>187</v>
      </c>
      <c r="G465" s="218"/>
      <c r="H465" s="221">
        <v>2.04</v>
      </c>
      <c r="I465" s="222"/>
      <c r="J465" s="218"/>
      <c r="K465" s="218"/>
      <c r="L465" s="223"/>
      <c r="M465" s="224"/>
      <c r="N465" s="225"/>
      <c r="O465" s="225"/>
      <c r="P465" s="225"/>
      <c r="Q465" s="225"/>
      <c r="R465" s="225"/>
      <c r="S465" s="225"/>
      <c r="T465" s="226"/>
      <c r="AT465" s="227" t="s">
        <v>148</v>
      </c>
      <c r="AU465" s="227" t="s">
        <v>86</v>
      </c>
      <c r="AV465" s="12" t="s">
        <v>86</v>
      </c>
      <c r="AW465" s="12" t="s">
        <v>38</v>
      </c>
      <c r="AX465" s="12" t="s">
        <v>77</v>
      </c>
      <c r="AY465" s="227" t="s">
        <v>139</v>
      </c>
    </row>
    <row r="466" spans="2:51" s="12" customFormat="1" ht="13.5">
      <c r="B466" s="217"/>
      <c r="C466" s="218"/>
      <c r="D466" s="207" t="s">
        <v>148</v>
      </c>
      <c r="E466" s="219" t="s">
        <v>22</v>
      </c>
      <c r="F466" s="220" t="s">
        <v>188</v>
      </c>
      <c r="G466" s="218"/>
      <c r="H466" s="221">
        <v>3.18</v>
      </c>
      <c r="I466" s="222"/>
      <c r="J466" s="218"/>
      <c r="K466" s="218"/>
      <c r="L466" s="223"/>
      <c r="M466" s="224"/>
      <c r="N466" s="225"/>
      <c r="O466" s="225"/>
      <c r="P466" s="225"/>
      <c r="Q466" s="225"/>
      <c r="R466" s="225"/>
      <c r="S466" s="225"/>
      <c r="T466" s="226"/>
      <c r="AT466" s="227" t="s">
        <v>148</v>
      </c>
      <c r="AU466" s="227" t="s">
        <v>86</v>
      </c>
      <c r="AV466" s="12" t="s">
        <v>86</v>
      </c>
      <c r="AW466" s="12" t="s">
        <v>38</v>
      </c>
      <c r="AX466" s="12" t="s">
        <v>77</v>
      </c>
      <c r="AY466" s="227" t="s">
        <v>139</v>
      </c>
    </row>
    <row r="467" spans="2:51" s="12" customFormat="1" ht="13.5">
      <c r="B467" s="217"/>
      <c r="C467" s="218"/>
      <c r="D467" s="207" t="s">
        <v>148</v>
      </c>
      <c r="E467" s="219" t="s">
        <v>22</v>
      </c>
      <c r="F467" s="220" t="s">
        <v>189</v>
      </c>
      <c r="G467" s="218"/>
      <c r="H467" s="221">
        <v>1.86</v>
      </c>
      <c r="I467" s="222"/>
      <c r="J467" s="218"/>
      <c r="K467" s="218"/>
      <c r="L467" s="223"/>
      <c r="M467" s="224"/>
      <c r="N467" s="225"/>
      <c r="O467" s="225"/>
      <c r="P467" s="225"/>
      <c r="Q467" s="225"/>
      <c r="R467" s="225"/>
      <c r="S467" s="225"/>
      <c r="T467" s="226"/>
      <c r="AT467" s="227" t="s">
        <v>148</v>
      </c>
      <c r="AU467" s="227" t="s">
        <v>86</v>
      </c>
      <c r="AV467" s="12" t="s">
        <v>86</v>
      </c>
      <c r="AW467" s="12" t="s">
        <v>38</v>
      </c>
      <c r="AX467" s="12" t="s">
        <v>77</v>
      </c>
      <c r="AY467" s="227" t="s">
        <v>139</v>
      </c>
    </row>
    <row r="468" spans="2:51" s="12" customFormat="1" ht="13.5">
      <c r="B468" s="217"/>
      <c r="C468" s="218"/>
      <c r="D468" s="207" t="s">
        <v>148</v>
      </c>
      <c r="E468" s="219" t="s">
        <v>22</v>
      </c>
      <c r="F468" s="220" t="s">
        <v>190</v>
      </c>
      <c r="G468" s="218"/>
      <c r="H468" s="221">
        <v>2.31</v>
      </c>
      <c r="I468" s="222"/>
      <c r="J468" s="218"/>
      <c r="K468" s="218"/>
      <c r="L468" s="223"/>
      <c r="M468" s="224"/>
      <c r="N468" s="225"/>
      <c r="O468" s="225"/>
      <c r="P468" s="225"/>
      <c r="Q468" s="225"/>
      <c r="R468" s="225"/>
      <c r="S468" s="225"/>
      <c r="T468" s="226"/>
      <c r="AT468" s="227" t="s">
        <v>148</v>
      </c>
      <c r="AU468" s="227" t="s">
        <v>86</v>
      </c>
      <c r="AV468" s="12" t="s">
        <v>86</v>
      </c>
      <c r="AW468" s="12" t="s">
        <v>38</v>
      </c>
      <c r="AX468" s="12" t="s">
        <v>77</v>
      </c>
      <c r="AY468" s="227" t="s">
        <v>139</v>
      </c>
    </row>
    <row r="469" spans="2:51" s="13" customFormat="1" ht="13.5">
      <c r="B469" s="228"/>
      <c r="C469" s="229"/>
      <c r="D469" s="241" t="s">
        <v>148</v>
      </c>
      <c r="E469" s="242" t="s">
        <v>22</v>
      </c>
      <c r="F469" s="243" t="s">
        <v>151</v>
      </c>
      <c r="G469" s="229"/>
      <c r="H469" s="244">
        <v>90.046</v>
      </c>
      <c r="I469" s="233"/>
      <c r="J469" s="229"/>
      <c r="K469" s="229"/>
      <c r="L469" s="234"/>
      <c r="M469" s="235"/>
      <c r="N469" s="236"/>
      <c r="O469" s="236"/>
      <c r="P469" s="236"/>
      <c r="Q469" s="236"/>
      <c r="R469" s="236"/>
      <c r="S469" s="236"/>
      <c r="T469" s="237"/>
      <c r="AT469" s="238" t="s">
        <v>148</v>
      </c>
      <c r="AU469" s="238" t="s">
        <v>86</v>
      </c>
      <c r="AV469" s="13" t="s">
        <v>146</v>
      </c>
      <c r="AW469" s="13" t="s">
        <v>38</v>
      </c>
      <c r="AX469" s="13" t="s">
        <v>24</v>
      </c>
      <c r="AY469" s="238" t="s">
        <v>139</v>
      </c>
    </row>
    <row r="470" spans="2:65" s="1" customFormat="1" ht="31.5" customHeight="1">
      <c r="B470" s="41"/>
      <c r="C470" s="193" t="s">
        <v>463</v>
      </c>
      <c r="D470" s="193" t="s">
        <v>142</v>
      </c>
      <c r="E470" s="194" t="s">
        <v>464</v>
      </c>
      <c r="F470" s="195" t="s">
        <v>465</v>
      </c>
      <c r="G470" s="196" t="s">
        <v>387</v>
      </c>
      <c r="H470" s="270"/>
      <c r="I470" s="198"/>
      <c r="J470" s="199">
        <f>ROUND(I470*H470,2)</f>
        <v>0</v>
      </c>
      <c r="K470" s="195" t="s">
        <v>156</v>
      </c>
      <c r="L470" s="61"/>
      <c r="M470" s="200" t="s">
        <v>22</v>
      </c>
      <c r="N470" s="201" t="s">
        <v>48</v>
      </c>
      <c r="O470" s="42"/>
      <c r="P470" s="202">
        <f>O470*H470</f>
        <v>0</v>
      </c>
      <c r="Q470" s="202">
        <v>0</v>
      </c>
      <c r="R470" s="202">
        <f>Q470*H470</f>
        <v>0</v>
      </c>
      <c r="S470" s="202">
        <v>0</v>
      </c>
      <c r="T470" s="203">
        <f>S470*H470</f>
        <v>0</v>
      </c>
      <c r="AR470" s="24" t="s">
        <v>318</v>
      </c>
      <c r="AT470" s="24" t="s">
        <v>142</v>
      </c>
      <c r="AU470" s="24" t="s">
        <v>86</v>
      </c>
      <c r="AY470" s="24" t="s">
        <v>139</v>
      </c>
      <c r="BE470" s="204">
        <f>IF(N470="základní",J470,0)</f>
        <v>0</v>
      </c>
      <c r="BF470" s="204">
        <f>IF(N470="snížená",J470,0)</f>
        <v>0</v>
      </c>
      <c r="BG470" s="204">
        <f>IF(N470="zákl. přenesená",J470,0)</f>
        <v>0</v>
      </c>
      <c r="BH470" s="204">
        <f>IF(N470="sníž. přenesená",J470,0)</f>
        <v>0</v>
      </c>
      <c r="BI470" s="204">
        <f>IF(N470="nulová",J470,0)</f>
        <v>0</v>
      </c>
      <c r="BJ470" s="24" t="s">
        <v>24</v>
      </c>
      <c r="BK470" s="204">
        <f>ROUND(I470*H470,2)</f>
        <v>0</v>
      </c>
      <c r="BL470" s="24" t="s">
        <v>318</v>
      </c>
      <c r="BM470" s="24" t="s">
        <v>466</v>
      </c>
    </row>
    <row r="471" spans="2:47" s="1" customFormat="1" ht="121.5">
      <c r="B471" s="41"/>
      <c r="C471" s="63"/>
      <c r="D471" s="207" t="s">
        <v>158</v>
      </c>
      <c r="E471" s="63"/>
      <c r="F471" s="239" t="s">
        <v>447</v>
      </c>
      <c r="G471" s="63"/>
      <c r="H471" s="63"/>
      <c r="I471" s="163"/>
      <c r="J471" s="63"/>
      <c r="K471" s="63"/>
      <c r="L471" s="61"/>
      <c r="M471" s="240"/>
      <c r="N471" s="42"/>
      <c r="O471" s="42"/>
      <c r="P471" s="42"/>
      <c r="Q471" s="42"/>
      <c r="R471" s="42"/>
      <c r="S471" s="42"/>
      <c r="T471" s="78"/>
      <c r="AT471" s="24" t="s">
        <v>158</v>
      </c>
      <c r="AU471" s="24" t="s">
        <v>86</v>
      </c>
    </row>
    <row r="472" spans="2:63" s="10" customFormat="1" ht="29.85" customHeight="1">
      <c r="B472" s="176"/>
      <c r="C472" s="177"/>
      <c r="D472" s="190" t="s">
        <v>76</v>
      </c>
      <c r="E472" s="191" t="s">
        <v>467</v>
      </c>
      <c r="F472" s="191" t="s">
        <v>468</v>
      </c>
      <c r="G472" s="177"/>
      <c r="H472" s="177"/>
      <c r="I472" s="180"/>
      <c r="J472" s="192">
        <f>BK472</f>
        <v>0</v>
      </c>
      <c r="K472" s="177"/>
      <c r="L472" s="182"/>
      <c r="M472" s="183"/>
      <c r="N472" s="184"/>
      <c r="O472" s="184"/>
      <c r="P472" s="185">
        <f>SUM(P473:P627)</f>
        <v>0</v>
      </c>
      <c r="Q472" s="184"/>
      <c r="R472" s="185">
        <f>SUM(R473:R627)</f>
        <v>0.06878015999999999</v>
      </c>
      <c r="S472" s="184"/>
      <c r="T472" s="186">
        <f>SUM(T473:T627)</f>
        <v>0</v>
      </c>
      <c r="AR472" s="187" t="s">
        <v>86</v>
      </c>
      <c r="AT472" s="188" t="s">
        <v>76</v>
      </c>
      <c r="AU472" s="188" t="s">
        <v>24</v>
      </c>
      <c r="AY472" s="187" t="s">
        <v>139</v>
      </c>
      <c r="BK472" s="189">
        <f>SUM(BK473:BK627)</f>
        <v>0</v>
      </c>
    </row>
    <row r="473" spans="2:65" s="1" customFormat="1" ht="31.5" customHeight="1">
      <c r="B473" s="41"/>
      <c r="C473" s="193" t="s">
        <v>469</v>
      </c>
      <c r="D473" s="193" t="s">
        <v>142</v>
      </c>
      <c r="E473" s="194" t="s">
        <v>470</v>
      </c>
      <c r="F473" s="195" t="s">
        <v>471</v>
      </c>
      <c r="G473" s="196" t="s">
        <v>145</v>
      </c>
      <c r="H473" s="197">
        <v>61.272</v>
      </c>
      <c r="I473" s="198"/>
      <c r="J473" s="199">
        <f>ROUND(I473*H473,2)</f>
        <v>0</v>
      </c>
      <c r="K473" s="195" t="s">
        <v>156</v>
      </c>
      <c r="L473" s="61"/>
      <c r="M473" s="200" t="s">
        <v>22</v>
      </c>
      <c r="N473" s="201" t="s">
        <v>48</v>
      </c>
      <c r="O473" s="42"/>
      <c r="P473" s="202">
        <f>O473*H473</f>
        <v>0</v>
      </c>
      <c r="Q473" s="202">
        <v>7E-05</v>
      </c>
      <c r="R473" s="202">
        <f>Q473*H473</f>
        <v>0.004289039999999999</v>
      </c>
      <c r="S473" s="202">
        <v>0</v>
      </c>
      <c r="T473" s="203">
        <f>S473*H473</f>
        <v>0</v>
      </c>
      <c r="AR473" s="24" t="s">
        <v>318</v>
      </c>
      <c r="AT473" s="24" t="s">
        <v>142</v>
      </c>
      <c r="AU473" s="24" t="s">
        <v>86</v>
      </c>
      <c r="AY473" s="24" t="s">
        <v>139</v>
      </c>
      <c r="BE473" s="204">
        <f>IF(N473="základní",J473,0)</f>
        <v>0</v>
      </c>
      <c r="BF473" s="204">
        <f>IF(N473="snížená",J473,0)</f>
        <v>0</v>
      </c>
      <c r="BG473" s="204">
        <f>IF(N473="zákl. přenesená",J473,0)</f>
        <v>0</v>
      </c>
      <c r="BH473" s="204">
        <f>IF(N473="sníž. přenesená",J473,0)</f>
        <v>0</v>
      </c>
      <c r="BI473" s="204">
        <f>IF(N473="nulová",J473,0)</f>
        <v>0</v>
      </c>
      <c r="BJ473" s="24" t="s">
        <v>24</v>
      </c>
      <c r="BK473" s="204">
        <f>ROUND(I473*H473,2)</f>
        <v>0</v>
      </c>
      <c r="BL473" s="24" t="s">
        <v>318</v>
      </c>
      <c r="BM473" s="24" t="s">
        <v>472</v>
      </c>
    </row>
    <row r="474" spans="2:51" s="11" customFormat="1" ht="13.5">
      <c r="B474" s="205"/>
      <c r="C474" s="206"/>
      <c r="D474" s="207" t="s">
        <v>148</v>
      </c>
      <c r="E474" s="208" t="s">
        <v>22</v>
      </c>
      <c r="F474" s="209" t="s">
        <v>164</v>
      </c>
      <c r="G474" s="206"/>
      <c r="H474" s="210" t="s">
        <v>22</v>
      </c>
      <c r="I474" s="211"/>
      <c r="J474" s="206"/>
      <c r="K474" s="206"/>
      <c r="L474" s="212"/>
      <c r="M474" s="213"/>
      <c r="N474" s="214"/>
      <c r="O474" s="214"/>
      <c r="P474" s="214"/>
      <c r="Q474" s="214"/>
      <c r="R474" s="214"/>
      <c r="S474" s="214"/>
      <c r="T474" s="215"/>
      <c r="AT474" s="216" t="s">
        <v>148</v>
      </c>
      <c r="AU474" s="216" t="s">
        <v>86</v>
      </c>
      <c r="AV474" s="11" t="s">
        <v>24</v>
      </c>
      <c r="AW474" s="11" t="s">
        <v>38</v>
      </c>
      <c r="AX474" s="11" t="s">
        <v>77</v>
      </c>
      <c r="AY474" s="216" t="s">
        <v>139</v>
      </c>
    </row>
    <row r="475" spans="2:51" s="11" customFormat="1" ht="13.5">
      <c r="B475" s="205"/>
      <c r="C475" s="206"/>
      <c r="D475" s="207" t="s">
        <v>148</v>
      </c>
      <c r="E475" s="208" t="s">
        <v>22</v>
      </c>
      <c r="F475" s="209" t="s">
        <v>473</v>
      </c>
      <c r="G475" s="206"/>
      <c r="H475" s="210" t="s">
        <v>22</v>
      </c>
      <c r="I475" s="211"/>
      <c r="J475" s="206"/>
      <c r="K475" s="206"/>
      <c r="L475" s="212"/>
      <c r="M475" s="213"/>
      <c r="N475" s="214"/>
      <c r="O475" s="214"/>
      <c r="P475" s="214"/>
      <c r="Q475" s="214"/>
      <c r="R475" s="214"/>
      <c r="S475" s="214"/>
      <c r="T475" s="215"/>
      <c r="AT475" s="216" t="s">
        <v>148</v>
      </c>
      <c r="AU475" s="216" t="s">
        <v>86</v>
      </c>
      <c r="AV475" s="11" t="s">
        <v>24</v>
      </c>
      <c r="AW475" s="11" t="s">
        <v>38</v>
      </c>
      <c r="AX475" s="11" t="s">
        <v>77</v>
      </c>
      <c r="AY475" s="216" t="s">
        <v>139</v>
      </c>
    </row>
    <row r="476" spans="2:51" s="12" customFormat="1" ht="13.5">
      <c r="B476" s="217"/>
      <c r="C476" s="218"/>
      <c r="D476" s="207" t="s">
        <v>148</v>
      </c>
      <c r="E476" s="219" t="s">
        <v>22</v>
      </c>
      <c r="F476" s="220" t="s">
        <v>474</v>
      </c>
      <c r="G476" s="218"/>
      <c r="H476" s="221">
        <v>0.948</v>
      </c>
      <c r="I476" s="222"/>
      <c r="J476" s="218"/>
      <c r="K476" s="218"/>
      <c r="L476" s="223"/>
      <c r="M476" s="224"/>
      <c r="N476" s="225"/>
      <c r="O476" s="225"/>
      <c r="P476" s="225"/>
      <c r="Q476" s="225"/>
      <c r="R476" s="225"/>
      <c r="S476" s="225"/>
      <c r="T476" s="226"/>
      <c r="AT476" s="227" t="s">
        <v>148</v>
      </c>
      <c r="AU476" s="227" t="s">
        <v>86</v>
      </c>
      <c r="AV476" s="12" t="s">
        <v>86</v>
      </c>
      <c r="AW476" s="12" t="s">
        <v>38</v>
      </c>
      <c r="AX476" s="12" t="s">
        <v>77</v>
      </c>
      <c r="AY476" s="227" t="s">
        <v>139</v>
      </c>
    </row>
    <row r="477" spans="2:51" s="12" customFormat="1" ht="13.5">
      <c r="B477" s="217"/>
      <c r="C477" s="218"/>
      <c r="D477" s="207" t="s">
        <v>148</v>
      </c>
      <c r="E477" s="219" t="s">
        <v>22</v>
      </c>
      <c r="F477" s="220" t="s">
        <v>475</v>
      </c>
      <c r="G477" s="218"/>
      <c r="H477" s="221">
        <v>2.076</v>
      </c>
      <c r="I477" s="222"/>
      <c r="J477" s="218"/>
      <c r="K477" s="218"/>
      <c r="L477" s="223"/>
      <c r="M477" s="224"/>
      <c r="N477" s="225"/>
      <c r="O477" s="225"/>
      <c r="P477" s="225"/>
      <c r="Q477" s="225"/>
      <c r="R477" s="225"/>
      <c r="S477" s="225"/>
      <c r="T477" s="226"/>
      <c r="AT477" s="227" t="s">
        <v>148</v>
      </c>
      <c r="AU477" s="227" t="s">
        <v>86</v>
      </c>
      <c r="AV477" s="12" t="s">
        <v>86</v>
      </c>
      <c r="AW477" s="12" t="s">
        <v>38</v>
      </c>
      <c r="AX477" s="12" t="s">
        <v>77</v>
      </c>
      <c r="AY477" s="227" t="s">
        <v>139</v>
      </c>
    </row>
    <row r="478" spans="2:51" s="11" customFormat="1" ht="13.5">
      <c r="B478" s="205"/>
      <c r="C478" s="206"/>
      <c r="D478" s="207" t="s">
        <v>148</v>
      </c>
      <c r="E478" s="208" t="s">
        <v>22</v>
      </c>
      <c r="F478" s="209" t="s">
        <v>476</v>
      </c>
      <c r="G478" s="206"/>
      <c r="H478" s="210" t="s">
        <v>22</v>
      </c>
      <c r="I478" s="211"/>
      <c r="J478" s="206"/>
      <c r="K478" s="206"/>
      <c r="L478" s="212"/>
      <c r="M478" s="213"/>
      <c r="N478" s="214"/>
      <c r="O478" s="214"/>
      <c r="P478" s="214"/>
      <c r="Q478" s="214"/>
      <c r="R478" s="214"/>
      <c r="S478" s="214"/>
      <c r="T478" s="215"/>
      <c r="AT478" s="216" t="s">
        <v>148</v>
      </c>
      <c r="AU478" s="216" t="s">
        <v>86</v>
      </c>
      <c r="AV478" s="11" t="s">
        <v>24</v>
      </c>
      <c r="AW478" s="11" t="s">
        <v>38</v>
      </c>
      <c r="AX478" s="11" t="s">
        <v>77</v>
      </c>
      <c r="AY478" s="216" t="s">
        <v>139</v>
      </c>
    </row>
    <row r="479" spans="2:51" s="12" customFormat="1" ht="13.5">
      <c r="B479" s="217"/>
      <c r="C479" s="218"/>
      <c r="D479" s="207" t="s">
        <v>148</v>
      </c>
      <c r="E479" s="219" t="s">
        <v>22</v>
      </c>
      <c r="F479" s="220" t="s">
        <v>477</v>
      </c>
      <c r="G479" s="218"/>
      <c r="H479" s="221">
        <v>1.078</v>
      </c>
      <c r="I479" s="222"/>
      <c r="J479" s="218"/>
      <c r="K479" s="218"/>
      <c r="L479" s="223"/>
      <c r="M479" s="224"/>
      <c r="N479" s="225"/>
      <c r="O479" s="225"/>
      <c r="P479" s="225"/>
      <c r="Q479" s="225"/>
      <c r="R479" s="225"/>
      <c r="S479" s="225"/>
      <c r="T479" s="226"/>
      <c r="AT479" s="227" t="s">
        <v>148</v>
      </c>
      <c r="AU479" s="227" t="s">
        <v>86</v>
      </c>
      <c r="AV479" s="12" t="s">
        <v>86</v>
      </c>
      <c r="AW479" s="12" t="s">
        <v>38</v>
      </c>
      <c r="AX479" s="12" t="s">
        <v>77</v>
      </c>
      <c r="AY479" s="227" t="s">
        <v>139</v>
      </c>
    </row>
    <row r="480" spans="2:51" s="12" customFormat="1" ht="13.5">
      <c r="B480" s="217"/>
      <c r="C480" s="218"/>
      <c r="D480" s="207" t="s">
        <v>148</v>
      </c>
      <c r="E480" s="219" t="s">
        <v>22</v>
      </c>
      <c r="F480" s="220" t="s">
        <v>478</v>
      </c>
      <c r="G480" s="218"/>
      <c r="H480" s="221">
        <v>1.936</v>
      </c>
      <c r="I480" s="222"/>
      <c r="J480" s="218"/>
      <c r="K480" s="218"/>
      <c r="L480" s="223"/>
      <c r="M480" s="224"/>
      <c r="N480" s="225"/>
      <c r="O480" s="225"/>
      <c r="P480" s="225"/>
      <c r="Q480" s="225"/>
      <c r="R480" s="225"/>
      <c r="S480" s="225"/>
      <c r="T480" s="226"/>
      <c r="AT480" s="227" t="s">
        <v>148</v>
      </c>
      <c r="AU480" s="227" t="s">
        <v>86</v>
      </c>
      <c r="AV480" s="12" t="s">
        <v>86</v>
      </c>
      <c r="AW480" s="12" t="s">
        <v>38</v>
      </c>
      <c r="AX480" s="12" t="s">
        <v>77</v>
      </c>
      <c r="AY480" s="227" t="s">
        <v>139</v>
      </c>
    </row>
    <row r="481" spans="2:51" s="11" customFormat="1" ht="13.5">
      <c r="B481" s="205"/>
      <c r="C481" s="206"/>
      <c r="D481" s="207" t="s">
        <v>148</v>
      </c>
      <c r="E481" s="208" t="s">
        <v>22</v>
      </c>
      <c r="F481" s="209" t="s">
        <v>479</v>
      </c>
      <c r="G481" s="206"/>
      <c r="H481" s="210" t="s">
        <v>22</v>
      </c>
      <c r="I481" s="211"/>
      <c r="J481" s="206"/>
      <c r="K481" s="206"/>
      <c r="L481" s="212"/>
      <c r="M481" s="213"/>
      <c r="N481" s="214"/>
      <c r="O481" s="214"/>
      <c r="P481" s="214"/>
      <c r="Q481" s="214"/>
      <c r="R481" s="214"/>
      <c r="S481" s="214"/>
      <c r="T481" s="215"/>
      <c r="AT481" s="216" t="s">
        <v>148</v>
      </c>
      <c r="AU481" s="216" t="s">
        <v>86</v>
      </c>
      <c r="AV481" s="11" t="s">
        <v>24</v>
      </c>
      <c r="AW481" s="11" t="s">
        <v>38</v>
      </c>
      <c r="AX481" s="11" t="s">
        <v>77</v>
      </c>
      <c r="AY481" s="216" t="s">
        <v>139</v>
      </c>
    </row>
    <row r="482" spans="2:51" s="12" customFormat="1" ht="13.5">
      <c r="B482" s="217"/>
      <c r="C482" s="218"/>
      <c r="D482" s="207" t="s">
        <v>148</v>
      </c>
      <c r="E482" s="219" t="s">
        <v>22</v>
      </c>
      <c r="F482" s="220" t="s">
        <v>474</v>
      </c>
      <c r="G482" s="218"/>
      <c r="H482" s="221">
        <v>0.948</v>
      </c>
      <c r="I482" s="222"/>
      <c r="J482" s="218"/>
      <c r="K482" s="218"/>
      <c r="L482" s="223"/>
      <c r="M482" s="224"/>
      <c r="N482" s="225"/>
      <c r="O482" s="225"/>
      <c r="P482" s="225"/>
      <c r="Q482" s="225"/>
      <c r="R482" s="225"/>
      <c r="S482" s="225"/>
      <c r="T482" s="226"/>
      <c r="AT482" s="227" t="s">
        <v>148</v>
      </c>
      <c r="AU482" s="227" t="s">
        <v>86</v>
      </c>
      <c r="AV482" s="12" t="s">
        <v>86</v>
      </c>
      <c r="AW482" s="12" t="s">
        <v>38</v>
      </c>
      <c r="AX482" s="12" t="s">
        <v>77</v>
      </c>
      <c r="AY482" s="227" t="s">
        <v>139</v>
      </c>
    </row>
    <row r="483" spans="2:51" s="11" customFormat="1" ht="13.5">
      <c r="B483" s="205"/>
      <c r="C483" s="206"/>
      <c r="D483" s="207" t="s">
        <v>148</v>
      </c>
      <c r="E483" s="208" t="s">
        <v>22</v>
      </c>
      <c r="F483" s="209" t="s">
        <v>480</v>
      </c>
      <c r="G483" s="206"/>
      <c r="H483" s="210" t="s">
        <v>22</v>
      </c>
      <c r="I483" s="211"/>
      <c r="J483" s="206"/>
      <c r="K483" s="206"/>
      <c r="L483" s="212"/>
      <c r="M483" s="213"/>
      <c r="N483" s="214"/>
      <c r="O483" s="214"/>
      <c r="P483" s="214"/>
      <c r="Q483" s="214"/>
      <c r="R483" s="214"/>
      <c r="S483" s="214"/>
      <c r="T483" s="215"/>
      <c r="AT483" s="216" t="s">
        <v>148</v>
      </c>
      <c r="AU483" s="216" t="s">
        <v>86</v>
      </c>
      <c r="AV483" s="11" t="s">
        <v>24</v>
      </c>
      <c r="AW483" s="11" t="s">
        <v>38</v>
      </c>
      <c r="AX483" s="11" t="s">
        <v>77</v>
      </c>
      <c r="AY483" s="216" t="s">
        <v>139</v>
      </c>
    </row>
    <row r="484" spans="2:51" s="12" customFormat="1" ht="13.5">
      <c r="B484" s="217"/>
      <c r="C484" s="218"/>
      <c r="D484" s="207" t="s">
        <v>148</v>
      </c>
      <c r="E484" s="219" t="s">
        <v>22</v>
      </c>
      <c r="F484" s="220" t="s">
        <v>481</v>
      </c>
      <c r="G484" s="218"/>
      <c r="H484" s="221">
        <v>2.724</v>
      </c>
      <c r="I484" s="222"/>
      <c r="J484" s="218"/>
      <c r="K484" s="218"/>
      <c r="L484" s="223"/>
      <c r="M484" s="224"/>
      <c r="N484" s="225"/>
      <c r="O484" s="225"/>
      <c r="P484" s="225"/>
      <c r="Q484" s="225"/>
      <c r="R484" s="225"/>
      <c r="S484" s="225"/>
      <c r="T484" s="226"/>
      <c r="AT484" s="227" t="s">
        <v>148</v>
      </c>
      <c r="AU484" s="227" t="s">
        <v>86</v>
      </c>
      <c r="AV484" s="12" t="s">
        <v>86</v>
      </c>
      <c r="AW484" s="12" t="s">
        <v>38</v>
      </c>
      <c r="AX484" s="12" t="s">
        <v>77</v>
      </c>
      <c r="AY484" s="227" t="s">
        <v>139</v>
      </c>
    </row>
    <row r="485" spans="2:51" s="11" customFormat="1" ht="13.5">
      <c r="B485" s="205"/>
      <c r="C485" s="206"/>
      <c r="D485" s="207" t="s">
        <v>148</v>
      </c>
      <c r="E485" s="208" t="s">
        <v>22</v>
      </c>
      <c r="F485" s="209" t="s">
        <v>482</v>
      </c>
      <c r="G485" s="206"/>
      <c r="H485" s="210" t="s">
        <v>22</v>
      </c>
      <c r="I485" s="211"/>
      <c r="J485" s="206"/>
      <c r="K485" s="206"/>
      <c r="L485" s="212"/>
      <c r="M485" s="213"/>
      <c r="N485" s="214"/>
      <c r="O485" s="214"/>
      <c r="P485" s="214"/>
      <c r="Q485" s="214"/>
      <c r="R485" s="214"/>
      <c r="S485" s="214"/>
      <c r="T485" s="215"/>
      <c r="AT485" s="216" t="s">
        <v>148</v>
      </c>
      <c r="AU485" s="216" t="s">
        <v>86</v>
      </c>
      <c r="AV485" s="11" t="s">
        <v>24</v>
      </c>
      <c r="AW485" s="11" t="s">
        <v>38</v>
      </c>
      <c r="AX485" s="11" t="s">
        <v>77</v>
      </c>
      <c r="AY485" s="216" t="s">
        <v>139</v>
      </c>
    </row>
    <row r="486" spans="2:51" s="12" customFormat="1" ht="13.5">
      <c r="B486" s="217"/>
      <c r="C486" s="218"/>
      <c r="D486" s="207" t="s">
        <v>148</v>
      </c>
      <c r="E486" s="219" t="s">
        <v>22</v>
      </c>
      <c r="F486" s="220" t="s">
        <v>483</v>
      </c>
      <c r="G486" s="218"/>
      <c r="H486" s="221">
        <v>0.908</v>
      </c>
      <c r="I486" s="222"/>
      <c r="J486" s="218"/>
      <c r="K486" s="218"/>
      <c r="L486" s="223"/>
      <c r="M486" s="224"/>
      <c r="N486" s="225"/>
      <c r="O486" s="225"/>
      <c r="P486" s="225"/>
      <c r="Q486" s="225"/>
      <c r="R486" s="225"/>
      <c r="S486" s="225"/>
      <c r="T486" s="226"/>
      <c r="AT486" s="227" t="s">
        <v>148</v>
      </c>
      <c r="AU486" s="227" t="s">
        <v>86</v>
      </c>
      <c r="AV486" s="12" t="s">
        <v>86</v>
      </c>
      <c r="AW486" s="12" t="s">
        <v>38</v>
      </c>
      <c r="AX486" s="12" t="s">
        <v>77</v>
      </c>
      <c r="AY486" s="227" t="s">
        <v>139</v>
      </c>
    </row>
    <row r="487" spans="2:51" s="11" customFormat="1" ht="13.5">
      <c r="B487" s="205"/>
      <c r="C487" s="206"/>
      <c r="D487" s="207" t="s">
        <v>148</v>
      </c>
      <c r="E487" s="208" t="s">
        <v>22</v>
      </c>
      <c r="F487" s="209" t="s">
        <v>484</v>
      </c>
      <c r="G487" s="206"/>
      <c r="H487" s="210" t="s">
        <v>22</v>
      </c>
      <c r="I487" s="211"/>
      <c r="J487" s="206"/>
      <c r="K487" s="206"/>
      <c r="L487" s="212"/>
      <c r="M487" s="213"/>
      <c r="N487" s="214"/>
      <c r="O487" s="214"/>
      <c r="P487" s="214"/>
      <c r="Q487" s="214"/>
      <c r="R487" s="214"/>
      <c r="S487" s="214"/>
      <c r="T487" s="215"/>
      <c r="AT487" s="216" t="s">
        <v>148</v>
      </c>
      <c r="AU487" s="216" t="s">
        <v>86</v>
      </c>
      <c r="AV487" s="11" t="s">
        <v>24</v>
      </c>
      <c r="AW487" s="11" t="s">
        <v>38</v>
      </c>
      <c r="AX487" s="11" t="s">
        <v>77</v>
      </c>
      <c r="AY487" s="216" t="s">
        <v>139</v>
      </c>
    </row>
    <row r="488" spans="2:51" s="12" customFormat="1" ht="13.5">
      <c r="B488" s="217"/>
      <c r="C488" s="218"/>
      <c r="D488" s="207" t="s">
        <v>148</v>
      </c>
      <c r="E488" s="219" t="s">
        <v>22</v>
      </c>
      <c r="F488" s="220" t="s">
        <v>485</v>
      </c>
      <c r="G488" s="218"/>
      <c r="H488" s="221">
        <v>1.816</v>
      </c>
      <c r="I488" s="222"/>
      <c r="J488" s="218"/>
      <c r="K488" s="218"/>
      <c r="L488" s="223"/>
      <c r="M488" s="224"/>
      <c r="N488" s="225"/>
      <c r="O488" s="225"/>
      <c r="P488" s="225"/>
      <c r="Q488" s="225"/>
      <c r="R488" s="225"/>
      <c r="S488" s="225"/>
      <c r="T488" s="226"/>
      <c r="AT488" s="227" t="s">
        <v>148</v>
      </c>
      <c r="AU488" s="227" t="s">
        <v>86</v>
      </c>
      <c r="AV488" s="12" t="s">
        <v>86</v>
      </c>
      <c r="AW488" s="12" t="s">
        <v>38</v>
      </c>
      <c r="AX488" s="12" t="s">
        <v>77</v>
      </c>
      <c r="AY488" s="227" t="s">
        <v>139</v>
      </c>
    </row>
    <row r="489" spans="2:51" s="11" customFormat="1" ht="13.5">
      <c r="B489" s="205"/>
      <c r="C489" s="206"/>
      <c r="D489" s="207" t="s">
        <v>148</v>
      </c>
      <c r="E489" s="208" t="s">
        <v>22</v>
      </c>
      <c r="F489" s="209" t="s">
        <v>201</v>
      </c>
      <c r="G489" s="206"/>
      <c r="H489" s="210" t="s">
        <v>22</v>
      </c>
      <c r="I489" s="211"/>
      <c r="J489" s="206"/>
      <c r="K489" s="206"/>
      <c r="L489" s="212"/>
      <c r="M489" s="213"/>
      <c r="N489" s="214"/>
      <c r="O489" s="214"/>
      <c r="P489" s="214"/>
      <c r="Q489" s="214"/>
      <c r="R489" s="214"/>
      <c r="S489" s="214"/>
      <c r="T489" s="215"/>
      <c r="AT489" s="216" t="s">
        <v>148</v>
      </c>
      <c r="AU489" s="216" t="s">
        <v>86</v>
      </c>
      <c r="AV489" s="11" t="s">
        <v>24</v>
      </c>
      <c r="AW489" s="11" t="s">
        <v>38</v>
      </c>
      <c r="AX489" s="11" t="s">
        <v>77</v>
      </c>
      <c r="AY489" s="216" t="s">
        <v>139</v>
      </c>
    </row>
    <row r="490" spans="2:51" s="11" customFormat="1" ht="13.5">
      <c r="B490" s="205"/>
      <c r="C490" s="206"/>
      <c r="D490" s="207" t="s">
        <v>148</v>
      </c>
      <c r="E490" s="208" t="s">
        <v>22</v>
      </c>
      <c r="F490" s="209" t="s">
        <v>486</v>
      </c>
      <c r="G490" s="206"/>
      <c r="H490" s="210" t="s">
        <v>22</v>
      </c>
      <c r="I490" s="211"/>
      <c r="J490" s="206"/>
      <c r="K490" s="206"/>
      <c r="L490" s="212"/>
      <c r="M490" s="213"/>
      <c r="N490" s="214"/>
      <c r="O490" s="214"/>
      <c r="P490" s="214"/>
      <c r="Q490" s="214"/>
      <c r="R490" s="214"/>
      <c r="S490" s="214"/>
      <c r="T490" s="215"/>
      <c r="AT490" s="216" t="s">
        <v>148</v>
      </c>
      <c r="AU490" s="216" t="s">
        <v>86</v>
      </c>
      <c r="AV490" s="11" t="s">
        <v>24</v>
      </c>
      <c r="AW490" s="11" t="s">
        <v>38</v>
      </c>
      <c r="AX490" s="11" t="s">
        <v>77</v>
      </c>
      <c r="AY490" s="216" t="s">
        <v>139</v>
      </c>
    </row>
    <row r="491" spans="2:51" s="12" customFormat="1" ht="13.5">
      <c r="B491" s="217"/>
      <c r="C491" s="218"/>
      <c r="D491" s="207" t="s">
        <v>148</v>
      </c>
      <c r="E491" s="219" t="s">
        <v>22</v>
      </c>
      <c r="F491" s="220" t="s">
        <v>483</v>
      </c>
      <c r="G491" s="218"/>
      <c r="H491" s="221">
        <v>0.908</v>
      </c>
      <c r="I491" s="222"/>
      <c r="J491" s="218"/>
      <c r="K491" s="218"/>
      <c r="L491" s="223"/>
      <c r="M491" s="224"/>
      <c r="N491" s="225"/>
      <c r="O491" s="225"/>
      <c r="P491" s="225"/>
      <c r="Q491" s="225"/>
      <c r="R491" s="225"/>
      <c r="S491" s="225"/>
      <c r="T491" s="226"/>
      <c r="AT491" s="227" t="s">
        <v>148</v>
      </c>
      <c r="AU491" s="227" t="s">
        <v>86</v>
      </c>
      <c r="AV491" s="12" t="s">
        <v>86</v>
      </c>
      <c r="AW491" s="12" t="s">
        <v>38</v>
      </c>
      <c r="AX491" s="12" t="s">
        <v>77</v>
      </c>
      <c r="AY491" s="227" t="s">
        <v>139</v>
      </c>
    </row>
    <row r="492" spans="2:51" s="12" customFormat="1" ht="13.5">
      <c r="B492" s="217"/>
      <c r="C492" s="218"/>
      <c r="D492" s="207" t="s">
        <v>148</v>
      </c>
      <c r="E492" s="219" t="s">
        <v>22</v>
      </c>
      <c r="F492" s="220" t="s">
        <v>487</v>
      </c>
      <c r="G492" s="218"/>
      <c r="H492" s="221">
        <v>1.078</v>
      </c>
      <c r="I492" s="222"/>
      <c r="J492" s="218"/>
      <c r="K492" s="218"/>
      <c r="L492" s="223"/>
      <c r="M492" s="224"/>
      <c r="N492" s="225"/>
      <c r="O492" s="225"/>
      <c r="P492" s="225"/>
      <c r="Q492" s="225"/>
      <c r="R492" s="225"/>
      <c r="S492" s="225"/>
      <c r="T492" s="226"/>
      <c r="AT492" s="227" t="s">
        <v>148</v>
      </c>
      <c r="AU492" s="227" t="s">
        <v>86</v>
      </c>
      <c r="AV492" s="12" t="s">
        <v>86</v>
      </c>
      <c r="AW492" s="12" t="s">
        <v>38</v>
      </c>
      <c r="AX492" s="12" t="s">
        <v>77</v>
      </c>
      <c r="AY492" s="227" t="s">
        <v>139</v>
      </c>
    </row>
    <row r="493" spans="2:51" s="11" customFormat="1" ht="13.5">
      <c r="B493" s="205"/>
      <c r="C493" s="206"/>
      <c r="D493" s="207" t="s">
        <v>148</v>
      </c>
      <c r="E493" s="208" t="s">
        <v>22</v>
      </c>
      <c r="F493" s="209" t="s">
        <v>488</v>
      </c>
      <c r="G493" s="206"/>
      <c r="H493" s="210" t="s">
        <v>22</v>
      </c>
      <c r="I493" s="211"/>
      <c r="J493" s="206"/>
      <c r="K493" s="206"/>
      <c r="L493" s="212"/>
      <c r="M493" s="213"/>
      <c r="N493" s="214"/>
      <c r="O493" s="214"/>
      <c r="P493" s="214"/>
      <c r="Q493" s="214"/>
      <c r="R493" s="214"/>
      <c r="S493" s="214"/>
      <c r="T493" s="215"/>
      <c r="AT493" s="216" t="s">
        <v>148</v>
      </c>
      <c r="AU493" s="216" t="s">
        <v>86</v>
      </c>
      <c r="AV493" s="11" t="s">
        <v>24</v>
      </c>
      <c r="AW493" s="11" t="s">
        <v>38</v>
      </c>
      <c r="AX493" s="11" t="s">
        <v>77</v>
      </c>
      <c r="AY493" s="216" t="s">
        <v>139</v>
      </c>
    </row>
    <row r="494" spans="2:51" s="12" customFormat="1" ht="13.5">
      <c r="B494" s="217"/>
      <c r="C494" s="218"/>
      <c r="D494" s="207" t="s">
        <v>148</v>
      </c>
      <c r="E494" s="219" t="s">
        <v>22</v>
      </c>
      <c r="F494" s="220" t="s">
        <v>489</v>
      </c>
      <c r="G494" s="218"/>
      <c r="H494" s="221">
        <v>7.584</v>
      </c>
      <c r="I494" s="222"/>
      <c r="J494" s="218"/>
      <c r="K494" s="218"/>
      <c r="L494" s="223"/>
      <c r="M494" s="224"/>
      <c r="N494" s="225"/>
      <c r="O494" s="225"/>
      <c r="P494" s="225"/>
      <c r="Q494" s="225"/>
      <c r="R494" s="225"/>
      <c r="S494" s="225"/>
      <c r="T494" s="226"/>
      <c r="AT494" s="227" t="s">
        <v>148</v>
      </c>
      <c r="AU494" s="227" t="s">
        <v>86</v>
      </c>
      <c r="AV494" s="12" t="s">
        <v>86</v>
      </c>
      <c r="AW494" s="12" t="s">
        <v>38</v>
      </c>
      <c r="AX494" s="12" t="s">
        <v>77</v>
      </c>
      <c r="AY494" s="227" t="s">
        <v>139</v>
      </c>
    </row>
    <row r="495" spans="2:51" s="12" customFormat="1" ht="13.5">
      <c r="B495" s="217"/>
      <c r="C495" s="218"/>
      <c r="D495" s="207" t="s">
        <v>148</v>
      </c>
      <c r="E495" s="219" t="s">
        <v>22</v>
      </c>
      <c r="F495" s="220" t="s">
        <v>490</v>
      </c>
      <c r="G495" s="218"/>
      <c r="H495" s="221">
        <v>2.904</v>
      </c>
      <c r="I495" s="222"/>
      <c r="J495" s="218"/>
      <c r="K495" s="218"/>
      <c r="L495" s="223"/>
      <c r="M495" s="224"/>
      <c r="N495" s="225"/>
      <c r="O495" s="225"/>
      <c r="P495" s="225"/>
      <c r="Q495" s="225"/>
      <c r="R495" s="225"/>
      <c r="S495" s="225"/>
      <c r="T495" s="226"/>
      <c r="AT495" s="227" t="s">
        <v>148</v>
      </c>
      <c r="AU495" s="227" t="s">
        <v>86</v>
      </c>
      <c r="AV495" s="12" t="s">
        <v>86</v>
      </c>
      <c r="AW495" s="12" t="s">
        <v>38</v>
      </c>
      <c r="AX495" s="12" t="s">
        <v>77</v>
      </c>
      <c r="AY495" s="227" t="s">
        <v>139</v>
      </c>
    </row>
    <row r="496" spans="2:51" s="11" customFormat="1" ht="13.5">
      <c r="B496" s="205"/>
      <c r="C496" s="206"/>
      <c r="D496" s="207" t="s">
        <v>148</v>
      </c>
      <c r="E496" s="208" t="s">
        <v>22</v>
      </c>
      <c r="F496" s="209" t="s">
        <v>491</v>
      </c>
      <c r="G496" s="206"/>
      <c r="H496" s="210" t="s">
        <v>22</v>
      </c>
      <c r="I496" s="211"/>
      <c r="J496" s="206"/>
      <c r="K496" s="206"/>
      <c r="L496" s="212"/>
      <c r="M496" s="213"/>
      <c r="N496" s="214"/>
      <c r="O496" s="214"/>
      <c r="P496" s="214"/>
      <c r="Q496" s="214"/>
      <c r="R496" s="214"/>
      <c r="S496" s="214"/>
      <c r="T496" s="215"/>
      <c r="AT496" s="216" t="s">
        <v>148</v>
      </c>
      <c r="AU496" s="216" t="s">
        <v>86</v>
      </c>
      <c r="AV496" s="11" t="s">
        <v>24</v>
      </c>
      <c r="AW496" s="11" t="s">
        <v>38</v>
      </c>
      <c r="AX496" s="11" t="s">
        <v>77</v>
      </c>
      <c r="AY496" s="216" t="s">
        <v>139</v>
      </c>
    </row>
    <row r="497" spans="2:51" s="12" customFormat="1" ht="13.5">
      <c r="B497" s="217"/>
      <c r="C497" s="218"/>
      <c r="D497" s="207" t="s">
        <v>148</v>
      </c>
      <c r="E497" s="219" t="s">
        <v>22</v>
      </c>
      <c r="F497" s="220" t="s">
        <v>492</v>
      </c>
      <c r="G497" s="218"/>
      <c r="H497" s="221">
        <v>2.844</v>
      </c>
      <c r="I497" s="222"/>
      <c r="J497" s="218"/>
      <c r="K497" s="218"/>
      <c r="L497" s="223"/>
      <c r="M497" s="224"/>
      <c r="N497" s="225"/>
      <c r="O497" s="225"/>
      <c r="P497" s="225"/>
      <c r="Q497" s="225"/>
      <c r="R497" s="225"/>
      <c r="S497" s="225"/>
      <c r="T497" s="226"/>
      <c r="AT497" s="227" t="s">
        <v>148</v>
      </c>
      <c r="AU497" s="227" t="s">
        <v>86</v>
      </c>
      <c r="AV497" s="12" t="s">
        <v>86</v>
      </c>
      <c r="AW497" s="12" t="s">
        <v>38</v>
      </c>
      <c r="AX497" s="12" t="s">
        <v>77</v>
      </c>
      <c r="AY497" s="227" t="s">
        <v>139</v>
      </c>
    </row>
    <row r="498" spans="2:51" s="11" customFormat="1" ht="13.5">
      <c r="B498" s="205"/>
      <c r="C498" s="206"/>
      <c r="D498" s="207" t="s">
        <v>148</v>
      </c>
      <c r="E498" s="208" t="s">
        <v>22</v>
      </c>
      <c r="F498" s="209" t="s">
        <v>174</v>
      </c>
      <c r="G498" s="206"/>
      <c r="H498" s="210" t="s">
        <v>22</v>
      </c>
      <c r="I498" s="211"/>
      <c r="J498" s="206"/>
      <c r="K498" s="206"/>
      <c r="L498" s="212"/>
      <c r="M498" s="213"/>
      <c r="N498" s="214"/>
      <c r="O498" s="214"/>
      <c r="P498" s="214"/>
      <c r="Q498" s="214"/>
      <c r="R498" s="214"/>
      <c r="S498" s="214"/>
      <c r="T498" s="215"/>
      <c r="AT498" s="216" t="s">
        <v>148</v>
      </c>
      <c r="AU498" s="216" t="s">
        <v>86</v>
      </c>
      <c r="AV498" s="11" t="s">
        <v>24</v>
      </c>
      <c r="AW498" s="11" t="s">
        <v>38</v>
      </c>
      <c r="AX498" s="11" t="s">
        <v>77</v>
      </c>
      <c r="AY498" s="216" t="s">
        <v>139</v>
      </c>
    </row>
    <row r="499" spans="2:51" s="11" customFormat="1" ht="13.5">
      <c r="B499" s="205"/>
      <c r="C499" s="206"/>
      <c r="D499" s="207" t="s">
        <v>148</v>
      </c>
      <c r="E499" s="208" t="s">
        <v>22</v>
      </c>
      <c r="F499" s="209" t="s">
        <v>493</v>
      </c>
      <c r="G499" s="206"/>
      <c r="H499" s="210" t="s">
        <v>22</v>
      </c>
      <c r="I499" s="211"/>
      <c r="J499" s="206"/>
      <c r="K499" s="206"/>
      <c r="L499" s="212"/>
      <c r="M499" s="213"/>
      <c r="N499" s="214"/>
      <c r="O499" s="214"/>
      <c r="P499" s="214"/>
      <c r="Q499" s="214"/>
      <c r="R499" s="214"/>
      <c r="S499" s="214"/>
      <c r="T499" s="215"/>
      <c r="AT499" s="216" t="s">
        <v>148</v>
      </c>
      <c r="AU499" s="216" t="s">
        <v>86</v>
      </c>
      <c r="AV499" s="11" t="s">
        <v>24</v>
      </c>
      <c r="AW499" s="11" t="s">
        <v>38</v>
      </c>
      <c r="AX499" s="11" t="s">
        <v>77</v>
      </c>
      <c r="AY499" s="216" t="s">
        <v>139</v>
      </c>
    </row>
    <row r="500" spans="2:51" s="12" customFormat="1" ht="13.5">
      <c r="B500" s="217"/>
      <c r="C500" s="218"/>
      <c r="D500" s="207" t="s">
        <v>148</v>
      </c>
      <c r="E500" s="219" t="s">
        <v>22</v>
      </c>
      <c r="F500" s="220" t="s">
        <v>494</v>
      </c>
      <c r="G500" s="218"/>
      <c r="H500" s="221">
        <v>0.968</v>
      </c>
      <c r="I500" s="222"/>
      <c r="J500" s="218"/>
      <c r="K500" s="218"/>
      <c r="L500" s="223"/>
      <c r="M500" s="224"/>
      <c r="N500" s="225"/>
      <c r="O500" s="225"/>
      <c r="P500" s="225"/>
      <c r="Q500" s="225"/>
      <c r="R500" s="225"/>
      <c r="S500" s="225"/>
      <c r="T500" s="226"/>
      <c r="AT500" s="227" t="s">
        <v>148</v>
      </c>
      <c r="AU500" s="227" t="s">
        <v>86</v>
      </c>
      <c r="AV500" s="12" t="s">
        <v>86</v>
      </c>
      <c r="AW500" s="12" t="s">
        <v>38</v>
      </c>
      <c r="AX500" s="12" t="s">
        <v>77</v>
      </c>
      <c r="AY500" s="227" t="s">
        <v>139</v>
      </c>
    </row>
    <row r="501" spans="2:51" s="12" customFormat="1" ht="13.5">
      <c r="B501" s="217"/>
      <c r="C501" s="218"/>
      <c r="D501" s="207" t="s">
        <v>148</v>
      </c>
      <c r="E501" s="219" t="s">
        <v>22</v>
      </c>
      <c r="F501" s="220" t="s">
        <v>487</v>
      </c>
      <c r="G501" s="218"/>
      <c r="H501" s="221">
        <v>1.078</v>
      </c>
      <c r="I501" s="222"/>
      <c r="J501" s="218"/>
      <c r="K501" s="218"/>
      <c r="L501" s="223"/>
      <c r="M501" s="224"/>
      <c r="N501" s="225"/>
      <c r="O501" s="225"/>
      <c r="P501" s="225"/>
      <c r="Q501" s="225"/>
      <c r="R501" s="225"/>
      <c r="S501" s="225"/>
      <c r="T501" s="226"/>
      <c r="AT501" s="227" t="s">
        <v>148</v>
      </c>
      <c r="AU501" s="227" t="s">
        <v>86</v>
      </c>
      <c r="AV501" s="12" t="s">
        <v>86</v>
      </c>
      <c r="AW501" s="12" t="s">
        <v>38</v>
      </c>
      <c r="AX501" s="12" t="s">
        <v>77</v>
      </c>
      <c r="AY501" s="227" t="s">
        <v>139</v>
      </c>
    </row>
    <row r="502" spans="2:51" s="11" customFormat="1" ht="13.5">
      <c r="B502" s="205"/>
      <c r="C502" s="206"/>
      <c r="D502" s="207" t="s">
        <v>148</v>
      </c>
      <c r="E502" s="208" t="s">
        <v>22</v>
      </c>
      <c r="F502" s="209" t="s">
        <v>495</v>
      </c>
      <c r="G502" s="206"/>
      <c r="H502" s="210" t="s">
        <v>22</v>
      </c>
      <c r="I502" s="211"/>
      <c r="J502" s="206"/>
      <c r="K502" s="206"/>
      <c r="L502" s="212"/>
      <c r="M502" s="213"/>
      <c r="N502" s="214"/>
      <c r="O502" s="214"/>
      <c r="P502" s="214"/>
      <c r="Q502" s="214"/>
      <c r="R502" s="214"/>
      <c r="S502" s="214"/>
      <c r="T502" s="215"/>
      <c r="AT502" s="216" t="s">
        <v>148</v>
      </c>
      <c r="AU502" s="216" t="s">
        <v>86</v>
      </c>
      <c r="AV502" s="11" t="s">
        <v>24</v>
      </c>
      <c r="AW502" s="11" t="s">
        <v>38</v>
      </c>
      <c r="AX502" s="11" t="s">
        <v>77</v>
      </c>
      <c r="AY502" s="216" t="s">
        <v>139</v>
      </c>
    </row>
    <row r="503" spans="2:51" s="12" customFormat="1" ht="13.5">
      <c r="B503" s="217"/>
      <c r="C503" s="218"/>
      <c r="D503" s="207" t="s">
        <v>148</v>
      </c>
      <c r="E503" s="219" t="s">
        <v>22</v>
      </c>
      <c r="F503" s="220" t="s">
        <v>496</v>
      </c>
      <c r="G503" s="218"/>
      <c r="H503" s="221">
        <v>12.324</v>
      </c>
      <c r="I503" s="222"/>
      <c r="J503" s="218"/>
      <c r="K503" s="218"/>
      <c r="L503" s="223"/>
      <c r="M503" s="224"/>
      <c r="N503" s="225"/>
      <c r="O503" s="225"/>
      <c r="P503" s="225"/>
      <c r="Q503" s="225"/>
      <c r="R503" s="225"/>
      <c r="S503" s="225"/>
      <c r="T503" s="226"/>
      <c r="AT503" s="227" t="s">
        <v>148</v>
      </c>
      <c r="AU503" s="227" t="s">
        <v>86</v>
      </c>
      <c r="AV503" s="12" t="s">
        <v>86</v>
      </c>
      <c r="AW503" s="12" t="s">
        <v>38</v>
      </c>
      <c r="AX503" s="12" t="s">
        <v>77</v>
      </c>
      <c r="AY503" s="227" t="s">
        <v>139</v>
      </c>
    </row>
    <row r="504" spans="2:51" s="12" customFormat="1" ht="13.5">
      <c r="B504" s="217"/>
      <c r="C504" s="218"/>
      <c r="D504" s="207" t="s">
        <v>148</v>
      </c>
      <c r="E504" s="219" t="s">
        <v>22</v>
      </c>
      <c r="F504" s="220" t="s">
        <v>478</v>
      </c>
      <c r="G504" s="218"/>
      <c r="H504" s="221">
        <v>1.936</v>
      </c>
      <c r="I504" s="222"/>
      <c r="J504" s="218"/>
      <c r="K504" s="218"/>
      <c r="L504" s="223"/>
      <c r="M504" s="224"/>
      <c r="N504" s="225"/>
      <c r="O504" s="225"/>
      <c r="P504" s="225"/>
      <c r="Q504" s="225"/>
      <c r="R504" s="225"/>
      <c r="S504" s="225"/>
      <c r="T504" s="226"/>
      <c r="AT504" s="227" t="s">
        <v>148</v>
      </c>
      <c r="AU504" s="227" t="s">
        <v>86</v>
      </c>
      <c r="AV504" s="12" t="s">
        <v>86</v>
      </c>
      <c r="AW504" s="12" t="s">
        <v>38</v>
      </c>
      <c r="AX504" s="12" t="s">
        <v>77</v>
      </c>
      <c r="AY504" s="227" t="s">
        <v>139</v>
      </c>
    </row>
    <row r="505" spans="2:51" s="11" customFormat="1" ht="13.5">
      <c r="B505" s="205"/>
      <c r="C505" s="206"/>
      <c r="D505" s="207" t="s">
        <v>148</v>
      </c>
      <c r="E505" s="208" t="s">
        <v>22</v>
      </c>
      <c r="F505" s="209" t="s">
        <v>212</v>
      </c>
      <c r="G505" s="206"/>
      <c r="H505" s="210" t="s">
        <v>22</v>
      </c>
      <c r="I505" s="211"/>
      <c r="J505" s="206"/>
      <c r="K505" s="206"/>
      <c r="L505" s="212"/>
      <c r="M505" s="213"/>
      <c r="N505" s="214"/>
      <c r="O505" s="214"/>
      <c r="P505" s="214"/>
      <c r="Q505" s="214"/>
      <c r="R505" s="214"/>
      <c r="S505" s="214"/>
      <c r="T505" s="215"/>
      <c r="AT505" s="216" t="s">
        <v>148</v>
      </c>
      <c r="AU505" s="216" t="s">
        <v>86</v>
      </c>
      <c r="AV505" s="11" t="s">
        <v>24</v>
      </c>
      <c r="AW505" s="11" t="s">
        <v>38</v>
      </c>
      <c r="AX505" s="11" t="s">
        <v>77</v>
      </c>
      <c r="AY505" s="216" t="s">
        <v>139</v>
      </c>
    </row>
    <row r="506" spans="2:51" s="11" customFormat="1" ht="13.5">
      <c r="B506" s="205"/>
      <c r="C506" s="206"/>
      <c r="D506" s="207" t="s">
        <v>148</v>
      </c>
      <c r="E506" s="208" t="s">
        <v>22</v>
      </c>
      <c r="F506" s="209" t="s">
        <v>497</v>
      </c>
      <c r="G506" s="206"/>
      <c r="H506" s="210" t="s">
        <v>22</v>
      </c>
      <c r="I506" s="211"/>
      <c r="J506" s="206"/>
      <c r="K506" s="206"/>
      <c r="L506" s="212"/>
      <c r="M506" s="213"/>
      <c r="N506" s="214"/>
      <c r="O506" s="214"/>
      <c r="P506" s="214"/>
      <c r="Q506" s="214"/>
      <c r="R506" s="214"/>
      <c r="S506" s="214"/>
      <c r="T506" s="215"/>
      <c r="AT506" s="216" t="s">
        <v>148</v>
      </c>
      <c r="AU506" s="216" t="s">
        <v>86</v>
      </c>
      <c r="AV506" s="11" t="s">
        <v>24</v>
      </c>
      <c r="AW506" s="11" t="s">
        <v>38</v>
      </c>
      <c r="AX506" s="11" t="s">
        <v>77</v>
      </c>
      <c r="AY506" s="216" t="s">
        <v>139</v>
      </c>
    </row>
    <row r="507" spans="2:51" s="12" customFormat="1" ht="13.5">
      <c r="B507" s="217"/>
      <c r="C507" s="218"/>
      <c r="D507" s="207" t="s">
        <v>148</v>
      </c>
      <c r="E507" s="219" t="s">
        <v>22</v>
      </c>
      <c r="F507" s="220" t="s">
        <v>492</v>
      </c>
      <c r="G507" s="218"/>
      <c r="H507" s="221">
        <v>2.844</v>
      </c>
      <c r="I507" s="222"/>
      <c r="J507" s="218"/>
      <c r="K507" s="218"/>
      <c r="L507" s="223"/>
      <c r="M507" s="224"/>
      <c r="N507" s="225"/>
      <c r="O507" s="225"/>
      <c r="P507" s="225"/>
      <c r="Q507" s="225"/>
      <c r="R507" s="225"/>
      <c r="S507" s="225"/>
      <c r="T507" s="226"/>
      <c r="AT507" s="227" t="s">
        <v>148</v>
      </c>
      <c r="AU507" s="227" t="s">
        <v>86</v>
      </c>
      <c r="AV507" s="12" t="s">
        <v>86</v>
      </c>
      <c r="AW507" s="12" t="s">
        <v>38</v>
      </c>
      <c r="AX507" s="12" t="s">
        <v>77</v>
      </c>
      <c r="AY507" s="227" t="s">
        <v>139</v>
      </c>
    </row>
    <row r="508" spans="2:51" s="12" customFormat="1" ht="13.5">
      <c r="B508" s="217"/>
      <c r="C508" s="218"/>
      <c r="D508" s="207" t="s">
        <v>148</v>
      </c>
      <c r="E508" s="219" t="s">
        <v>22</v>
      </c>
      <c r="F508" s="220" t="s">
        <v>487</v>
      </c>
      <c r="G508" s="218"/>
      <c r="H508" s="221">
        <v>1.078</v>
      </c>
      <c r="I508" s="222"/>
      <c r="J508" s="218"/>
      <c r="K508" s="218"/>
      <c r="L508" s="223"/>
      <c r="M508" s="224"/>
      <c r="N508" s="225"/>
      <c r="O508" s="225"/>
      <c r="P508" s="225"/>
      <c r="Q508" s="225"/>
      <c r="R508" s="225"/>
      <c r="S508" s="225"/>
      <c r="T508" s="226"/>
      <c r="AT508" s="227" t="s">
        <v>148</v>
      </c>
      <c r="AU508" s="227" t="s">
        <v>86</v>
      </c>
      <c r="AV508" s="12" t="s">
        <v>86</v>
      </c>
      <c r="AW508" s="12" t="s">
        <v>38</v>
      </c>
      <c r="AX508" s="12" t="s">
        <v>77</v>
      </c>
      <c r="AY508" s="227" t="s">
        <v>139</v>
      </c>
    </row>
    <row r="509" spans="2:51" s="11" customFormat="1" ht="13.5">
      <c r="B509" s="205"/>
      <c r="C509" s="206"/>
      <c r="D509" s="207" t="s">
        <v>148</v>
      </c>
      <c r="E509" s="208" t="s">
        <v>22</v>
      </c>
      <c r="F509" s="209" t="s">
        <v>497</v>
      </c>
      <c r="G509" s="206"/>
      <c r="H509" s="210" t="s">
        <v>22</v>
      </c>
      <c r="I509" s="211"/>
      <c r="J509" s="206"/>
      <c r="K509" s="206"/>
      <c r="L509" s="212"/>
      <c r="M509" s="213"/>
      <c r="N509" s="214"/>
      <c r="O509" s="214"/>
      <c r="P509" s="214"/>
      <c r="Q509" s="214"/>
      <c r="R509" s="214"/>
      <c r="S509" s="214"/>
      <c r="T509" s="215"/>
      <c r="AT509" s="216" t="s">
        <v>148</v>
      </c>
      <c r="AU509" s="216" t="s">
        <v>86</v>
      </c>
      <c r="AV509" s="11" t="s">
        <v>24</v>
      </c>
      <c r="AW509" s="11" t="s">
        <v>38</v>
      </c>
      <c r="AX509" s="11" t="s">
        <v>77</v>
      </c>
      <c r="AY509" s="216" t="s">
        <v>139</v>
      </c>
    </row>
    <row r="510" spans="2:51" s="12" customFormat="1" ht="13.5">
      <c r="B510" s="217"/>
      <c r="C510" s="218"/>
      <c r="D510" s="207" t="s">
        <v>148</v>
      </c>
      <c r="E510" s="219" t="s">
        <v>22</v>
      </c>
      <c r="F510" s="220" t="s">
        <v>498</v>
      </c>
      <c r="G510" s="218"/>
      <c r="H510" s="221">
        <v>10.428</v>
      </c>
      <c r="I510" s="222"/>
      <c r="J510" s="218"/>
      <c r="K510" s="218"/>
      <c r="L510" s="223"/>
      <c r="M510" s="224"/>
      <c r="N510" s="225"/>
      <c r="O510" s="225"/>
      <c r="P510" s="225"/>
      <c r="Q510" s="225"/>
      <c r="R510" s="225"/>
      <c r="S510" s="225"/>
      <c r="T510" s="226"/>
      <c r="AT510" s="227" t="s">
        <v>148</v>
      </c>
      <c r="AU510" s="227" t="s">
        <v>86</v>
      </c>
      <c r="AV510" s="12" t="s">
        <v>86</v>
      </c>
      <c r="AW510" s="12" t="s">
        <v>38</v>
      </c>
      <c r="AX510" s="12" t="s">
        <v>77</v>
      </c>
      <c r="AY510" s="227" t="s">
        <v>139</v>
      </c>
    </row>
    <row r="511" spans="2:51" s="12" customFormat="1" ht="13.5">
      <c r="B511" s="217"/>
      <c r="C511" s="218"/>
      <c r="D511" s="207" t="s">
        <v>148</v>
      </c>
      <c r="E511" s="219" t="s">
        <v>22</v>
      </c>
      <c r="F511" s="220" t="s">
        <v>494</v>
      </c>
      <c r="G511" s="218"/>
      <c r="H511" s="221">
        <v>0.968</v>
      </c>
      <c r="I511" s="222"/>
      <c r="J511" s="218"/>
      <c r="K511" s="218"/>
      <c r="L511" s="223"/>
      <c r="M511" s="224"/>
      <c r="N511" s="225"/>
      <c r="O511" s="225"/>
      <c r="P511" s="225"/>
      <c r="Q511" s="225"/>
      <c r="R511" s="225"/>
      <c r="S511" s="225"/>
      <c r="T511" s="226"/>
      <c r="AT511" s="227" t="s">
        <v>148</v>
      </c>
      <c r="AU511" s="227" t="s">
        <v>86</v>
      </c>
      <c r="AV511" s="12" t="s">
        <v>86</v>
      </c>
      <c r="AW511" s="12" t="s">
        <v>38</v>
      </c>
      <c r="AX511" s="12" t="s">
        <v>77</v>
      </c>
      <c r="AY511" s="227" t="s">
        <v>139</v>
      </c>
    </row>
    <row r="512" spans="2:51" s="11" customFormat="1" ht="13.5">
      <c r="B512" s="205"/>
      <c r="C512" s="206"/>
      <c r="D512" s="207" t="s">
        <v>148</v>
      </c>
      <c r="E512" s="208" t="s">
        <v>22</v>
      </c>
      <c r="F512" s="209" t="s">
        <v>499</v>
      </c>
      <c r="G512" s="206"/>
      <c r="H512" s="210" t="s">
        <v>22</v>
      </c>
      <c r="I512" s="211"/>
      <c r="J512" s="206"/>
      <c r="K512" s="206"/>
      <c r="L512" s="212"/>
      <c r="M512" s="213"/>
      <c r="N512" s="214"/>
      <c r="O512" s="214"/>
      <c r="P512" s="214"/>
      <c r="Q512" s="214"/>
      <c r="R512" s="214"/>
      <c r="S512" s="214"/>
      <c r="T512" s="215"/>
      <c r="AT512" s="216" t="s">
        <v>148</v>
      </c>
      <c r="AU512" s="216" t="s">
        <v>86</v>
      </c>
      <c r="AV512" s="11" t="s">
        <v>24</v>
      </c>
      <c r="AW512" s="11" t="s">
        <v>38</v>
      </c>
      <c r="AX512" s="11" t="s">
        <v>77</v>
      </c>
      <c r="AY512" s="216" t="s">
        <v>139</v>
      </c>
    </row>
    <row r="513" spans="2:51" s="12" customFormat="1" ht="13.5">
      <c r="B513" s="217"/>
      <c r="C513" s="218"/>
      <c r="D513" s="207" t="s">
        <v>148</v>
      </c>
      <c r="E513" s="219" t="s">
        <v>22</v>
      </c>
      <c r="F513" s="220" t="s">
        <v>474</v>
      </c>
      <c r="G513" s="218"/>
      <c r="H513" s="221">
        <v>0.948</v>
      </c>
      <c r="I513" s="222"/>
      <c r="J513" s="218"/>
      <c r="K513" s="218"/>
      <c r="L513" s="223"/>
      <c r="M513" s="224"/>
      <c r="N513" s="225"/>
      <c r="O513" s="225"/>
      <c r="P513" s="225"/>
      <c r="Q513" s="225"/>
      <c r="R513" s="225"/>
      <c r="S513" s="225"/>
      <c r="T513" s="226"/>
      <c r="AT513" s="227" t="s">
        <v>148</v>
      </c>
      <c r="AU513" s="227" t="s">
        <v>86</v>
      </c>
      <c r="AV513" s="12" t="s">
        <v>86</v>
      </c>
      <c r="AW513" s="12" t="s">
        <v>38</v>
      </c>
      <c r="AX513" s="12" t="s">
        <v>77</v>
      </c>
      <c r="AY513" s="227" t="s">
        <v>139</v>
      </c>
    </row>
    <row r="514" spans="2:51" s="11" customFormat="1" ht="13.5">
      <c r="B514" s="205"/>
      <c r="C514" s="206"/>
      <c r="D514" s="207" t="s">
        <v>148</v>
      </c>
      <c r="E514" s="208" t="s">
        <v>22</v>
      </c>
      <c r="F514" s="209" t="s">
        <v>500</v>
      </c>
      <c r="G514" s="206"/>
      <c r="H514" s="210" t="s">
        <v>22</v>
      </c>
      <c r="I514" s="211"/>
      <c r="J514" s="206"/>
      <c r="K514" s="206"/>
      <c r="L514" s="212"/>
      <c r="M514" s="213"/>
      <c r="N514" s="214"/>
      <c r="O514" s="214"/>
      <c r="P514" s="214"/>
      <c r="Q514" s="214"/>
      <c r="R514" s="214"/>
      <c r="S514" s="214"/>
      <c r="T514" s="215"/>
      <c r="AT514" s="216" t="s">
        <v>148</v>
      </c>
      <c r="AU514" s="216" t="s">
        <v>86</v>
      </c>
      <c r="AV514" s="11" t="s">
        <v>24</v>
      </c>
      <c r="AW514" s="11" t="s">
        <v>38</v>
      </c>
      <c r="AX514" s="11" t="s">
        <v>77</v>
      </c>
      <c r="AY514" s="216" t="s">
        <v>139</v>
      </c>
    </row>
    <row r="515" spans="2:51" s="12" customFormat="1" ht="13.5">
      <c r="B515" s="217"/>
      <c r="C515" s="218"/>
      <c r="D515" s="207" t="s">
        <v>148</v>
      </c>
      <c r="E515" s="219" t="s">
        <v>22</v>
      </c>
      <c r="F515" s="220" t="s">
        <v>474</v>
      </c>
      <c r="G515" s="218"/>
      <c r="H515" s="221">
        <v>0.948</v>
      </c>
      <c r="I515" s="222"/>
      <c r="J515" s="218"/>
      <c r="K515" s="218"/>
      <c r="L515" s="223"/>
      <c r="M515" s="224"/>
      <c r="N515" s="225"/>
      <c r="O515" s="225"/>
      <c r="P515" s="225"/>
      <c r="Q515" s="225"/>
      <c r="R515" s="225"/>
      <c r="S515" s="225"/>
      <c r="T515" s="226"/>
      <c r="AT515" s="227" t="s">
        <v>148</v>
      </c>
      <c r="AU515" s="227" t="s">
        <v>86</v>
      </c>
      <c r="AV515" s="12" t="s">
        <v>86</v>
      </c>
      <c r="AW515" s="12" t="s">
        <v>38</v>
      </c>
      <c r="AX515" s="12" t="s">
        <v>77</v>
      </c>
      <c r="AY515" s="227" t="s">
        <v>139</v>
      </c>
    </row>
    <row r="516" spans="2:51" s="13" customFormat="1" ht="13.5">
      <c r="B516" s="228"/>
      <c r="C516" s="229"/>
      <c r="D516" s="241" t="s">
        <v>148</v>
      </c>
      <c r="E516" s="242" t="s">
        <v>22</v>
      </c>
      <c r="F516" s="243" t="s">
        <v>151</v>
      </c>
      <c r="G516" s="229"/>
      <c r="H516" s="244">
        <v>61.272</v>
      </c>
      <c r="I516" s="233"/>
      <c r="J516" s="229"/>
      <c r="K516" s="229"/>
      <c r="L516" s="234"/>
      <c r="M516" s="235"/>
      <c r="N516" s="236"/>
      <c r="O516" s="236"/>
      <c r="P516" s="236"/>
      <c r="Q516" s="236"/>
      <c r="R516" s="236"/>
      <c r="S516" s="236"/>
      <c r="T516" s="237"/>
      <c r="AT516" s="238" t="s">
        <v>148</v>
      </c>
      <c r="AU516" s="238" t="s">
        <v>86</v>
      </c>
      <c r="AV516" s="13" t="s">
        <v>146</v>
      </c>
      <c r="AW516" s="13" t="s">
        <v>38</v>
      </c>
      <c r="AX516" s="13" t="s">
        <v>24</v>
      </c>
      <c r="AY516" s="238" t="s">
        <v>139</v>
      </c>
    </row>
    <row r="517" spans="2:65" s="1" customFormat="1" ht="22.5" customHeight="1">
      <c r="B517" s="41"/>
      <c r="C517" s="193" t="s">
        <v>501</v>
      </c>
      <c r="D517" s="193" t="s">
        <v>142</v>
      </c>
      <c r="E517" s="194" t="s">
        <v>502</v>
      </c>
      <c r="F517" s="195" t="s">
        <v>503</v>
      </c>
      <c r="G517" s="196" t="s">
        <v>145</v>
      </c>
      <c r="H517" s="197">
        <v>61.272</v>
      </c>
      <c r="I517" s="198"/>
      <c r="J517" s="199">
        <f>ROUND(I517*H517,2)</f>
        <v>0</v>
      </c>
      <c r="K517" s="195" t="s">
        <v>156</v>
      </c>
      <c r="L517" s="61"/>
      <c r="M517" s="200" t="s">
        <v>22</v>
      </c>
      <c r="N517" s="201" t="s">
        <v>48</v>
      </c>
      <c r="O517" s="42"/>
      <c r="P517" s="202">
        <f>O517*H517</f>
        <v>0</v>
      </c>
      <c r="Q517" s="202">
        <v>0.00014</v>
      </c>
      <c r="R517" s="202">
        <f>Q517*H517</f>
        <v>0.008578079999999998</v>
      </c>
      <c r="S517" s="202">
        <v>0</v>
      </c>
      <c r="T517" s="203">
        <f>S517*H517</f>
        <v>0</v>
      </c>
      <c r="AR517" s="24" t="s">
        <v>318</v>
      </c>
      <c r="AT517" s="24" t="s">
        <v>142</v>
      </c>
      <c r="AU517" s="24" t="s">
        <v>86</v>
      </c>
      <c r="AY517" s="24" t="s">
        <v>139</v>
      </c>
      <c r="BE517" s="204">
        <f>IF(N517="základní",J517,0)</f>
        <v>0</v>
      </c>
      <c r="BF517" s="204">
        <f>IF(N517="snížená",J517,0)</f>
        <v>0</v>
      </c>
      <c r="BG517" s="204">
        <f>IF(N517="zákl. přenesená",J517,0)</f>
        <v>0</v>
      </c>
      <c r="BH517" s="204">
        <f>IF(N517="sníž. přenesená",J517,0)</f>
        <v>0</v>
      </c>
      <c r="BI517" s="204">
        <f>IF(N517="nulová",J517,0)</f>
        <v>0</v>
      </c>
      <c r="BJ517" s="24" t="s">
        <v>24</v>
      </c>
      <c r="BK517" s="204">
        <f>ROUND(I517*H517,2)</f>
        <v>0</v>
      </c>
      <c r="BL517" s="24" t="s">
        <v>318</v>
      </c>
      <c r="BM517" s="24" t="s">
        <v>504</v>
      </c>
    </row>
    <row r="518" spans="2:51" s="11" customFormat="1" ht="13.5">
      <c r="B518" s="205"/>
      <c r="C518" s="206"/>
      <c r="D518" s="207" t="s">
        <v>148</v>
      </c>
      <c r="E518" s="208" t="s">
        <v>22</v>
      </c>
      <c r="F518" s="209" t="s">
        <v>164</v>
      </c>
      <c r="G518" s="206"/>
      <c r="H518" s="210" t="s">
        <v>22</v>
      </c>
      <c r="I518" s="211"/>
      <c r="J518" s="206"/>
      <c r="K518" s="206"/>
      <c r="L518" s="212"/>
      <c r="M518" s="213"/>
      <c r="N518" s="214"/>
      <c r="O518" s="214"/>
      <c r="P518" s="214"/>
      <c r="Q518" s="214"/>
      <c r="R518" s="214"/>
      <c r="S518" s="214"/>
      <c r="T518" s="215"/>
      <c r="AT518" s="216" t="s">
        <v>148</v>
      </c>
      <c r="AU518" s="216" t="s">
        <v>86</v>
      </c>
      <c r="AV518" s="11" t="s">
        <v>24</v>
      </c>
      <c r="AW518" s="11" t="s">
        <v>38</v>
      </c>
      <c r="AX518" s="11" t="s">
        <v>77</v>
      </c>
      <c r="AY518" s="216" t="s">
        <v>139</v>
      </c>
    </row>
    <row r="519" spans="2:51" s="11" customFormat="1" ht="13.5">
      <c r="B519" s="205"/>
      <c r="C519" s="206"/>
      <c r="D519" s="207" t="s">
        <v>148</v>
      </c>
      <c r="E519" s="208" t="s">
        <v>22</v>
      </c>
      <c r="F519" s="209" t="s">
        <v>473</v>
      </c>
      <c r="G519" s="206"/>
      <c r="H519" s="210" t="s">
        <v>22</v>
      </c>
      <c r="I519" s="211"/>
      <c r="J519" s="206"/>
      <c r="K519" s="206"/>
      <c r="L519" s="212"/>
      <c r="M519" s="213"/>
      <c r="N519" s="214"/>
      <c r="O519" s="214"/>
      <c r="P519" s="214"/>
      <c r="Q519" s="214"/>
      <c r="R519" s="214"/>
      <c r="S519" s="214"/>
      <c r="T519" s="215"/>
      <c r="AT519" s="216" t="s">
        <v>148</v>
      </c>
      <c r="AU519" s="216" t="s">
        <v>86</v>
      </c>
      <c r="AV519" s="11" t="s">
        <v>24</v>
      </c>
      <c r="AW519" s="11" t="s">
        <v>38</v>
      </c>
      <c r="AX519" s="11" t="s">
        <v>77</v>
      </c>
      <c r="AY519" s="216" t="s">
        <v>139</v>
      </c>
    </row>
    <row r="520" spans="2:51" s="12" customFormat="1" ht="13.5">
      <c r="B520" s="217"/>
      <c r="C520" s="218"/>
      <c r="D520" s="207" t="s">
        <v>148</v>
      </c>
      <c r="E520" s="219" t="s">
        <v>22</v>
      </c>
      <c r="F520" s="220" t="s">
        <v>474</v>
      </c>
      <c r="G520" s="218"/>
      <c r="H520" s="221">
        <v>0.948</v>
      </c>
      <c r="I520" s="222"/>
      <c r="J520" s="218"/>
      <c r="K520" s="218"/>
      <c r="L520" s="223"/>
      <c r="M520" s="224"/>
      <c r="N520" s="225"/>
      <c r="O520" s="225"/>
      <c r="P520" s="225"/>
      <c r="Q520" s="225"/>
      <c r="R520" s="225"/>
      <c r="S520" s="225"/>
      <c r="T520" s="226"/>
      <c r="AT520" s="227" t="s">
        <v>148</v>
      </c>
      <c r="AU520" s="227" t="s">
        <v>86</v>
      </c>
      <c r="AV520" s="12" t="s">
        <v>86</v>
      </c>
      <c r="AW520" s="12" t="s">
        <v>38</v>
      </c>
      <c r="AX520" s="12" t="s">
        <v>77</v>
      </c>
      <c r="AY520" s="227" t="s">
        <v>139</v>
      </c>
    </row>
    <row r="521" spans="2:51" s="12" customFormat="1" ht="13.5">
      <c r="B521" s="217"/>
      <c r="C521" s="218"/>
      <c r="D521" s="207" t="s">
        <v>148</v>
      </c>
      <c r="E521" s="219" t="s">
        <v>22</v>
      </c>
      <c r="F521" s="220" t="s">
        <v>475</v>
      </c>
      <c r="G521" s="218"/>
      <c r="H521" s="221">
        <v>2.076</v>
      </c>
      <c r="I521" s="222"/>
      <c r="J521" s="218"/>
      <c r="K521" s="218"/>
      <c r="L521" s="223"/>
      <c r="M521" s="224"/>
      <c r="N521" s="225"/>
      <c r="O521" s="225"/>
      <c r="P521" s="225"/>
      <c r="Q521" s="225"/>
      <c r="R521" s="225"/>
      <c r="S521" s="225"/>
      <c r="T521" s="226"/>
      <c r="AT521" s="227" t="s">
        <v>148</v>
      </c>
      <c r="AU521" s="227" t="s">
        <v>86</v>
      </c>
      <c r="AV521" s="12" t="s">
        <v>86</v>
      </c>
      <c r="AW521" s="12" t="s">
        <v>38</v>
      </c>
      <c r="AX521" s="12" t="s">
        <v>77</v>
      </c>
      <c r="AY521" s="227" t="s">
        <v>139</v>
      </c>
    </row>
    <row r="522" spans="2:51" s="11" customFormat="1" ht="13.5">
      <c r="B522" s="205"/>
      <c r="C522" s="206"/>
      <c r="D522" s="207" t="s">
        <v>148</v>
      </c>
      <c r="E522" s="208" t="s">
        <v>22</v>
      </c>
      <c r="F522" s="209" t="s">
        <v>476</v>
      </c>
      <c r="G522" s="206"/>
      <c r="H522" s="210" t="s">
        <v>22</v>
      </c>
      <c r="I522" s="211"/>
      <c r="J522" s="206"/>
      <c r="K522" s="206"/>
      <c r="L522" s="212"/>
      <c r="M522" s="213"/>
      <c r="N522" s="214"/>
      <c r="O522" s="214"/>
      <c r="P522" s="214"/>
      <c r="Q522" s="214"/>
      <c r="R522" s="214"/>
      <c r="S522" s="214"/>
      <c r="T522" s="215"/>
      <c r="AT522" s="216" t="s">
        <v>148</v>
      </c>
      <c r="AU522" s="216" t="s">
        <v>86</v>
      </c>
      <c r="AV522" s="11" t="s">
        <v>24</v>
      </c>
      <c r="AW522" s="11" t="s">
        <v>38</v>
      </c>
      <c r="AX522" s="11" t="s">
        <v>77</v>
      </c>
      <c r="AY522" s="216" t="s">
        <v>139</v>
      </c>
    </row>
    <row r="523" spans="2:51" s="12" customFormat="1" ht="13.5">
      <c r="B523" s="217"/>
      <c r="C523" s="218"/>
      <c r="D523" s="207" t="s">
        <v>148</v>
      </c>
      <c r="E523" s="219" t="s">
        <v>22</v>
      </c>
      <c r="F523" s="220" t="s">
        <v>477</v>
      </c>
      <c r="G523" s="218"/>
      <c r="H523" s="221">
        <v>1.078</v>
      </c>
      <c r="I523" s="222"/>
      <c r="J523" s="218"/>
      <c r="K523" s="218"/>
      <c r="L523" s="223"/>
      <c r="M523" s="224"/>
      <c r="N523" s="225"/>
      <c r="O523" s="225"/>
      <c r="P523" s="225"/>
      <c r="Q523" s="225"/>
      <c r="R523" s="225"/>
      <c r="S523" s="225"/>
      <c r="T523" s="226"/>
      <c r="AT523" s="227" t="s">
        <v>148</v>
      </c>
      <c r="AU523" s="227" t="s">
        <v>86</v>
      </c>
      <c r="AV523" s="12" t="s">
        <v>86</v>
      </c>
      <c r="AW523" s="12" t="s">
        <v>38</v>
      </c>
      <c r="AX523" s="12" t="s">
        <v>77</v>
      </c>
      <c r="AY523" s="227" t="s">
        <v>139</v>
      </c>
    </row>
    <row r="524" spans="2:51" s="12" customFormat="1" ht="13.5">
      <c r="B524" s="217"/>
      <c r="C524" s="218"/>
      <c r="D524" s="207" t="s">
        <v>148</v>
      </c>
      <c r="E524" s="219" t="s">
        <v>22</v>
      </c>
      <c r="F524" s="220" t="s">
        <v>478</v>
      </c>
      <c r="G524" s="218"/>
      <c r="H524" s="221">
        <v>1.936</v>
      </c>
      <c r="I524" s="222"/>
      <c r="J524" s="218"/>
      <c r="K524" s="218"/>
      <c r="L524" s="223"/>
      <c r="M524" s="224"/>
      <c r="N524" s="225"/>
      <c r="O524" s="225"/>
      <c r="P524" s="225"/>
      <c r="Q524" s="225"/>
      <c r="R524" s="225"/>
      <c r="S524" s="225"/>
      <c r="T524" s="226"/>
      <c r="AT524" s="227" t="s">
        <v>148</v>
      </c>
      <c r="AU524" s="227" t="s">
        <v>86</v>
      </c>
      <c r="AV524" s="12" t="s">
        <v>86</v>
      </c>
      <c r="AW524" s="12" t="s">
        <v>38</v>
      </c>
      <c r="AX524" s="12" t="s">
        <v>77</v>
      </c>
      <c r="AY524" s="227" t="s">
        <v>139</v>
      </c>
    </row>
    <row r="525" spans="2:51" s="11" customFormat="1" ht="13.5">
      <c r="B525" s="205"/>
      <c r="C525" s="206"/>
      <c r="D525" s="207" t="s">
        <v>148</v>
      </c>
      <c r="E525" s="208" t="s">
        <v>22</v>
      </c>
      <c r="F525" s="209" t="s">
        <v>479</v>
      </c>
      <c r="G525" s="206"/>
      <c r="H525" s="210" t="s">
        <v>22</v>
      </c>
      <c r="I525" s="211"/>
      <c r="J525" s="206"/>
      <c r="K525" s="206"/>
      <c r="L525" s="212"/>
      <c r="M525" s="213"/>
      <c r="N525" s="214"/>
      <c r="O525" s="214"/>
      <c r="P525" s="214"/>
      <c r="Q525" s="214"/>
      <c r="R525" s="214"/>
      <c r="S525" s="214"/>
      <c r="T525" s="215"/>
      <c r="AT525" s="216" t="s">
        <v>148</v>
      </c>
      <c r="AU525" s="216" t="s">
        <v>86</v>
      </c>
      <c r="AV525" s="11" t="s">
        <v>24</v>
      </c>
      <c r="AW525" s="11" t="s">
        <v>38</v>
      </c>
      <c r="AX525" s="11" t="s">
        <v>77</v>
      </c>
      <c r="AY525" s="216" t="s">
        <v>139</v>
      </c>
    </row>
    <row r="526" spans="2:51" s="12" customFormat="1" ht="13.5">
      <c r="B526" s="217"/>
      <c r="C526" s="218"/>
      <c r="D526" s="207" t="s">
        <v>148</v>
      </c>
      <c r="E526" s="219" t="s">
        <v>22</v>
      </c>
      <c r="F526" s="220" t="s">
        <v>474</v>
      </c>
      <c r="G526" s="218"/>
      <c r="H526" s="221">
        <v>0.948</v>
      </c>
      <c r="I526" s="222"/>
      <c r="J526" s="218"/>
      <c r="K526" s="218"/>
      <c r="L526" s="223"/>
      <c r="M526" s="224"/>
      <c r="N526" s="225"/>
      <c r="O526" s="225"/>
      <c r="P526" s="225"/>
      <c r="Q526" s="225"/>
      <c r="R526" s="225"/>
      <c r="S526" s="225"/>
      <c r="T526" s="226"/>
      <c r="AT526" s="227" t="s">
        <v>148</v>
      </c>
      <c r="AU526" s="227" t="s">
        <v>86</v>
      </c>
      <c r="AV526" s="12" t="s">
        <v>86</v>
      </c>
      <c r="AW526" s="12" t="s">
        <v>38</v>
      </c>
      <c r="AX526" s="12" t="s">
        <v>77</v>
      </c>
      <c r="AY526" s="227" t="s">
        <v>139</v>
      </c>
    </row>
    <row r="527" spans="2:51" s="11" customFormat="1" ht="13.5">
      <c r="B527" s="205"/>
      <c r="C527" s="206"/>
      <c r="D527" s="207" t="s">
        <v>148</v>
      </c>
      <c r="E527" s="208" t="s">
        <v>22</v>
      </c>
      <c r="F527" s="209" t="s">
        <v>480</v>
      </c>
      <c r="G527" s="206"/>
      <c r="H527" s="210" t="s">
        <v>22</v>
      </c>
      <c r="I527" s="211"/>
      <c r="J527" s="206"/>
      <c r="K527" s="206"/>
      <c r="L527" s="212"/>
      <c r="M527" s="213"/>
      <c r="N527" s="214"/>
      <c r="O527" s="214"/>
      <c r="P527" s="214"/>
      <c r="Q527" s="214"/>
      <c r="R527" s="214"/>
      <c r="S527" s="214"/>
      <c r="T527" s="215"/>
      <c r="AT527" s="216" t="s">
        <v>148</v>
      </c>
      <c r="AU527" s="216" t="s">
        <v>86</v>
      </c>
      <c r="AV527" s="11" t="s">
        <v>24</v>
      </c>
      <c r="AW527" s="11" t="s">
        <v>38</v>
      </c>
      <c r="AX527" s="11" t="s">
        <v>77</v>
      </c>
      <c r="AY527" s="216" t="s">
        <v>139</v>
      </c>
    </row>
    <row r="528" spans="2:51" s="12" customFormat="1" ht="13.5">
      <c r="B528" s="217"/>
      <c r="C528" s="218"/>
      <c r="D528" s="207" t="s">
        <v>148</v>
      </c>
      <c r="E528" s="219" t="s">
        <v>22</v>
      </c>
      <c r="F528" s="220" t="s">
        <v>481</v>
      </c>
      <c r="G528" s="218"/>
      <c r="H528" s="221">
        <v>2.724</v>
      </c>
      <c r="I528" s="222"/>
      <c r="J528" s="218"/>
      <c r="K528" s="218"/>
      <c r="L528" s="223"/>
      <c r="M528" s="224"/>
      <c r="N528" s="225"/>
      <c r="O528" s="225"/>
      <c r="P528" s="225"/>
      <c r="Q528" s="225"/>
      <c r="R528" s="225"/>
      <c r="S528" s="225"/>
      <c r="T528" s="226"/>
      <c r="AT528" s="227" t="s">
        <v>148</v>
      </c>
      <c r="AU528" s="227" t="s">
        <v>86</v>
      </c>
      <c r="AV528" s="12" t="s">
        <v>86</v>
      </c>
      <c r="AW528" s="12" t="s">
        <v>38</v>
      </c>
      <c r="AX528" s="12" t="s">
        <v>77</v>
      </c>
      <c r="AY528" s="227" t="s">
        <v>139</v>
      </c>
    </row>
    <row r="529" spans="2:51" s="11" customFormat="1" ht="13.5">
      <c r="B529" s="205"/>
      <c r="C529" s="206"/>
      <c r="D529" s="207" t="s">
        <v>148</v>
      </c>
      <c r="E529" s="208" t="s">
        <v>22</v>
      </c>
      <c r="F529" s="209" t="s">
        <v>482</v>
      </c>
      <c r="G529" s="206"/>
      <c r="H529" s="210" t="s">
        <v>22</v>
      </c>
      <c r="I529" s="211"/>
      <c r="J529" s="206"/>
      <c r="K529" s="206"/>
      <c r="L529" s="212"/>
      <c r="M529" s="213"/>
      <c r="N529" s="214"/>
      <c r="O529" s="214"/>
      <c r="P529" s="214"/>
      <c r="Q529" s="214"/>
      <c r="R529" s="214"/>
      <c r="S529" s="214"/>
      <c r="T529" s="215"/>
      <c r="AT529" s="216" t="s">
        <v>148</v>
      </c>
      <c r="AU529" s="216" t="s">
        <v>86</v>
      </c>
      <c r="AV529" s="11" t="s">
        <v>24</v>
      </c>
      <c r="AW529" s="11" t="s">
        <v>38</v>
      </c>
      <c r="AX529" s="11" t="s">
        <v>77</v>
      </c>
      <c r="AY529" s="216" t="s">
        <v>139</v>
      </c>
    </row>
    <row r="530" spans="2:51" s="12" customFormat="1" ht="13.5">
      <c r="B530" s="217"/>
      <c r="C530" s="218"/>
      <c r="D530" s="207" t="s">
        <v>148</v>
      </c>
      <c r="E530" s="219" t="s">
        <v>22</v>
      </c>
      <c r="F530" s="220" t="s">
        <v>483</v>
      </c>
      <c r="G530" s="218"/>
      <c r="H530" s="221">
        <v>0.908</v>
      </c>
      <c r="I530" s="222"/>
      <c r="J530" s="218"/>
      <c r="K530" s="218"/>
      <c r="L530" s="223"/>
      <c r="M530" s="224"/>
      <c r="N530" s="225"/>
      <c r="O530" s="225"/>
      <c r="P530" s="225"/>
      <c r="Q530" s="225"/>
      <c r="R530" s="225"/>
      <c r="S530" s="225"/>
      <c r="T530" s="226"/>
      <c r="AT530" s="227" t="s">
        <v>148</v>
      </c>
      <c r="AU530" s="227" t="s">
        <v>86</v>
      </c>
      <c r="AV530" s="12" t="s">
        <v>86</v>
      </c>
      <c r="AW530" s="12" t="s">
        <v>38</v>
      </c>
      <c r="AX530" s="12" t="s">
        <v>77</v>
      </c>
      <c r="AY530" s="227" t="s">
        <v>139</v>
      </c>
    </row>
    <row r="531" spans="2:51" s="11" customFormat="1" ht="13.5">
      <c r="B531" s="205"/>
      <c r="C531" s="206"/>
      <c r="D531" s="207" t="s">
        <v>148</v>
      </c>
      <c r="E531" s="208" t="s">
        <v>22</v>
      </c>
      <c r="F531" s="209" t="s">
        <v>484</v>
      </c>
      <c r="G531" s="206"/>
      <c r="H531" s="210" t="s">
        <v>22</v>
      </c>
      <c r="I531" s="211"/>
      <c r="J531" s="206"/>
      <c r="K531" s="206"/>
      <c r="L531" s="212"/>
      <c r="M531" s="213"/>
      <c r="N531" s="214"/>
      <c r="O531" s="214"/>
      <c r="P531" s="214"/>
      <c r="Q531" s="214"/>
      <c r="R531" s="214"/>
      <c r="S531" s="214"/>
      <c r="T531" s="215"/>
      <c r="AT531" s="216" t="s">
        <v>148</v>
      </c>
      <c r="AU531" s="216" t="s">
        <v>86</v>
      </c>
      <c r="AV531" s="11" t="s">
        <v>24</v>
      </c>
      <c r="AW531" s="11" t="s">
        <v>38</v>
      </c>
      <c r="AX531" s="11" t="s">
        <v>77</v>
      </c>
      <c r="AY531" s="216" t="s">
        <v>139</v>
      </c>
    </row>
    <row r="532" spans="2:51" s="12" customFormat="1" ht="13.5">
      <c r="B532" s="217"/>
      <c r="C532" s="218"/>
      <c r="D532" s="207" t="s">
        <v>148</v>
      </c>
      <c r="E532" s="219" t="s">
        <v>22</v>
      </c>
      <c r="F532" s="220" t="s">
        <v>485</v>
      </c>
      <c r="G532" s="218"/>
      <c r="H532" s="221">
        <v>1.816</v>
      </c>
      <c r="I532" s="222"/>
      <c r="J532" s="218"/>
      <c r="K532" s="218"/>
      <c r="L532" s="223"/>
      <c r="M532" s="224"/>
      <c r="N532" s="225"/>
      <c r="O532" s="225"/>
      <c r="P532" s="225"/>
      <c r="Q532" s="225"/>
      <c r="R532" s="225"/>
      <c r="S532" s="225"/>
      <c r="T532" s="226"/>
      <c r="AT532" s="227" t="s">
        <v>148</v>
      </c>
      <c r="AU532" s="227" t="s">
        <v>86</v>
      </c>
      <c r="AV532" s="12" t="s">
        <v>86</v>
      </c>
      <c r="AW532" s="12" t="s">
        <v>38</v>
      </c>
      <c r="AX532" s="12" t="s">
        <v>77</v>
      </c>
      <c r="AY532" s="227" t="s">
        <v>139</v>
      </c>
    </row>
    <row r="533" spans="2:51" s="11" customFormat="1" ht="13.5">
      <c r="B533" s="205"/>
      <c r="C533" s="206"/>
      <c r="D533" s="207" t="s">
        <v>148</v>
      </c>
      <c r="E533" s="208" t="s">
        <v>22</v>
      </c>
      <c r="F533" s="209" t="s">
        <v>201</v>
      </c>
      <c r="G533" s="206"/>
      <c r="H533" s="210" t="s">
        <v>22</v>
      </c>
      <c r="I533" s="211"/>
      <c r="J533" s="206"/>
      <c r="K533" s="206"/>
      <c r="L533" s="212"/>
      <c r="M533" s="213"/>
      <c r="N533" s="214"/>
      <c r="O533" s="214"/>
      <c r="P533" s="214"/>
      <c r="Q533" s="214"/>
      <c r="R533" s="214"/>
      <c r="S533" s="214"/>
      <c r="T533" s="215"/>
      <c r="AT533" s="216" t="s">
        <v>148</v>
      </c>
      <c r="AU533" s="216" t="s">
        <v>86</v>
      </c>
      <c r="AV533" s="11" t="s">
        <v>24</v>
      </c>
      <c r="AW533" s="11" t="s">
        <v>38</v>
      </c>
      <c r="AX533" s="11" t="s">
        <v>77</v>
      </c>
      <c r="AY533" s="216" t="s">
        <v>139</v>
      </c>
    </row>
    <row r="534" spans="2:51" s="11" customFormat="1" ht="13.5">
      <c r="B534" s="205"/>
      <c r="C534" s="206"/>
      <c r="D534" s="207" t="s">
        <v>148</v>
      </c>
      <c r="E534" s="208" t="s">
        <v>22</v>
      </c>
      <c r="F534" s="209" t="s">
        <v>486</v>
      </c>
      <c r="G534" s="206"/>
      <c r="H534" s="210" t="s">
        <v>22</v>
      </c>
      <c r="I534" s="211"/>
      <c r="J534" s="206"/>
      <c r="K534" s="206"/>
      <c r="L534" s="212"/>
      <c r="M534" s="213"/>
      <c r="N534" s="214"/>
      <c r="O534" s="214"/>
      <c r="P534" s="214"/>
      <c r="Q534" s="214"/>
      <c r="R534" s="214"/>
      <c r="S534" s="214"/>
      <c r="T534" s="215"/>
      <c r="AT534" s="216" t="s">
        <v>148</v>
      </c>
      <c r="AU534" s="216" t="s">
        <v>86</v>
      </c>
      <c r="AV534" s="11" t="s">
        <v>24</v>
      </c>
      <c r="AW534" s="11" t="s">
        <v>38</v>
      </c>
      <c r="AX534" s="11" t="s">
        <v>77</v>
      </c>
      <c r="AY534" s="216" t="s">
        <v>139</v>
      </c>
    </row>
    <row r="535" spans="2:51" s="12" customFormat="1" ht="13.5">
      <c r="B535" s="217"/>
      <c r="C535" s="218"/>
      <c r="D535" s="207" t="s">
        <v>148</v>
      </c>
      <c r="E535" s="219" t="s">
        <v>22</v>
      </c>
      <c r="F535" s="220" t="s">
        <v>483</v>
      </c>
      <c r="G535" s="218"/>
      <c r="H535" s="221">
        <v>0.908</v>
      </c>
      <c r="I535" s="222"/>
      <c r="J535" s="218"/>
      <c r="K535" s="218"/>
      <c r="L535" s="223"/>
      <c r="M535" s="224"/>
      <c r="N535" s="225"/>
      <c r="O535" s="225"/>
      <c r="P535" s="225"/>
      <c r="Q535" s="225"/>
      <c r="R535" s="225"/>
      <c r="S535" s="225"/>
      <c r="T535" s="226"/>
      <c r="AT535" s="227" t="s">
        <v>148</v>
      </c>
      <c r="AU535" s="227" t="s">
        <v>86</v>
      </c>
      <c r="AV535" s="12" t="s">
        <v>86</v>
      </c>
      <c r="AW535" s="12" t="s">
        <v>38</v>
      </c>
      <c r="AX535" s="12" t="s">
        <v>77</v>
      </c>
      <c r="AY535" s="227" t="s">
        <v>139</v>
      </c>
    </row>
    <row r="536" spans="2:51" s="12" customFormat="1" ht="13.5">
      <c r="B536" s="217"/>
      <c r="C536" s="218"/>
      <c r="D536" s="207" t="s">
        <v>148</v>
      </c>
      <c r="E536" s="219" t="s">
        <v>22</v>
      </c>
      <c r="F536" s="220" t="s">
        <v>487</v>
      </c>
      <c r="G536" s="218"/>
      <c r="H536" s="221">
        <v>1.078</v>
      </c>
      <c r="I536" s="222"/>
      <c r="J536" s="218"/>
      <c r="K536" s="218"/>
      <c r="L536" s="223"/>
      <c r="M536" s="224"/>
      <c r="N536" s="225"/>
      <c r="O536" s="225"/>
      <c r="P536" s="225"/>
      <c r="Q536" s="225"/>
      <c r="R536" s="225"/>
      <c r="S536" s="225"/>
      <c r="T536" s="226"/>
      <c r="AT536" s="227" t="s">
        <v>148</v>
      </c>
      <c r="AU536" s="227" t="s">
        <v>86</v>
      </c>
      <c r="AV536" s="12" t="s">
        <v>86</v>
      </c>
      <c r="AW536" s="12" t="s">
        <v>38</v>
      </c>
      <c r="AX536" s="12" t="s">
        <v>77</v>
      </c>
      <c r="AY536" s="227" t="s">
        <v>139</v>
      </c>
    </row>
    <row r="537" spans="2:51" s="11" customFormat="1" ht="13.5">
      <c r="B537" s="205"/>
      <c r="C537" s="206"/>
      <c r="D537" s="207" t="s">
        <v>148</v>
      </c>
      <c r="E537" s="208" t="s">
        <v>22</v>
      </c>
      <c r="F537" s="209" t="s">
        <v>488</v>
      </c>
      <c r="G537" s="206"/>
      <c r="H537" s="210" t="s">
        <v>22</v>
      </c>
      <c r="I537" s="211"/>
      <c r="J537" s="206"/>
      <c r="K537" s="206"/>
      <c r="L537" s="212"/>
      <c r="M537" s="213"/>
      <c r="N537" s="214"/>
      <c r="O537" s="214"/>
      <c r="P537" s="214"/>
      <c r="Q537" s="214"/>
      <c r="R537" s="214"/>
      <c r="S537" s="214"/>
      <c r="T537" s="215"/>
      <c r="AT537" s="216" t="s">
        <v>148</v>
      </c>
      <c r="AU537" s="216" t="s">
        <v>86</v>
      </c>
      <c r="AV537" s="11" t="s">
        <v>24</v>
      </c>
      <c r="AW537" s="11" t="s">
        <v>38</v>
      </c>
      <c r="AX537" s="11" t="s">
        <v>77</v>
      </c>
      <c r="AY537" s="216" t="s">
        <v>139</v>
      </c>
    </row>
    <row r="538" spans="2:51" s="12" customFormat="1" ht="13.5">
      <c r="B538" s="217"/>
      <c r="C538" s="218"/>
      <c r="D538" s="207" t="s">
        <v>148</v>
      </c>
      <c r="E538" s="219" t="s">
        <v>22</v>
      </c>
      <c r="F538" s="220" t="s">
        <v>489</v>
      </c>
      <c r="G538" s="218"/>
      <c r="H538" s="221">
        <v>7.584</v>
      </c>
      <c r="I538" s="222"/>
      <c r="J538" s="218"/>
      <c r="K538" s="218"/>
      <c r="L538" s="223"/>
      <c r="M538" s="224"/>
      <c r="N538" s="225"/>
      <c r="O538" s="225"/>
      <c r="P538" s="225"/>
      <c r="Q538" s="225"/>
      <c r="R538" s="225"/>
      <c r="S538" s="225"/>
      <c r="T538" s="226"/>
      <c r="AT538" s="227" t="s">
        <v>148</v>
      </c>
      <c r="AU538" s="227" t="s">
        <v>86</v>
      </c>
      <c r="AV538" s="12" t="s">
        <v>86</v>
      </c>
      <c r="AW538" s="12" t="s">
        <v>38</v>
      </c>
      <c r="AX538" s="12" t="s">
        <v>77</v>
      </c>
      <c r="AY538" s="227" t="s">
        <v>139</v>
      </c>
    </row>
    <row r="539" spans="2:51" s="12" customFormat="1" ht="13.5">
      <c r="B539" s="217"/>
      <c r="C539" s="218"/>
      <c r="D539" s="207" t="s">
        <v>148</v>
      </c>
      <c r="E539" s="219" t="s">
        <v>22</v>
      </c>
      <c r="F539" s="220" t="s">
        <v>490</v>
      </c>
      <c r="G539" s="218"/>
      <c r="H539" s="221">
        <v>2.904</v>
      </c>
      <c r="I539" s="222"/>
      <c r="J539" s="218"/>
      <c r="K539" s="218"/>
      <c r="L539" s="223"/>
      <c r="M539" s="224"/>
      <c r="N539" s="225"/>
      <c r="O539" s="225"/>
      <c r="P539" s="225"/>
      <c r="Q539" s="225"/>
      <c r="R539" s="225"/>
      <c r="S539" s="225"/>
      <c r="T539" s="226"/>
      <c r="AT539" s="227" t="s">
        <v>148</v>
      </c>
      <c r="AU539" s="227" t="s">
        <v>86</v>
      </c>
      <c r="AV539" s="12" t="s">
        <v>86</v>
      </c>
      <c r="AW539" s="12" t="s">
        <v>38</v>
      </c>
      <c r="AX539" s="12" t="s">
        <v>77</v>
      </c>
      <c r="AY539" s="227" t="s">
        <v>139</v>
      </c>
    </row>
    <row r="540" spans="2:51" s="11" customFormat="1" ht="13.5">
      <c r="B540" s="205"/>
      <c r="C540" s="206"/>
      <c r="D540" s="207" t="s">
        <v>148</v>
      </c>
      <c r="E540" s="208" t="s">
        <v>22</v>
      </c>
      <c r="F540" s="209" t="s">
        <v>491</v>
      </c>
      <c r="G540" s="206"/>
      <c r="H540" s="210" t="s">
        <v>22</v>
      </c>
      <c r="I540" s="211"/>
      <c r="J540" s="206"/>
      <c r="K540" s="206"/>
      <c r="L540" s="212"/>
      <c r="M540" s="213"/>
      <c r="N540" s="214"/>
      <c r="O540" s="214"/>
      <c r="P540" s="214"/>
      <c r="Q540" s="214"/>
      <c r="R540" s="214"/>
      <c r="S540" s="214"/>
      <c r="T540" s="215"/>
      <c r="AT540" s="216" t="s">
        <v>148</v>
      </c>
      <c r="AU540" s="216" t="s">
        <v>86</v>
      </c>
      <c r="AV540" s="11" t="s">
        <v>24</v>
      </c>
      <c r="AW540" s="11" t="s">
        <v>38</v>
      </c>
      <c r="AX540" s="11" t="s">
        <v>77</v>
      </c>
      <c r="AY540" s="216" t="s">
        <v>139</v>
      </c>
    </row>
    <row r="541" spans="2:51" s="12" customFormat="1" ht="13.5">
      <c r="B541" s="217"/>
      <c r="C541" s="218"/>
      <c r="D541" s="207" t="s">
        <v>148</v>
      </c>
      <c r="E541" s="219" t="s">
        <v>22</v>
      </c>
      <c r="F541" s="220" t="s">
        <v>492</v>
      </c>
      <c r="G541" s="218"/>
      <c r="H541" s="221">
        <v>2.844</v>
      </c>
      <c r="I541" s="222"/>
      <c r="J541" s="218"/>
      <c r="K541" s="218"/>
      <c r="L541" s="223"/>
      <c r="M541" s="224"/>
      <c r="N541" s="225"/>
      <c r="O541" s="225"/>
      <c r="P541" s="225"/>
      <c r="Q541" s="225"/>
      <c r="R541" s="225"/>
      <c r="S541" s="225"/>
      <c r="T541" s="226"/>
      <c r="AT541" s="227" t="s">
        <v>148</v>
      </c>
      <c r="AU541" s="227" t="s">
        <v>86</v>
      </c>
      <c r="AV541" s="12" t="s">
        <v>86</v>
      </c>
      <c r="AW541" s="12" t="s">
        <v>38</v>
      </c>
      <c r="AX541" s="12" t="s">
        <v>77</v>
      </c>
      <c r="AY541" s="227" t="s">
        <v>139</v>
      </c>
    </row>
    <row r="542" spans="2:51" s="11" customFormat="1" ht="13.5">
      <c r="B542" s="205"/>
      <c r="C542" s="206"/>
      <c r="D542" s="207" t="s">
        <v>148</v>
      </c>
      <c r="E542" s="208" t="s">
        <v>22</v>
      </c>
      <c r="F542" s="209" t="s">
        <v>174</v>
      </c>
      <c r="G542" s="206"/>
      <c r="H542" s="210" t="s">
        <v>22</v>
      </c>
      <c r="I542" s="211"/>
      <c r="J542" s="206"/>
      <c r="K542" s="206"/>
      <c r="L542" s="212"/>
      <c r="M542" s="213"/>
      <c r="N542" s="214"/>
      <c r="O542" s="214"/>
      <c r="P542" s="214"/>
      <c r="Q542" s="214"/>
      <c r="R542" s="214"/>
      <c r="S542" s="214"/>
      <c r="T542" s="215"/>
      <c r="AT542" s="216" t="s">
        <v>148</v>
      </c>
      <c r="AU542" s="216" t="s">
        <v>86</v>
      </c>
      <c r="AV542" s="11" t="s">
        <v>24</v>
      </c>
      <c r="AW542" s="11" t="s">
        <v>38</v>
      </c>
      <c r="AX542" s="11" t="s">
        <v>77</v>
      </c>
      <c r="AY542" s="216" t="s">
        <v>139</v>
      </c>
    </row>
    <row r="543" spans="2:51" s="11" customFormat="1" ht="13.5">
      <c r="B543" s="205"/>
      <c r="C543" s="206"/>
      <c r="D543" s="207" t="s">
        <v>148</v>
      </c>
      <c r="E543" s="208" t="s">
        <v>22</v>
      </c>
      <c r="F543" s="209" t="s">
        <v>493</v>
      </c>
      <c r="G543" s="206"/>
      <c r="H543" s="210" t="s">
        <v>22</v>
      </c>
      <c r="I543" s="211"/>
      <c r="J543" s="206"/>
      <c r="K543" s="206"/>
      <c r="L543" s="212"/>
      <c r="M543" s="213"/>
      <c r="N543" s="214"/>
      <c r="O543" s="214"/>
      <c r="P543" s="214"/>
      <c r="Q543" s="214"/>
      <c r="R543" s="214"/>
      <c r="S543" s="214"/>
      <c r="T543" s="215"/>
      <c r="AT543" s="216" t="s">
        <v>148</v>
      </c>
      <c r="AU543" s="216" t="s">
        <v>86</v>
      </c>
      <c r="AV543" s="11" t="s">
        <v>24</v>
      </c>
      <c r="AW543" s="11" t="s">
        <v>38</v>
      </c>
      <c r="AX543" s="11" t="s">
        <v>77</v>
      </c>
      <c r="AY543" s="216" t="s">
        <v>139</v>
      </c>
    </row>
    <row r="544" spans="2:51" s="12" customFormat="1" ht="13.5">
      <c r="B544" s="217"/>
      <c r="C544" s="218"/>
      <c r="D544" s="207" t="s">
        <v>148</v>
      </c>
      <c r="E544" s="219" t="s">
        <v>22</v>
      </c>
      <c r="F544" s="220" t="s">
        <v>494</v>
      </c>
      <c r="G544" s="218"/>
      <c r="H544" s="221">
        <v>0.968</v>
      </c>
      <c r="I544" s="222"/>
      <c r="J544" s="218"/>
      <c r="K544" s="218"/>
      <c r="L544" s="223"/>
      <c r="M544" s="224"/>
      <c r="N544" s="225"/>
      <c r="O544" s="225"/>
      <c r="P544" s="225"/>
      <c r="Q544" s="225"/>
      <c r="R544" s="225"/>
      <c r="S544" s="225"/>
      <c r="T544" s="226"/>
      <c r="AT544" s="227" t="s">
        <v>148</v>
      </c>
      <c r="AU544" s="227" t="s">
        <v>86</v>
      </c>
      <c r="AV544" s="12" t="s">
        <v>86</v>
      </c>
      <c r="AW544" s="12" t="s">
        <v>38</v>
      </c>
      <c r="AX544" s="12" t="s">
        <v>77</v>
      </c>
      <c r="AY544" s="227" t="s">
        <v>139</v>
      </c>
    </row>
    <row r="545" spans="2:51" s="12" customFormat="1" ht="13.5">
      <c r="B545" s="217"/>
      <c r="C545" s="218"/>
      <c r="D545" s="207" t="s">
        <v>148</v>
      </c>
      <c r="E545" s="219" t="s">
        <v>22</v>
      </c>
      <c r="F545" s="220" t="s">
        <v>487</v>
      </c>
      <c r="G545" s="218"/>
      <c r="H545" s="221">
        <v>1.078</v>
      </c>
      <c r="I545" s="222"/>
      <c r="J545" s="218"/>
      <c r="K545" s="218"/>
      <c r="L545" s="223"/>
      <c r="M545" s="224"/>
      <c r="N545" s="225"/>
      <c r="O545" s="225"/>
      <c r="P545" s="225"/>
      <c r="Q545" s="225"/>
      <c r="R545" s="225"/>
      <c r="S545" s="225"/>
      <c r="T545" s="226"/>
      <c r="AT545" s="227" t="s">
        <v>148</v>
      </c>
      <c r="AU545" s="227" t="s">
        <v>86</v>
      </c>
      <c r="AV545" s="12" t="s">
        <v>86</v>
      </c>
      <c r="AW545" s="12" t="s">
        <v>38</v>
      </c>
      <c r="AX545" s="12" t="s">
        <v>77</v>
      </c>
      <c r="AY545" s="227" t="s">
        <v>139</v>
      </c>
    </row>
    <row r="546" spans="2:51" s="11" customFormat="1" ht="13.5">
      <c r="B546" s="205"/>
      <c r="C546" s="206"/>
      <c r="D546" s="207" t="s">
        <v>148</v>
      </c>
      <c r="E546" s="208" t="s">
        <v>22</v>
      </c>
      <c r="F546" s="209" t="s">
        <v>495</v>
      </c>
      <c r="G546" s="206"/>
      <c r="H546" s="210" t="s">
        <v>22</v>
      </c>
      <c r="I546" s="211"/>
      <c r="J546" s="206"/>
      <c r="K546" s="206"/>
      <c r="L546" s="212"/>
      <c r="M546" s="213"/>
      <c r="N546" s="214"/>
      <c r="O546" s="214"/>
      <c r="P546" s="214"/>
      <c r="Q546" s="214"/>
      <c r="R546" s="214"/>
      <c r="S546" s="214"/>
      <c r="T546" s="215"/>
      <c r="AT546" s="216" t="s">
        <v>148</v>
      </c>
      <c r="AU546" s="216" t="s">
        <v>86</v>
      </c>
      <c r="AV546" s="11" t="s">
        <v>24</v>
      </c>
      <c r="AW546" s="11" t="s">
        <v>38</v>
      </c>
      <c r="AX546" s="11" t="s">
        <v>77</v>
      </c>
      <c r="AY546" s="216" t="s">
        <v>139</v>
      </c>
    </row>
    <row r="547" spans="2:51" s="12" customFormat="1" ht="13.5">
      <c r="B547" s="217"/>
      <c r="C547" s="218"/>
      <c r="D547" s="207" t="s">
        <v>148</v>
      </c>
      <c r="E547" s="219" t="s">
        <v>22</v>
      </c>
      <c r="F547" s="220" t="s">
        <v>496</v>
      </c>
      <c r="G547" s="218"/>
      <c r="H547" s="221">
        <v>12.324</v>
      </c>
      <c r="I547" s="222"/>
      <c r="J547" s="218"/>
      <c r="K547" s="218"/>
      <c r="L547" s="223"/>
      <c r="M547" s="224"/>
      <c r="N547" s="225"/>
      <c r="O547" s="225"/>
      <c r="P547" s="225"/>
      <c r="Q547" s="225"/>
      <c r="R547" s="225"/>
      <c r="S547" s="225"/>
      <c r="T547" s="226"/>
      <c r="AT547" s="227" t="s">
        <v>148</v>
      </c>
      <c r="AU547" s="227" t="s">
        <v>86</v>
      </c>
      <c r="AV547" s="12" t="s">
        <v>86</v>
      </c>
      <c r="AW547" s="12" t="s">
        <v>38</v>
      </c>
      <c r="AX547" s="12" t="s">
        <v>77</v>
      </c>
      <c r="AY547" s="227" t="s">
        <v>139</v>
      </c>
    </row>
    <row r="548" spans="2:51" s="12" customFormat="1" ht="13.5">
      <c r="B548" s="217"/>
      <c r="C548" s="218"/>
      <c r="D548" s="207" t="s">
        <v>148</v>
      </c>
      <c r="E548" s="219" t="s">
        <v>22</v>
      </c>
      <c r="F548" s="220" t="s">
        <v>478</v>
      </c>
      <c r="G548" s="218"/>
      <c r="H548" s="221">
        <v>1.936</v>
      </c>
      <c r="I548" s="222"/>
      <c r="J548" s="218"/>
      <c r="K548" s="218"/>
      <c r="L548" s="223"/>
      <c r="M548" s="224"/>
      <c r="N548" s="225"/>
      <c r="O548" s="225"/>
      <c r="P548" s="225"/>
      <c r="Q548" s="225"/>
      <c r="R548" s="225"/>
      <c r="S548" s="225"/>
      <c r="T548" s="226"/>
      <c r="AT548" s="227" t="s">
        <v>148</v>
      </c>
      <c r="AU548" s="227" t="s">
        <v>86</v>
      </c>
      <c r="AV548" s="12" t="s">
        <v>86</v>
      </c>
      <c r="AW548" s="12" t="s">
        <v>38</v>
      </c>
      <c r="AX548" s="12" t="s">
        <v>77</v>
      </c>
      <c r="AY548" s="227" t="s">
        <v>139</v>
      </c>
    </row>
    <row r="549" spans="2:51" s="11" customFormat="1" ht="13.5">
      <c r="B549" s="205"/>
      <c r="C549" s="206"/>
      <c r="D549" s="207" t="s">
        <v>148</v>
      </c>
      <c r="E549" s="208" t="s">
        <v>22</v>
      </c>
      <c r="F549" s="209" t="s">
        <v>212</v>
      </c>
      <c r="G549" s="206"/>
      <c r="H549" s="210" t="s">
        <v>22</v>
      </c>
      <c r="I549" s="211"/>
      <c r="J549" s="206"/>
      <c r="K549" s="206"/>
      <c r="L549" s="212"/>
      <c r="M549" s="213"/>
      <c r="N549" s="214"/>
      <c r="O549" s="214"/>
      <c r="P549" s="214"/>
      <c r="Q549" s="214"/>
      <c r="R549" s="214"/>
      <c r="S549" s="214"/>
      <c r="T549" s="215"/>
      <c r="AT549" s="216" t="s">
        <v>148</v>
      </c>
      <c r="AU549" s="216" t="s">
        <v>86</v>
      </c>
      <c r="AV549" s="11" t="s">
        <v>24</v>
      </c>
      <c r="AW549" s="11" t="s">
        <v>38</v>
      </c>
      <c r="AX549" s="11" t="s">
        <v>77</v>
      </c>
      <c r="AY549" s="216" t="s">
        <v>139</v>
      </c>
    </row>
    <row r="550" spans="2:51" s="11" customFormat="1" ht="13.5">
      <c r="B550" s="205"/>
      <c r="C550" s="206"/>
      <c r="D550" s="207" t="s">
        <v>148</v>
      </c>
      <c r="E550" s="208" t="s">
        <v>22</v>
      </c>
      <c r="F550" s="209" t="s">
        <v>497</v>
      </c>
      <c r="G550" s="206"/>
      <c r="H550" s="210" t="s">
        <v>22</v>
      </c>
      <c r="I550" s="211"/>
      <c r="J550" s="206"/>
      <c r="K550" s="206"/>
      <c r="L550" s="212"/>
      <c r="M550" s="213"/>
      <c r="N550" s="214"/>
      <c r="O550" s="214"/>
      <c r="P550" s="214"/>
      <c r="Q550" s="214"/>
      <c r="R550" s="214"/>
      <c r="S550" s="214"/>
      <c r="T550" s="215"/>
      <c r="AT550" s="216" t="s">
        <v>148</v>
      </c>
      <c r="AU550" s="216" t="s">
        <v>86</v>
      </c>
      <c r="AV550" s="11" t="s">
        <v>24</v>
      </c>
      <c r="AW550" s="11" t="s">
        <v>38</v>
      </c>
      <c r="AX550" s="11" t="s">
        <v>77</v>
      </c>
      <c r="AY550" s="216" t="s">
        <v>139</v>
      </c>
    </row>
    <row r="551" spans="2:51" s="12" customFormat="1" ht="13.5">
      <c r="B551" s="217"/>
      <c r="C551" s="218"/>
      <c r="D551" s="207" t="s">
        <v>148</v>
      </c>
      <c r="E551" s="219" t="s">
        <v>22</v>
      </c>
      <c r="F551" s="220" t="s">
        <v>492</v>
      </c>
      <c r="G551" s="218"/>
      <c r="H551" s="221">
        <v>2.844</v>
      </c>
      <c r="I551" s="222"/>
      <c r="J551" s="218"/>
      <c r="K551" s="218"/>
      <c r="L551" s="223"/>
      <c r="M551" s="224"/>
      <c r="N551" s="225"/>
      <c r="O551" s="225"/>
      <c r="P551" s="225"/>
      <c r="Q551" s="225"/>
      <c r="R551" s="225"/>
      <c r="S551" s="225"/>
      <c r="T551" s="226"/>
      <c r="AT551" s="227" t="s">
        <v>148</v>
      </c>
      <c r="AU551" s="227" t="s">
        <v>86</v>
      </c>
      <c r="AV551" s="12" t="s">
        <v>86</v>
      </c>
      <c r="AW551" s="12" t="s">
        <v>38</v>
      </c>
      <c r="AX551" s="12" t="s">
        <v>77</v>
      </c>
      <c r="AY551" s="227" t="s">
        <v>139</v>
      </c>
    </row>
    <row r="552" spans="2:51" s="12" customFormat="1" ht="13.5">
      <c r="B552" s="217"/>
      <c r="C552" s="218"/>
      <c r="D552" s="207" t="s">
        <v>148</v>
      </c>
      <c r="E552" s="219" t="s">
        <v>22</v>
      </c>
      <c r="F552" s="220" t="s">
        <v>487</v>
      </c>
      <c r="G552" s="218"/>
      <c r="H552" s="221">
        <v>1.078</v>
      </c>
      <c r="I552" s="222"/>
      <c r="J552" s="218"/>
      <c r="K552" s="218"/>
      <c r="L552" s="223"/>
      <c r="M552" s="224"/>
      <c r="N552" s="225"/>
      <c r="O552" s="225"/>
      <c r="P552" s="225"/>
      <c r="Q552" s="225"/>
      <c r="R552" s="225"/>
      <c r="S552" s="225"/>
      <c r="T552" s="226"/>
      <c r="AT552" s="227" t="s">
        <v>148</v>
      </c>
      <c r="AU552" s="227" t="s">
        <v>86</v>
      </c>
      <c r="AV552" s="12" t="s">
        <v>86</v>
      </c>
      <c r="AW552" s="12" t="s">
        <v>38</v>
      </c>
      <c r="AX552" s="12" t="s">
        <v>77</v>
      </c>
      <c r="AY552" s="227" t="s">
        <v>139</v>
      </c>
    </row>
    <row r="553" spans="2:51" s="11" customFormat="1" ht="13.5">
      <c r="B553" s="205"/>
      <c r="C553" s="206"/>
      <c r="D553" s="207" t="s">
        <v>148</v>
      </c>
      <c r="E553" s="208" t="s">
        <v>22</v>
      </c>
      <c r="F553" s="209" t="s">
        <v>497</v>
      </c>
      <c r="G553" s="206"/>
      <c r="H553" s="210" t="s">
        <v>22</v>
      </c>
      <c r="I553" s="211"/>
      <c r="J553" s="206"/>
      <c r="K553" s="206"/>
      <c r="L553" s="212"/>
      <c r="M553" s="213"/>
      <c r="N553" s="214"/>
      <c r="O553" s="214"/>
      <c r="P553" s="214"/>
      <c r="Q553" s="214"/>
      <c r="R553" s="214"/>
      <c r="S553" s="214"/>
      <c r="T553" s="215"/>
      <c r="AT553" s="216" t="s">
        <v>148</v>
      </c>
      <c r="AU553" s="216" t="s">
        <v>86</v>
      </c>
      <c r="AV553" s="11" t="s">
        <v>24</v>
      </c>
      <c r="AW553" s="11" t="s">
        <v>38</v>
      </c>
      <c r="AX553" s="11" t="s">
        <v>77</v>
      </c>
      <c r="AY553" s="216" t="s">
        <v>139</v>
      </c>
    </row>
    <row r="554" spans="2:51" s="12" customFormat="1" ht="13.5">
      <c r="B554" s="217"/>
      <c r="C554" s="218"/>
      <c r="D554" s="207" t="s">
        <v>148</v>
      </c>
      <c r="E554" s="219" t="s">
        <v>22</v>
      </c>
      <c r="F554" s="220" t="s">
        <v>498</v>
      </c>
      <c r="G554" s="218"/>
      <c r="H554" s="221">
        <v>10.428</v>
      </c>
      <c r="I554" s="222"/>
      <c r="J554" s="218"/>
      <c r="K554" s="218"/>
      <c r="L554" s="223"/>
      <c r="M554" s="224"/>
      <c r="N554" s="225"/>
      <c r="O554" s="225"/>
      <c r="P554" s="225"/>
      <c r="Q554" s="225"/>
      <c r="R554" s="225"/>
      <c r="S554" s="225"/>
      <c r="T554" s="226"/>
      <c r="AT554" s="227" t="s">
        <v>148</v>
      </c>
      <c r="AU554" s="227" t="s">
        <v>86</v>
      </c>
      <c r="AV554" s="12" t="s">
        <v>86</v>
      </c>
      <c r="AW554" s="12" t="s">
        <v>38</v>
      </c>
      <c r="AX554" s="12" t="s">
        <v>77</v>
      </c>
      <c r="AY554" s="227" t="s">
        <v>139</v>
      </c>
    </row>
    <row r="555" spans="2:51" s="12" customFormat="1" ht="13.5">
      <c r="B555" s="217"/>
      <c r="C555" s="218"/>
      <c r="D555" s="207" t="s">
        <v>148</v>
      </c>
      <c r="E555" s="219" t="s">
        <v>22</v>
      </c>
      <c r="F555" s="220" t="s">
        <v>494</v>
      </c>
      <c r="G555" s="218"/>
      <c r="H555" s="221">
        <v>0.968</v>
      </c>
      <c r="I555" s="222"/>
      <c r="J555" s="218"/>
      <c r="K555" s="218"/>
      <c r="L555" s="223"/>
      <c r="M555" s="224"/>
      <c r="N555" s="225"/>
      <c r="O555" s="225"/>
      <c r="P555" s="225"/>
      <c r="Q555" s="225"/>
      <c r="R555" s="225"/>
      <c r="S555" s="225"/>
      <c r="T555" s="226"/>
      <c r="AT555" s="227" t="s">
        <v>148</v>
      </c>
      <c r="AU555" s="227" t="s">
        <v>86</v>
      </c>
      <c r="AV555" s="12" t="s">
        <v>86</v>
      </c>
      <c r="AW555" s="12" t="s">
        <v>38</v>
      </c>
      <c r="AX555" s="12" t="s">
        <v>77</v>
      </c>
      <c r="AY555" s="227" t="s">
        <v>139</v>
      </c>
    </row>
    <row r="556" spans="2:51" s="11" customFormat="1" ht="13.5">
      <c r="B556" s="205"/>
      <c r="C556" s="206"/>
      <c r="D556" s="207" t="s">
        <v>148</v>
      </c>
      <c r="E556" s="208" t="s">
        <v>22</v>
      </c>
      <c r="F556" s="209" t="s">
        <v>499</v>
      </c>
      <c r="G556" s="206"/>
      <c r="H556" s="210" t="s">
        <v>22</v>
      </c>
      <c r="I556" s="211"/>
      <c r="J556" s="206"/>
      <c r="K556" s="206"/>
      <c r="L556" s="212"/>
      <c r="M556" s="213"/>
      <c r="N556" s="214"/>
      <c r="O556" s="214"/>
      <c r="P556" s="214"/>
      <c r="Q556" s="214"/>
      <c r="R556" s="214"/>
      <c r="S556" s="214"/>
      <c r="T556" s="215"/>
      <c r="AT556" s="216" t="s">
        <v>148</v>
      </c>
      <c r="AU556" s="216" t="s">
        <v>86</v>
      </c>
      <c r="AV556" s="11" t="s">
        <v>24</v>
      </c>
      <c r="AW556" s="11" t="s">
        <v>38</v>
      </c>
      <c r="AX556" s="11" t="s">
        <v>77</v>
      </c>
      <c r="AY556" s="216" t="s">
        <v>139</v>
      </c>
    </row>
    <row r="557" spans="2:51" s="12" customFormat="1" ht="13.5">
      <c r="B557" s="217"/>
      <c r="C557" s="218"/>
      <c r="D557" s="207" t="s">
        <v>148</v>
      </c>
      <c r="E557" s="219" t="s">
        <v>22</v>
      </c>
      <c r="F557" s="220" t="s">
        <v>474</v>
      </c>
      <c r="G557" s="218"/>
      <c r="H557" s="221">
        <v>0.948</v>
      </c>
      <c r="I557" s="222"/>
      <c r="J557" s="218"/>
      <c r="K557" s="218"/>
      <c r="L557" s="223"/>
      <c r="M557" s="224"/>
      <c r="N557" s="225"/>
      <c r="O557" s="225"/>
      <c r="P557" s="225"/>
      <c r="Q557" s="225"/>
      <c r="R557" s="225"/>
      <c r="S557" s="225"/>
      <c r="T557" s="226"/>
      <c r="AT557" s="227" t="s">
        <v>148</v>
      </c>
      <c r="AU557" s="227" t="s">
        <v>86</v>
      </c>
      <c r="AV557" s="12" t="s">
        <v>86</v>
      </c>
      <c r="AW557" s="12" t="s">
        <v>38</v>
      </c>
      <c r="AX557" s="12" t="s">
        <v>77</v>
      </c>
      <c r="AY557" s="227" t="s">
        <v>139</v>
      </c>
    </row>
    <row r="558" spans="2:51" s="11" customFormat="1" ht="13.5">
      <c r="B558" s="205"/>
      <c r="C558" s="206"/>
      <c r="D558" s="207" t="s">
        <v>148</v>
      </c>
      <c r="E558" s="208" t="s">
        <v>22</v>
      </c>
      <c r="F558" s="209" t="s">
        <v>500</v>
      </c>
      <c r="G558" s="206"/>
      <c r="H558" s="210" t="s">
        <v>22</v>
      </c>
      <c r="I558" s="211"/>
      <c r="J558" s="206"/>
      <c r="K558" s="206"/>
      <c r="L558" s="212"/>
      <c r="M558" s="213"/>
      <c r="N558" s="214"/>
      <c r="O558" s="214"/>
      <c r="P558" s="214"/>
      <c r="Q558" s="214"/>
      <c r="R558" s="214"/>
      <c r="S558" s="214"/>
      <c r="T558" s="215"/>
      <c r="AT558" s="216" t="s">
        <v>148</v>
      </c>
      <c r="AU558" s="216" t="s">
        <v>86</v>
      </c>
      <c r="AV558" s="11" t="s">
        <v>24</v>
      </c>
      <c r="AW558" s="11" t="s">
        <v>38</v>
      </c>
      <c r="AX558" s="11" t="s">
        <v>77</v>
      </c>
      <c r="AY558" s="216" t="s">
        <v>139</v>
      </c>
    </row>
    <row r="559" spans="2:51" s="12" customFormat="1" ht="13.5">
      <c r="B559" s="217"/>
      <c r="C559" s="218"/>
      <c r="D559" s="207" t="s">
        <v>148</v>
      </c>
      <c r="E559" s="219" t="s">
        <v>22</v>
      </c>
      <c r="F559" s="220" t="s">
        <v>474</v>
      </c>
      <c r="G559" s="218"/>
      <c r="H559" s="221">
        <v>0.948</v>
      </c>
      <c r="I559" s="222"/>
      <c r="J559" s="218"/>
      <c r="K559" s="218"/>
      <c r="L559" s="223"/>
      <c r="M559" s="224"/>
      <c r="N559" s="225"/>
      <c r="O559" s="225"/>
      <c r="P559" s="225"/>
      <c r="Q559" s="225"/>
      <c r="R559" s="225"/>
      <c r="S559" s="225"/>
      <c r="T559" s="226"/>
      <c r="AT559" s="227" t="s">
        <v>148</v>
      </c>
      <c r="AU559" s="227" t="s">
        <v>86</v>
      </c>
      <c r="AV559" s="12" t="s">
        <v>86</v>
      </c>
      <c r="AW559" s="12" t="s">
        <v>38</v>
      </c>
      <c r="AX559" s="12" t="s">
        <v>77</v>
      </c>
      <c r="AY559" s="227" t="s">
        <v>139</v>
      </c>
    </row>
    <row r="560" spans="2:51" s="13" customFormat="1" ht="13.5">
      <c r="B560" s="228"/>
      <c r="C560" s="229"/>
      <c r="D560" s="241" t="s">
        <v>148</v>
      </c>
      <c r="E560" s="242" t="s">
        <v>22</v>
      </c>
      <c r="F560" s="243" t="s">
        <v>151</v>
      </c>
      <c r="G560" s="229"/>
      <c r="H560" s="244">
        <v>61.272</v>
      </c>
      <c r="I560" s="233"/>
      <c r="J560" s="229"/>
      <c r="K560" s="229"/>
      <c r="L560" s="234"/>
      <c r="M560" s="235"/>
      <c r="N560" s="236"/>
      <c r="O560" s="236"/>
      <c r="P560" s="236"/>
      <c r="Q560" s="236"/>
      <c r="R560" s="236"/>
      <c r="S560" s="236"/>
      <c r="T560" s="237"/>
      <c r="AT560" s="238" t="s">
        <v>148</v>
      </c>
      <c r="AU560" s="238" t="s">
        <v>86</v>
      </c>
      <c r="AV560" s="13" t="s">
        <v>146</v>
      </c>
      <c r="AW560" s="13" t="s">
        <v>38</v>
      </c>
      <c r="AX560" s="13" t="s">
        <v>24</v>
      </c>
      <c r="AY560" s="238" t="s">
        <v>139</v>
      </c>
    </row>
    <row r="561" spans="2:65" s="1" customFormat="1" ht="22.5" customHeight="1">
      <c r="B561" s="41"/>
      <c r="C561" s="193" t="s">
        <v>505</v>
      </c>
      <c r="D561" s="193" t="s">
        <v>142</v>
      </c>
      <c r="E561" s="194" t="s">
        <v>506</v>
      </c>
      <c r="F561" s="195" t="s">
        <v>507</v>
      </c>
      <c r="G561" s="196" t="s">
        <v>145</v>
      </c>
      <c r="H561" s="197">
        <v>61.272</v>
      </c>
      <c r="I561" s="198"/>
      <c r="J561" s="199">
        <f>ROUND(I561*H561,2)</f>
        <v>0</v>
      </c>
      <c r="K561" s="195" t="s">
        <v>156</v>
      </c>
      <c r="L561" s="61"/>
      <c r="M561" s="200" t="s">
        <v>22</v>
      </c>
      <c r="N561" s="201" t="s">
        <v>48</v>
      </c>
      <c r="O561" s="42"/>
      <c r="P561" s="202">
        <f>O561*H561</f>
        <v>0</v>
      </c>
      <c r="Q561" s="202">
        <v>0.00012</v>
      </c>
      <c r="R561" s="202">
        <f>Q561*H561</f>
        <v>0.00735264</v>
      </c>
      <c r="S561" s="202">
        <v>0</v>
      </c>
      <c r="T561" s="203">
        <f>S561*H561</f>
        <v>0</v>
      </c>
      <c r="AR561" s="24" t="s">
        <v>318</v>
      </c>
      <c r="AT561" s="24" t="s">
        <v>142</v>
      </c>
      <c r="AU561" s="24" t="s">
        <v>86</v>
      </c>
      <c r="AY561" s="24" t="s">
        <v>139</v>
      </c>
      <c r="BE561" s="204">
        <f>IF(N561="základní",J561,0)</f>
        <v>0</v>
      </c>
      <c r="BF561" s="204">
        <f>IF(N561="snížená",J561,0)</f>
        <v>0</v>
      </c>
      <c r="BG561" s="204">
        <f>IF(N561="zákl. přenesená",J561,0)</f>
        <v>0</v>
      </c>
      <c r="BH561" s="204">
        <f>IF(N561="sníž. přenesená",J561,0)</f>
        <v>0</v>
      </c>
      <c r="BI561" s="204">
        <f>IF(N561="nulová",J561,0)</f>
        <v>0</v>
      </c>
      <c r="BJ561" s="24" t="s">
        <v>24</v>
      </c>
      <c r="BK561" s="204">
        <f>ROUND(I561*H561,2)</f>
        <v>0</v>
      </c>
      <c r="BL561" s="24" t="s">
        <v>318</v>
      </c>
      <c r="BM561" s="24" t="s">
        <v>508</v>
      </c>
    </row>
    <row r="562" spans="2:51" s="11" customFormat="1" ht="13.5">
      <c r="B562" s="205"/>
      <c r="C562" s="206"/>
      <c r="D562" s="207" t="s">
        <v>148</v>
      </c>
      <c r="E562" s="208" t="s">
        <v>22</v>
      </c>
      <c r="F562" s="209" t="s">
        <v>164</v>
      </c>
      <c r="G562" s="206"/>
      <c r="H562" s="210" t="s">
        <v>22</v>
      </c>
      <c r="I562" s="211"/>
      <c r="J562" s="206"/>
      <c r="K562" s="206"/>
      <c r="L562" s="212"/>
      <c r="M562" s="213"/>
      <c r="N562" s="214"/>
      <c r="O562" s="214"/>
      <c r="P562" s="214"/>
      <c r="Q562" s="214"/>
      <c r="R562" s="214"/>
      <c r="S562" s="214"/>
      <c r="T562" s="215"/>
      <c r="AT562" s="216" t="s">
        <v>148</v>
      </c>
      <c r="AU562" s="216" t="s">
        <v>86</v>
      </c>
      <c r="AV562" s="11" t="s">
        <v>24</v>
      </c>
      <c r="AW562" s="11" t="s">
        <v>38</v>
      </c>
      <c r="AX562" s="11" t="s">
        <v>77</v>
      </c>
      <c r="AY562" s="216" t="s">
        <v>139</v>
      </c>
    </row>
    <row r="563" spans="2:51" s="11" customFormat="1" ht="13.5">
      <c r="B563" s="205"/>
      <c r="C563" s="206"/>
      <c r="D563" s="207" t="s">
        <v>148</v>
      </c>
      <c r="E563" s="208" t="s">
        <v>22</v>
      </c>
      <c r="F563" s="209" t="s">
        <v>473</v>
      </c>
      <c r="G563" s="206"/>
      <c r="H563" s="210" t="s">
        <v>22</v>
      </c>
      <c r="I563" s="211"/>
      <c r="J563" s="206"/>
      <c r="K563" s="206"/>
      <c r="L563" s="212"/>
      <c r="M563" s="213"/>
      <c r="N563" s="214"/>
      <c r="O563" s="214"/>
      <c r="P563" s="214"/>
      <c r="Q563" s="214"/>
      <c r="R563" s="214"/>
      <c r="S563" s="214"/>
      <c r="T563" s="215"/>
      <c r="AT563" s="216" t="s">
        <v>148</v>
      </c>
      <c r="AU563" s="216" t="s">
        <v>86</v>
      </c>
      <c r="AV563" s="11" t="s">
        <v>24</v>
      </c>
      <c r="AW563" s="11" t="s">
        <v>38</v>
      </c>
      <c r="AX563" s="11" t="s">
        <v>77</v>
      </c>
      <c r="AY563" s="216" t="s">
        <v>139</v>
      </c>
    </row>
    <row r="564" spans="2:51" s="12" customFormat="1" ht="13.5">
      <c r="B564" s="217"/>
      <c r="C564" s="218"/>
      <c r="D564" s="207" t="s">
        <v>148</v>
      </c>
      <c r="E564" s="219" t="s">
        <v>22</v>
      </c>
      <c r="F564" s="220" t="s">
        <v>474</v>
      </c>
      <c r="G564" s="218"/>
      <c r="H564" s="221">
        <v>0.948</v>
      </c>
      <c r="I564" s="222"/>
      <c r="J564" s="218"/>
      <c r="K564" s="218"/>
      <c r="L564" s="223"/>
      <c r="M564" s="224"/>
      <c r="N564" s="225"/>
      <c r="O564" s="225"/>
      <c r="P564" s="225"/>
      <c r="Q564" s="225"/>
      <c r="R564" s="225"/>
      <c r="S564" s="225"/>
      <c r="T564" s="226"/>
      <c r="AT564" s="227" t="s">
        <v>148</v>
      </c>
      <c r="AU564" s="227" t="s">
        <v>86</v>
      </c>
      <c r="AV564" s="12" t="s">
        <v>86</v>
      </c>
      <c r="AW564" s="12" t="s">
        <v>38</v>
      </c>
      <c r="AX564" s="12" t="s">
        <v>77</v>
      </c>
      <c r="AY564" s="227" t="s">
        <v>139</v>
      </c>
    </row>
    <row r="565" spans="2:51" s="12" customFormat="1" ht="13.5">
      <c r="B565" s="217"/>
      <c r="C565" s="218"/>
      <c r="D565" s="207" t="s">
        <v>148</v>
      </c>
      <c r="E565" s="219" t="s">
        <v>22</v>
      </c>
      <c r="F565" s="220" t="s">
        <v>475</v>
      </c>
      <c r="G565" s="218"/>
      <c r="H565" s="221">
        <v>2.076</v>
      </c>
      <c r="I565" s="222"/>
      <c r="J565" s="218"/>
      <c r="K565" s="218"/>
      <c r="L565" s="223"/>
      <c r="M565" s="224"/>
      <c r="N565" s="225"/>
      <c r="O565" s="225"/>
      <c r="P565" s="225"/>
      <c r="Q565" s="225"/>
      <c r="R565" s="225"/>
      <c r="S565" s="225"/>
      <c r="T565" s="226"/>
      <c r="AT565" s="227" t="s">
        <v>148</v>
      </c>
      <c r="AU565" s="227" t="s">
        <v>86</v>
      </c>
      <c r="AV565" s="12" t="s">
        <v>86</v>
      </c>
      <c r="AW565" s="12" t="s">
        <v>38</v>
      </c>
      <c r="AX565" s="12" t="s">
        <v>77</v>
      </c>
      <c r="AY565" s="227" t="s">
        <v>139</v>
      </c>
    </row>
    <row r="566" spans="2:51" s="11" customFormat="1" ht="13.5">
      <c r="B566" s="205"/>
      <c r="C566" s="206"/>
      <c r="D566" s="207" t="s">
        <v>148</v>
      </c>
      <c r="E566" s="208" t="s">
        <v>22</v>
      </c>
      <c r="F566" s="209" t="s">
        <v>476</v>
      </c>
      <c r="G566" s="206"/>
      <c r="H566" s="210" t="s">
        <v>22</v>
      </c>
      <c r="I566" s="211"/>
      <c r="J566" s="206"/>
      <c r="K566" s="206"/>
      <c r="L566" s="212"/>
      <c r="M566" s="213"/>
      <c r="N566" s="214"/>
      <c r="O566" s="214"/>
      <c r="P566" s="214"/>
      <c r="Q566" s="214"/>
      <c r="R566" s="214"/>
      <c r="S566" s="214"/>
      <c r="T566" s="215"/>
      <c r="AT566" s="216" t="s">
        <v>148</v>
      </c>
      <c r="AU566" s="216" t="s">
        <v>86</v>
      </c>
      <c r="AV566" s="11" t="s">
        <v>24</v>
      </c>
      <c r="AW566" s="11" t="s">
        <v>38</v>
      </c>
      <c r="AX566" s="11" t="s">
        <v>77</v>
      </c>
      <c r="AY566" s="216" t="s">
        <v>139</v>
      </c>
    </row>
    <row r="567" spans="2:51" s="12" customFormat="1" ht="13.5">
      <c r="B567" s="217"/>
      <c r="C567" s="218"/>
      <c r="D567" s="207" t="s">
        <v>148</v>
      </c>
      <c r="E567" s="219" t="s">
        <v>22</v>
      </c>
      <c r="F567" s="220" t="s">
        <v>477</v>
      </c>
      <c r="G567" s="218"/>
      <c r="H567" s="221">
        <v>1.078</v>
      </c>
      <c r="I567" s="222"/>
      <c r="J567" s="218"/>
      <c r="K567" s="218"/>
      <c r="L567" s="223"/>
      <c r="M567" s="224"/>
      <c r="N567" s="225"/>
      <c r="O567" s="225"/>
      <c r="P567" s="225"/>
      <c r="Q567" s="225"/>
      <c r="R567" s="225"/>
      <c r="S567" s="225"/>
      <c r="T567" s="226"/>
      <c r="AT567" s="227" t="s">
        <v>148</v>
      </c>
      <c r="AU567" s="227" t="s">
        <v>86</v>
      </c>
      <c r="AV567" s="12" t="s">
        <v>86</v>
      </c>
      <c r="AW567" s="12" t="s">
        <v>38</v>
      </c>
      <c r="AX567" s="12" t="s">
        <v>77</v>
      </c>
      <c r="AY567" s="227" t="s">
        <v>139</v>
      </c>
    </row>
    <row r="568" spans="2:51" s="12" customFormat="1" ht="13.5">
      <c r="B568" s="217"/>
      <c r="C568" s="218"/>
      <c r="D568" s="207" t="s">
        <v>148</v>
      </c>
      <c r="E568" s="219" t="s">
        <v>22</v>
      </c>
      <c r="F568" s="220" t="s">
        <v>478</v>
      </c>
      <c r="G568" s="218"/>
      <c r="H568" s="221">
        <v>1.936</v>
      </c>
      <c r="I568" s="222"/>
      <c r="J568" s="218"/>
      <c r="K568" s="218"/>
      <c r="L568" s="223"/>
      <c r="M568" s="224"/>
      <c r="N568" s="225"/>
      <c r="O568" s="225"/>
      <c r="P568" s="225"/>
      <c r="Q568" s="225"/>
      <c r="R568" s="225"/>
      <c r="S568" s="225"/>
      <c r="T568" s="226"/>
      <c r="AT568" s="227" t="s">
        <v>148</v>
      </c>
      <c r="AU568" s="227" t="s">
        <v>86</v>
      </c>
      <c r="AV568" s="12" t="s">
        <v>86</v>
      </c>
      <c r="AW568" s="12" t="s">
        <v>38</v>
      </c>
      <c r="AX568" s="12" t="s">
        <v>77</v>
      </c>
      <c r="AY568" s="227" t="s">
        <v>139</v>
      </c>
    </row>
    <row r="569" spans="2:51" s="11" customFormat="1" ht="13.5">
      <c r="B569" s="205"/>
      <c r="C569" s="206"/>
      <c r="D569" s="207" t="s">
        <v>148</v>
      </c>
      <c r="E569" s="208" t="s">
        <v>22</v>
      </c>
      <c r="F569" s="209" t="s">
        <v>479</v>
      </c>
      <c r="G569" s="206"/>
      <c r="H569" s="210" t="s">
        <v>22</v>
      </c>
      <c r="I569" s="211"/>
      <c r="J569" s="206"/>
      <c r="K569" s="206"/>
      <c r="L569" s="212"/>
      <c r="M569" s="213"/>
      <c r="N569" s="214"/>
      <c r="O569" s="214"/>
      <c r="P569" s="214"/>
      <c r="Q569" s="214"/>
      <c r="R569" s="214"/>
      <c r="S569" s="214"/>
      <c r="T569" s="215"/>
      <c r="AT569" s="216" t="s">
        <v>148</v>
      </c>
      <c r="AU569" s="216" t="s">
        <v>86</v>
      </c>
      <c r="AV569" s="11" t="s">
        <v>24</v>
      </c>
      <c r="AW569" s="11" t="s">
        <v>38</v>
      </c>
      <c r="AX569" s="11" t="s">
        <v>77</v>
      </c>
      <c r="AY569" s="216" t="s">
        <v>139</v>
      </c>
    </row>
    <row r="570" spans="2:51" s="12" customFormat="1" ht="13.5">
      <c r="B570" s="217"/>
      <c r="C570" s="218"/>
      <c r="D570" s="207" t="s">
        <v>148</v>
      </c>
      <c r="E570" s="219" t="s">
        <v>22</v>
      </c>
      <c r="F570" s="220" t="s">
        <v>474</v>
      </c>
      <c r="G570" s="218"/>
      <c r="H570" s="221">
        <v>0.948</v>
      </c>
      <c r="I570" s="222"/>
      <c r="J570" s="218"/>
      <c r="K570" s="218"/>
      <c r="L570" s="223"/>
      <c r="M570" s="224"/>
      <c r="N570" s="225"/>
      <c r="O570" s="225"/>
      <c r="P570" s="225"/>
      <c r="Q570" s="225"/>
      <c r="R570" s="225"/>
      <c r="S570" s="225"/>
      <c r="T570" s="226"/>
      <c r="AT570" s="227" t="s">
        <v>148</v>
      </c>
      <c r="AU570" s="227" t="s">
        <v>86</v>
      </c>
      <c r="AV570" s="12" t="s">
        <v>86</v>
      </c>
      <c r="AW570" s="12" t="s">
        <v>38</v>
      </c>
      <c r="AX570" s="12" t="s">
        <v>77</v>
      </c>
      <c r="AY570" s="227" t="s">
        <v>139</v>
      </c>
    </row>
    <row r="571" spans="2:51" s="11" customFormat="1" ht="13.5">
      <c r="B571" s="205"/>
      <c r="C571" s="206"/>
      <c r="D571" s="207" t="s">
        <v>148</v>
      </c>
      <c r="E571" s="208" t="s">
        <v>22</v>
      </c>
      <c r="F571" s="209" t="s">
        <v>480</v>
      </c>
      <c r="G571" s="206"/>
      <c r="H571" s="210" t="s">
        <v>22</v>
      </c>
      <c r="I571" s="211"/>
      <c r="J571" s="206"/>
      <c r="K571" s="206"/>
      <c r="L571" s="212"/>
      <c r="M571" s="213"/>
      <c r="N571" s="214"/>
      <c r="O571" s="214"/>
      <c r="P571" s="214"/>
      <c r="Q571" s="214"/>
      <c r="R571" s="214"/>
      <c r="S571" s="214"/>
      <c r="T571" s="215"/>
      <c r="AT571" s="216" t="s">
        <v>148</v>
      </c>
      <c r="AU571" s="216" t="s">
        <v>86</v>
      </c>
      <c r="AV571" s="11" t="s">
        <v>24</v>
      </c>
      <c r="AW571" s="11" t="s">
        <v>38</v>
      </c>
      <c r="AX571" s="11" t="s">
        <v>77</v>
      </c>
      <c r="AY571" s="216" t="s">
        <v>139</v>
      </c>
    </row>
    <row r="572" spans="2:51" s="12" customFormat="1" ht="13.5">
      <c r="B572" s="217"/>
      <c r="C572" s="218"/>
      <c r="D572" s="207" t="s">
        <v>148</v>
      </c>
      <c r="E572" s="219" t="s">
        <v>22</v>
      </c>
      <c r="F572" s="220" t="s">
        <v>481</v>
      </c>
      <c r="G572" s="218"/>
      <c r="H572" s="221">
        <v>2.724</v>
      </c>
      <c r="I572" s="222"/>
      <c r="J572" s="218"/>
      <c r="K572" s="218"/>
      <c r="L572" s="223"/>
      <c r="M572" s="224"/>
      <c r="N572" s="225"/>
      <c r="O572" s="225"/>
      <c r="P572" s="225"/>
      <c r="Q572" s="225"/>
      <c r="R572" s="225"/>
      <c r="S572" s="225"/>
      <c r="T572" s="226"/>
      <c r="AT572" s="227" t="s">
        <v>148</v>
      </c>
      <c r="AU572" s="227" t="s">
        <v>86</v>
      </c>
      <c r="AV572" s="12" t="s">
        <v>86</v>
      </c>
      <c r="AW572" s="12" t="s">
        <v>38</v>
      </c>
      <c r="AX572" s="12" t="s">
        <v>77</v>
      </c>
      <c r="AY572" s="227" t="s">
        <v>139</v>
      </c>
    </row>
    <row r="573" spans="2:51" s="11" customFormat="1" ht="13.5">
      <c r="B573" s="205"/>
      <c r="C573" s="206"/>
      <c r="D573" s="207" t="s">
        <v>148</v>
      </c>
      <c r="E573" s="208" t="s">
        <v>22</v>
      </c>
      <c r="F573" s="209" t="s">
        <v>482</v>
      </c>
      <c r="G573" s="206"/>
      <c r="H573" s="210" t="s">
        <v>22</v>
      </c>
      <c r="I573" s="211"/>
      <c r="J573" s="206"/>
      <c r="K573" s="206"/>
      <c r="L573" s="212"/>
      <c r="M573" s="213"/>
      <c r="N573" s="214"/>
      <c r="O573" s="214"/>
      <c r="P573" s="214"/>
      <c r="Q573" s="214"/>
      <c r="R573" s="214"/>
      <c r="S573" s="214"/>
      <c r="T573" s="215"/>
      <c r="AT573" s="216" t="s">
        <v>148</v>
      </c>
      <c r="AU573" s="216" t="s">
        <v>86</v>
      </c>
      <c r="AV573" s="11" t="s">
        <v>24</v>
      </c>
      <c r="AW573" s="11" t="s">
        <v>38</v>
      </c>
      <c r="AX573" s="11" t="s">
        <v>77</v>
      </c>
      <c r="AY573" s="216" t="s">
        <v>139</v>
      </c>
    </row>
    <row r="574" spans="2:51" s="12" customFormat="1" ht="13.5">
      <c r="B574" s="217"/>
      <c r="C574" s="218"/>
      <c r="D574" s="207" t="s">
        <v>148</v>
      </c>
      <c r="E574" s="219" t="s">
        <v>22</v>
      </c>
      <c r="F574" s="220" t="s">
        <v>483</v>
      </c>
      <c r="G574" s="218"/>
      <c r="H574" s="221">
        <v>0.908</v>
      </c>
      <c r="I574" s="222"/>
      <c r="J574" s="218"/>
      <c r="K574" s="218"/>
      <c r="L574" s="223"/>
      <c r="M574" s="224"/>
      <c r="N574" s="225"/>
      <c r="O574" s="225"/>
      <c r="P574" s="225"/>
      <c r="Q574" s="225"/>
      <c r="R574" s="225"/>
      <c r="S574" s="225"/>
      <c r="T574" s="226"/>
      <c r="AT574" s="227" t="s">
        <v>148</v>
      </c>
      <c r="AU574" s="227" t="s">
        <v>86</v>
      </c>
      <c r="AV574" s="12" t="s">
        <v>86</v>
      </c>
      <c r="AW574" s="12" t="s">
        <v>38</v>
      </c>
      <c r="AX574" s="12" t="s">
        <v>77</v>
      </c>
      <c r="AY574" s="227" t="s">
        <v>139</v>
      </c>
    </row>
    <row r="575" spans="2:51" s="11" customFormat="1" ht="13.5">
      <c r="B575" s="205"/>
      <c r="C575" s="206"/>
      <c r="D575" s="207" t="s">
        <v>148</v>
      </c>
      <c r="E575" s="208" t="s">
        <v>22</v>
      </c>
      <c r="F575" s="209" t="s">
        <v>484</v>
      </c>
      <c r="G575" s="206"/>
      <c r="H575" s="210" t="s">
        <v>22</v>
      </c>
      <c r="I575" s="211"/>
      <c r="J575" s="206"/>
      <c r="K575" s="206"/>
      <c r="L575" s="212"/>
      <c r="M575" s="213"/>
      <c r="N575" s="214"/>
      <c r="O575" s="214"/>
      <c r="P575" s="214"/>
      <c r="Q575" s="214"/>
      <c r="R575" s="214"/>
      <c r="S575" s="214"/>
      <c r="T575" s="215"/>
      <c r="AT575" s="216" t="s">
        <v>148</v>
      </c>
      <c r="AU575" s="216" t="s">
        <v>86</v>
      </c>
      <c r="AV575" s="11" t="s">
        <v>24</v>
      </c>
      <c r="AW575" s="11" t="s">
        <v>38</v>
      </c>
      <c r="AX575" s="11" t="s">
        <v>77</v>
      </c>
      <c r="AY575" s="216" t="s">
        <v>139</v>
      </c>
    </row>
    <row r="576" spans="2:51" s="12" customFormat="1" ht="13.5">
      <c r="B576" s="217"/>
      <c r="C576" s="218"/>
      <c r="D576" s="207" t="s">
        <v>148</v>
      </c>
      <c r="E576" s="219" t="s">
        <v>22</v>
      </c>
      <c r="F576" s="220" t="s">
        <v>485</v>
      </c>
      <c r="G576" s="218"/>
      <c r="H576" s="221">
        <v>1.816</v>
      </c>
      <c r="I576" s="222"/>
      <c r="J576" s="218"/>
      <c r="K576" s="218"/>
      <c r="L576" s="223"/>
      <c r="M576" s="224"/>
      <c r="N576" s="225"/>
      <c r="O576" s="225"/>
      <c r="P576" s="225"/>
      <c r="Q576" s="225"/>
      <c r="R576" s="225"/>
      <c r="S576" s="225"/>
      <c r="T576" s="226"/>
      <c r="AT576" s="227" t="s">
        <v>148</v>
      </c>
      <c r="AU576" s="227" t="s">
        <v>86</v>
      </c>
      <c r="AV576" s="12" t="s">
        <v>86</v>
      </c>
      <c r="AW576" s="12" t="s">
        <v>38</v>
      </c>
      <c r="AX576" s="12" t="s">
        <v>77</v>
      </c>
      <c r="AY576" s="227" t="s">
        <v>139</v>
      </c>
    </row>
    <row r="577" spans="2:51" s="11" customFormat="1" ht="13.5">
      <c r="B577" s="205"/>
      <c r="C577" s="206"/>
      <c r="D577" s="207" t="s">
        <v>148</v>
      </c>
      <c r="E577" s="208" t="s">
        <v>22</v>
      </c>
      <c r="F577" s="209" t="s">
        <v>201</v>
      </c>
      <c r="G577" s="206"/>
      <c r="H577" s="210" t="s">
        <v>22</v>
      </c>
      <c r="I577" s="211"/>
      <c r="J577" s="206"/>
      <c r="K577" s="206"/>
      <c r="L577" s="212"/>
      <c r="M577" s="213"/>
      <c r="N577" s="214"/>
      <c r="O577" s="214"/>
      <c r="P577" s="214"/>
      <c r="Q577" s="214"/>
      <c r="R577" s="214"/>
      <c r="S577" s="214"/>
      <c r="T577" s="215"/>
      <c r="AT577" s="216" t="s">
        <v>148</v>
      </c>
      <c r="AU577" s="216" t="s">
        <v>86</v>
      </c>
      <c r="AV577" s="11" t="s">
        <v>24</v>
      </c>
      <c r="AW577" s="11" t="s">
        <v>38</v>
      </c>
      <c r="AX577" s="11" t="s">
        <v>77</v>
      </c>
      <c r="AY577" s="216" t="s">
        <v>139</v>
      </c>
    </row>
    <row r="578" spans="2:51" s="11" customFormat="1" ht="13.5">
      <c r="B578" s="205"/>
      <c r="C578" s="206"/>
      <c r="D578" s="207" t="s">
        <v>148</v>
      </c>
      <c r="E578" s="208" t="s">
        <v>22</v>
      </c>
      <c r="F578" s="209" t="s">
        <v>486</v>
      </c>
      <c r="G578" s="206"/>
      <c r="H578" s="210" t="s">
        <v>22</v>
      </c>
      <c r="I578" s="211"/>
      <c r="J578" s="206"/>
      <c r="K578" s="206"/>
      <c r="L578" s="212"/>
      <c r="M578" s="213"/>
      <c r="N578" s="214"/>
      <c r="O578" s="214"/>
      <c r="P578" s="214"/>
      <c r="Q578" s="214"/>
      <c r="R578" s="214"/>
      <c r="S578" s="214"/>
      <c r="T578" s="215"/>
      <c r="AT578" s="216" t="s">
        <v>148</v>
      </c>
      <c r="AU578" s="216" t="s">
        <v>86</v>
      </c>
      <c r="AV578" s="11" t="s">
        <v>24</v>
      </c>
      <c r="AW578" s="11" t="s">
        <v>38</v>
      </c>
      <c r="AX578" s="11" t="s">
        <v>77</v>
      </c>
      <c r="AY578" s="216" t="s">
        <v>139</v>
      </c>
    </row>
    <row r="579" spans="2:51" s="12" customFormat="1" ht="13.5">
      <c r="B579" s="217"/>
      <c r="C579" s="218"/>
      <c r="D579" s="207" t="s">
        <v>148</v>
      </c>
      <c r="E579" s="219" t="s">
        <v>22</v>
      </c>
      <c r="F579" s="220" t="s">
        <v>483</v>
      </c>
      <c r="G579" s="218"/>
      <c r="H579" s="221">
        <v>0.908</v>
      </c>
      <c r="I579" s="222"/>
      <c r="J579" s="218"/>
      <c r="K579" s="218"/>
      <c r="L579" s="223"/>
      <c r="M579" s="224"/>
      <c r="N579" s="225"/>
      <c r="O579" s="225"/>
      <c r="P579" s="225"/>
      <c r="Q579" s="225"/>
      <c r="R579" s="225"/>
      <c r="S579" s="225"/>
      <c r="T579" s="226"/>
      <c r="AT579" s="227" t="s">
        <v>148</v>
      </c>
      <c r="AU579" s="227" t="s">
        <v>86</v>
      </c>
      <c r="AV579" s="12" t="s">
        <v>86</v>
      </c>
      <c r="AW579" s="12" t="s">
        <v>38</v>
      </c>
      <c r="AX579" s="12" t="s">
        <v>77</v>
      </c>
      <c r="AY579" s="227" t="s">
        <v>139</v>
      </c>
    </row>
    <row r="580" spans="2:51" s="12" customFormat="1" ht="13.5">
      <c r="B580" s="217"/>
      <c r="C580" s="218"/>
      <c r="D580" s="207" t="s">
        <v>148</v>
      </c>
      <c r="E580" s="219" t="s">
        <v>22</v>
      </c>
      <c r="F580" s="220" t="s">
        <v>487</v>
      </c>
      <c r="G580" s="218"/>
      <c r="H580" s="221">
        <v>1.078</v>
      </c>
      <c r="I580" s="222"/>
      <c r="J580" s="218"/>
      <c r="K580" s="218"/>
      <c r="L580" s="223"/>
      <c r="M580" s="224"/>
      <c r="N580" s="225"/>
      <c r="O580" s="225"/>
      <c r="P580" s="225"/>
      <c r="Q580" s="225"/>
      <c r="R580" s="225"/>
      <c r="S580" s="225"/>
      <c r="T580" s="226"/>
      <c r="AT580" s="227" t="s">
        <v>148</v>
      </c>
      <c r="AU580" s="227" t="s">
        <v>86</v>
      </c>
      <c r="AV580" s="12" t="s">
        <v>86</v>
      </c>
      <c r="AW580" s="12" t="s">
        <v>38</v>
      </c>
      <c r="AX580" s="12" t="s">
        <v>77</v>
      </c>
      <c r="AY580" s="227" t="s">
        <v>139</v>
      </c>
    </row>
    <row r="581" spans="2:51" s="11" customFormat="1" ht="13.5">
      <c r="B581" s="205"/>
      <c r="C581" s="206"/>
      <c r="D581" s="207" t="s">
        <v>148</v>
      </c>
      <c r="E581" s="208" t="s">
        <v>22</v>
      </c>
      <c r="F581" s="209" t="s">
        <v>488</v>
      </c>
      <c r="G581" s="206"/>
      <c r="H581" s="210" t="s">
        <v>22</v>
      </c>
      <c r="I581" s="211"/>
      <c r="J581" s="206"/>
      <c r="K581" s="206"/>
      <c r="L581" s="212"/>
      <c r="M581" s="213"/>
      <c r="N581" s="214"/>
      <c r="O581" s="214"/>
      <c r="P581" s="214"/>
      <c r="Q581" s="214"/>
      <c r="R581" s="214"/>
      <c r="S581" s="214"/>
      <c r="T581" s="215"/>
      <c r="AT581" s="216" t="s">
        <v>148</v>
      </c>
      <c r="AU581" s="216" t="s">
        <v>86</v>
      </c>
      <c r="AV581" s="11" t="s">
        <v>24</v>
      </c>
      <c r="AW581" s="11" t="s">
        <v>38</v>
      </c>
      <c r="AX581" s="11" t="s">
        <v>77</v>
      </c>
      <c r="AY581" s="216" t="s">
        <v>139</v>
      </c>
    </row>
    <row r="582" spans="2:51" s="12" customFormat="1" ht="13.5">
      <c r="B582" s="217"/>
      <c r="C582" s="218"/>
      <c r="D582" s="207" t="s">
        <v>148</v>
      </c>
      <c r="E582" s="219" t="s">
        <v>22</v>
      </c>
      <c r="F582" s="220" t="s">
        <v>489</v>
      </c>
      <c r="G582" s="218"/>
      <c r="H582" s="221">
        <v>7.584</v>
      </c>
      <c r="I582" s="222"/>
      <c r="J582" s="218"/>
      <c r="K582" s="218"/>
      <c r="L582" s="223"/>
      <c r="M582" s="224"/>
      <c r="N582" s="225"/>
      <c r="O582" s="225"/>
      <c r="P582" s="225"/>
      <c r="Q582" s="225"/>
      <c r="R582" s="225"/>
      <c r="S582" s="225"/>
      <c r="T582" s="226"/>
      <c r="AT582" s="227" t="s">
        <v>148</v>
      </c>
      <c r="AU582" s="227" t="s">
        <v>86</v>
      </c>
      <c r="AV582" s="12" t="s">
        <v>86</v>
      </c>
      <c r="AW582" s="12" t="s">
        <v>38</v>
      </c>
      <c r="AX582" s="12" t="s">
        <v>77</v>
      </c>
      <c r="AY582" s="227" t="s">
        <v>139</v>
      </c>
    </row>
    <row r="583" spans="2:51" s="12" customFormat="1" ht="13.5">
      <c r="B583" s="217"/>
      <c r="C583" s="218"/>
      <c r="D583" s="207" t="s">
        <v>148</v>
      </c>
      <c r="E583" s="219" t="s">
        <v>22</v>
      </c>
      <c r="F583" s="220" t="s">
        <v>490</v>
      </c>
      <c r="G583" s="218"/>
      <c r="H583" s="221">
        <v>2.904</v>
      </c>
      <c r="I583" s="222"/>
      <c r="J583" s="218"/>
      <c r="K583" s="218"/>
      <c r="L583" s="223"/>
      <c r="M583" s="224"/>
      <c r="N583" s="225"/>
      <c r="O583" s="225"/>
      <c r="P583" s="225"/>
      <c r="Q583" s="225"/>
      <c r="R583" s="225"/>
      <c r="S583" s="225"/>
      <c r="T583" s="226"/>
      <c r="AT583" s="227" t="s">
        <v>148</v>
      </c>
      <c r="AU583" s="227" t="s">
        <v>86</v>
      </c>
      <c r="AV583" s="12" t="s">
        <v>86</v>
      </c>
      <c r="AW583" s="12" t="s">
        <v>38</v>
      </c>
      <c r="AX583" s="12" t="s">
        <v>77</v>
      </c>
      <c r="AY583" s="227" t="s">
        <v>139</v>
      </c>
    </row>
    <row r="584" spans="2:51" s="11" customFormat="1" ht="13.5">
      <c r="B584" s="205"/>
      <c r="C584" s="206"/>
      <c r="D584" s="207" t="s">
        <v>148</v>
      </c>
      <c r="E584" s="208" t="s">
        <v>22</v>
      </c>
      <c r="F584" s="209" t="s">
        <v>491</v>
      </c>
      <c r="G584" s="206"/>
      <c r="H584" s="210" t="s">
        <v>22</v>
      </c>
      <c r="I584" s="211"/>
      <c r="J584" s="206"/>
      <c r="K584" s="206"/>
      <c r="L584" s="212"/>
      <c r="M584" s="213"/>
      <c r="N584" s="214"/>
      <c r="O584" s="214"/>
      <c r="P584" s="214"/>
      <c r="Q584" s="214"/>
      <c r="R584" s="214"/>
      <c r="S584" s="214"/>
      <c r="T584" s="215"/>
      <c r="AT584" s="216" t="s">
        <v>148</v>
      </c>
      <c r="AU584" s="216" t="s">
        <v>86</v>
      </c>
      <c r="AV584" s="11" t="s">
        <v>24</v>
      </c>
      <c r="AW584" s="11" t="s">
        <v>38</v>
      </c>
      <c r="AX584" s="11" t="s">
        <v>77</v>
      </c>
      <c r="AY584" s="216" t="s">
        <v>139</v>
      </c>
    </row>
    <row r="585" spans="2:51" s="12" customFormat="1" ht="13.5">
      <c r="B585" s="217"/>
      <c r="C585" s="218"/>
      <c r="D585" s="207" t="s">
        <v>148</v>
      </c>
      <c r="E585" s="219" t="s">
        <v>22</v>
      </c>
      <c r="F585" s="220" t="s">
        <v>492</v>
      </c>
      <c r="G585" s="218"/>
      <c r="H585" s="221">
        <v>2.844</v>
      </c>
      <c r="I585" s="222"/>
      <c r="J585" s="218"/>
      <c r="K585" s="218"/>
      <c r="L585" s="223"/>
      <c r="M585" s="224"/>
      <c r="N585" s="225"/>
      <c r="O585" s="225"/>
      <c r="P585" s="225"/>
      <c r="Q585" s="225"/>
      <c r="R585" s="225"/>
      <c r="S585" s="225"/>
      <c r="T585" s="226"/>
      <c r="AT585" s="227" t="s">
        <v>148</v>
      </c>
      <c r="AU585" s="227" t="s">
        <v>86</v>
      </c>
      <c r="AV585" s="12" t="s">
        <v>86</v>
      </c>
      <c r="AW585" s="12" t="s">
        <v>38</v>
      </c>
      <c r="AX585" s="12" t="s">
        <v>77</v>
      </c>
      <c r="AY585" s="227" t="s">
        <v>139</v>
      </c>
    </row>
    <row r="586" spans="2:51" s="11" customFormat="1" ht="13.5">
      <c r="B586" s="205"/>
      <c r="C586" s="206"/>
      <c r="D586" s="207" t="s">
        <v>148</v>
      </c>
      <c r="E586" s="208" t="s">
        <v>22</v>
      </c>
      <c r="F586" s="209" t="s">
        <v>174</v>
      </c>
      <c r="G586" s="206"/>
      <c r="H586" s="210" t="s">
        <v>22</v>
      </c>
      <c r="I586" s="211"/>
      <c r="J586" s="206"/>
      <c r="K586" s="206"/>
      <c r="L586" s="212"/>
      <c r="M586" s="213"/>
      <c r="N586" s="214"/>
      <c r="O586" s="214"/>
      <c r="P586" s="214"/>
      <c r="Q586" s="214"/>
      <c r="R586" s="214"/>
      <c r="S586" s="214"/>
      <c r="T586" s="215"/>
      <c r="AT586" s="216" t="s">
        <v>148</v>
      </c>
      <c r="AU586" s="216" t="s">
        <v>86</v>
      </c>
      <c r="AV586" s="11" t="s">
        <v>24</v>
      </c>
      <c r="AW586" s="11" t="s">
        <v>38</v>
      </c>
      <c r="AX586" s="11" t="s">
        <v>77</v>
      </c>
      <c r="AY586" s="216" t="s">
        <v>139</v>
      </c>
    </row>
    <row r="587" spans="2:51" s="11" customFormat="1" ht="13.5">
      <c r="B587" s="205"/>
      <c r="C587" s="206"/>
      <c r="D587" s="207" t="s">
        <v>148</v>
      </c>
      <c r="E587" s="208" t="s">
        <v>22</v>
      </c>
      <c r="F587" s="209" t="s">
        <v>493</v>
      </c>
      <c r="G587" s="206"/>
      <c r="H587" s="210" t="s">
        <v>22</v>
      </c>
      <c r="I587" s="211"/>
      <c r="J587" s="206"/>
      <c r="K587" s="206"/>
      <c r="L587" s="212"/>
      <c r="M587" s="213"/>
      <c r="N587" s="214"/>
      <c r="O587" s="214"/>
      <c r="P587" s="214"/>
      <c r="Q587" s="214"/>
      <c r="R587" s="214"/>
      <c r="S587" s="214"/>
      <c r="T587" s="215"/>
      <c r="AT587" s="216" t="s">
        <v>148</v>
      </c>
      <c r="AU587" s="216" t="s">
        <v>86</v>
      </c>
      <c r="AV587" s="11" t="s">
        <v>24</v>
      </c>
      <c r="AW587" s="11" t="s">
        <v>38</v>
      </c>
      <c r="AX587" s="11" t="s">
        <v>77</v>
      </c>
      <c r="AY587" s="216" t="s">
        <v>139</v>
      </c>
    </row>
    <row r="588" spans="2:51" s="12" customFormat="1" ht="13.5">
      <c r="B588" s="217"/>
      <c r="C588" s="218"/>
      <c r="D588" s="207" t="s">
        <v>148</v>
      </c>
      <c r="E588" s="219" t="s">
        <v>22</v>
      </c>
      <c r="F588" s="220" t="s">
        <v>494</v>
      </c>
      <c r="G588" s="218"/>
      <c r="H588" s="221">
        <v>0.968</v>
      </c>
      <c r="I588" s="222"/>
      <c r="J588" s="218"/>
      <c r="K588" s="218"/>
      <c r="L588" s="223"/>
      <c r="M588" s="224"/>
      <c r="N588" s="225"/>
      <c r="O588" s="225"/>
      <c r="P588" s="225"/>
      <c r="Q588" s="225"/>
      <c r="R588" s="225"/>
      <c r="S588" s="225"/>
      <c r="T588" s="226"/>
      <c r="AT588" s="227" t="s">
        <v>148</v>
      </c>
      <c r="AU588" s="227" t="s">
        <v>86</v>
      </c>
      <c r="AV588" s="12" t="s">
        <v>86</v>
      </c>
      <c r="AW588" s="12" t="s">
        <v>38</v>
      </c>
      <c r="AX588" s="12" t="s">
        <v>77</v>
      </c>
      <c r="AY588" s="227" t="s">
        <v>139</v>
      </c>
    </row>
    <row r="589" spans="2:51" s="12" customFormat="1" ht="13.5">
      <c r="B589" s="217"/>
      <c r="C589" s="218"/>
      <c r="D589" s="207" t="s">
        <v>148</v>
      </c>
      <c r="E589" s="219" t="s">
        <v>22</v>
      </c>
      <c r="F589" s="220" t="s">
        <v>487</v>
      </c>
      <c r="G589" s="218"/>
      <c r="H589" s="221">
        <v>1.078</v>
      </c>
      <c r="I589" s="222"/>
      <c r="J589" s="218"/>
      <c r="K589" s="218"/>
      <c r="L589" s="223"/>
      <c r="M589" s="224"/>
      <c r="N589" s="225"/>
      <c r="O589" s="225"/>
      <c r="P589" s="225"/>
      <c r="Q589" s="225"/>
      <c r="R589" s="225"/>
      <c r="S589" s="225"/>
      <c r="T589" s="226"/>
      <c r="AT589" s="227" t="s">
        <v>148</v>
      </c>
      <c r="AU589" s="227" t="s">
        <v>86</v>
      </c>
      <c r="AV589" s="12" t="s">
        <v>86</v>
      </c>
      <c r="AW589" s="12" t="s">
        <v>38</v>
      </c>
      <c r="AX589" s="12" t="s">
        <v>77</v>
      </c>
      <c r="AY589" s="227" t="s">
        <v>139</v>
      </c>
    </row>
    <row r="590" spans="2:51" s="11" customFormat="1" ht="13.5">
      <c r="B590" s="205"/>
      <c r="C590" s="206"/>
      <c r="D590" s="207" t="s">
        <v>148</v>
      </c>
      <c r="E590" s="208" t="s">
        <v>22</v>
      </c>
      <c r="F590" s="209" t="s">
        <v>495</v>
      </c>
      <c r="G590" s="206"/>
      <c r="H590" s="210" t="s">
        <v>22</v>
      </c>
      <c r="I590" s="211"/>
      <c r="J590" s="206"/>
      <c r="K590" s="206"/>
      <c r="L590" s="212"/>
      <c r="M590" s="213"/>
      <c r="N590" s="214"/>
      <c r="O590" s="214"/>
      <c r="P590" s="214"/>
      <c r="Q590" s="214"/>
      <c r="R590" s="214"/>
      <c r="S590" s="214"/>
      <c r="T590" s="215"/>
      <c r="AT590" s="216" t="s">
        <v>148</v>
      </c>
      <c r="AU590" s="216" t="s">
        <v>86</v>
      </c>
      <c r="AV590" s="11" t="s">
        <v>24</v>
      </c>
      <c r="AW590" s="11" t="s">
        <v>38</v>
      </c>
      <c r="AX590" s="11" t="s">
        <v>77</v>
      </c>
      <c r="AY590" s="216" t="s">
        <v>139</v>
      </c>
    </row>
    <row r="591" spans="2:51" s="12" customFormat="1" ht="13.5">
      <c r="B591" s="217"/>
      <c r="C591" s="218"/>
      <c r="D591" s="207" t="s">
        <v>148</v>
      </c>
      <c r="E591" s="219" t="s">
        <v>22</v>
      </c>
      <c r="F591" s="220" t="s">
        <v>496</v>
      </c>
      <c r="G591" s="218"/>
      <c r="H591" s="221">
        <v>12.324</v>
      </c>
      <c r="I591" s="222"/>
      <c r="J591" s="218"/>
      <c r="K591" s="218"/>
      <c r="L591" s="223"/>
      <c r="M591" s="224"/>
      <c r="N591" s="225"/>
      <c r="O591" s="225"/>
      <c r="P591" s="225"/>
      <c r="Q591" s="225"/>
      <c r="R591" s="225"/>
      <c r="S591" s="225"/>
      <c r="T591" s="226"/>
      <c r="AT591" s="227" t="s">
        <v>148</v>
      </c>
      <c r="AU591" s="227" t="s">
        <v>86</v>
      </c>
      <c r="AV591" s="12" t="s">
        <v>86</v>
      </c>
      <c r="AW591" s="12" t="s">
        <v>38</v>
      </c>
      <c r="AX591" s="12" t="s">
        <v>77</v>
      </c>
      <c r="AY591" s="227" t="s">
        <v>139</v>
      </c>
    </row>
    <row r="592" spans="2:51" s="12" customFormat="1" ht="13.5">
      <c r="B592" s="217"/>
      <c r="C592" s="218"/>
      <c r="D592" s="207" t="s">
        <v>148</v>
      </c>
      <c r="E592" s="219" t="s">
        <v>22</v>
      </c>
      <c r="F592" s="220" t="s">
        <v>478</v>
      </c>
      <c r="G592" s="218"/>
      <c r="H592" s="221">
        <v>1.936</v>
      </c>
      <c r="I592" s="222"/>
      <c r="J592" s="218"/>
      <c r="K592" s="218"/>
      <c r="L592" s="223"/>
      <c r="M592" s="224"/>
      <c r="N592" s="225"/>
      <c r="O592" s="225"/>
      <c r="P592" s="225"/>
      <c r="Q592" s="225"/>
      <c r="R592" s="225"/>
      <c r="S592" s="225"/>
      <c r="T592" s="226"/>
      <c r="AT592" s="227" t="s">
        <v>148</v>
      </c>
      <c r="AU592" s="227" t="s">
        <v>86</v>
      </c>
      <c r="AV592" s="12" t="s">
        <v>86</v>
      </c>
      <c r="AW592" s="12" t="s">
        <v>38</v>
      </c>
      <c r="AX592" s="12" t="s">
        <v>77</v>
      </c>
      <c r="AY592" s="227" t="s">
        <v>139</v>
      </c>
    </row>
    <row r="593" spans="2:51" s="11" customFormat="1" ht="13.5">
      <c r="B593" s="205"/>
      <c r="C593" s="206"/>
      <c r="D593" s="207" t="s">
        <v>148</v>
      </c>
      <c r="E593" s="208" t="s">
        <v>22</v>
      </c>
      <c r="F593" s="209" t="s">
        <v>212</v>
      </c>
      <c r="G593" s="206"/>
      <c r="H593" s="210" t="s">
        <v>22</v>
      </c>
      <c r="I593" s="211"/>
      <c r="J593" s="206"/>
      <c r="K593" s="206"/>
      <c r="L593" s="212"/>
      <c r="M593" s="213"/>
      <c r="N593" s="214"/>
      <c r="O593" s="214"/>
      <c r="P593" s="214"/>
      <c r="Q593" s="214"/>
      <c r="R593" s="214"/>
      <c r="S593" s="214"/>
      <c r="T593" s="215"/>
      <c r="AT593" s="216" t="s">
        <v>148</v>
      </c>
      <c r="AU593" s="216" t="s">
        <v>86</v>
      </c>
      <c r="AV593" s="11" t="s">
        <v>24</v>
      </c>
      <c r="AW593" s="11" t="s">
        <v>38</v>
      </c>
      <c r="AX593" s="11" t="s">
        <v>77</v>
      </c>
      <c r="AY593" s="216" t="s">
        <v>139</v>
      </c>
    </row>
    <row r="594" spans="2:51" s="11" customFormat="1" ht="13.5">
      <c r="B594" s="205"/>
      <c r="C594" s="206"/>
      <c r="D594" s="207" t="s">
        <v>148</v>
      </c>
      <c r="E594" s="208" t="s">
        <v>22</v>
      </c>
      <c r="F594" s="209" t="s">
        <v>497</v>
      </c>
      <c r="G594" s="206"/>
      <c r="H594" s="210" t="s">
        <v>22</v>
      </c>
      <c r="I594" s="211"/>
      <c r="J594" s="206"/>
      <c r="K594" s="206"/>
      <c r="L594" s="212"/>
      <c r="M594" s="213"/>
      <c r="N594" s="214"/>
      <c r="O594" s="214"/>
      <c r="P594" s="214"/>
      <c r="Q594" s="214"/>
      <c r="R594" s="214"/>
      <c r="S594" s="214"/>
      <c r="T594" s="215"/>
      <c r="AT594" s="216" t="s">
        <v>148</v>
      </c>
      <c r="AU594" s="216" t="s">
        <v>86</v>
      </c>
      <c r="AV594" s="11" t="s">
        <v>24</v>
      </c>
      <c r="AW594" s="11" t="s">
        <v>38</v>
      </c>
      <c r="AX594" s="11" t="s">
        <v>77</v>
      </c>
      <c r="AY594" s="216" t="s">
        <v>139</v>
      </c>
    </row>
    <row r="595" spans="2:51" s="12" customFormat="1" ht="13.5">
      <c r="B595" s="217"/>
      <c r="C595" s="218"/>
      <c r="D595" s="207" t="s">
        <v>148</v>
      </c>
      <c r="E595" s="219" t="s">
        <v>22</v>
      </c>
      <c r="F595" s="220" t="s">
        <v>492</v>
      </c>
      <c r="G595" s="218"/>
      <c r="H595" s="221">
        <v>2.844</v>
      </c>
      <c r="I595" s="222"/>
      <c r="J595" s="218"/>
      <c r="K595" s="218"/>
      <c r="L595" s="223"/>
      <c r="M595" s="224"/>
      <c r="N595" s="225"/>
      <c r="O595" s="225"/>
      <c r="P595" s="225"/>
      <c r="Q595" s="225"/>
      <c r="R595" s="225"/>
      <c r="S595" s="225"/>
      <c r="T595" s="226"/>
      <c r="AT595" s="227" t="s">
        <v>148</v>
      </c>
      <c r="AU595" s="227" t="s">
        <v>86</v>
      </c>
      <c r="AV595" s="12" t="s">
        <v>86</v>
      </c>
      <c r="AW595" s="12" t="s">
        <v>38</v>
      </c>
      <c r="AX595" s="12" t="s">
        <v>77</v>
      </c>
      <c r="AY595" s="227" t="s">
        <v>139</v>
      </c>
    </row>
    <row r="596" spans="2:51" s="12" customFormat="1" ht="13.5">
      <c r="B596" s="217"/>
      <c r="C596" s="218"/>
      <c r="D596" s="207" t="s">
        <v>148</v>
      </c>
      <c r="E596" s="219" t="s">
        <v>22</v>
      </c>
      <c r="F596" s="220" t="s">
        <v>487</v>
      </c>
      <c r="G596" s="218"/>
      <c r="H596" s="221">
        <v>1.078</v>
      </c>
      <c r="I596" s="222"/>
      <c r="J596" s="218"/>
      <c r="K596" s="218"/>
      <c r="L596" s="223"/>
      <c r="M596" s="224"/>
      <c r="N596" s="225"/>
      <c r="O596" s="225"/>
      <c r="P596" s="225"/>
      <c r="Q596" s="225"/>
      <c r="R596" s="225"/>
      <c r="S596" s="225"/>
      <c r="T596" s="226"/>
      <c r="AT596" s="227" t="s">
        <v>148</v>
      </c>
      <c r="AU596" s="227" t="s">
        <v>86</v>
      </c>
      <c r="AV596" s="12" t="s">
        <v>86</v>
      </c>
      <c r="AW596" s="12" t="s">
        <v>38</v>
      </c>
      <c r="AX596" s="12" t="s">
        <v>77</v>
      </c>
      <c r="AY596" s="227" t="s">
        <v>139</v>
      </c>
    </row>
    <row r="597" spans="2:51" s="11" customFormat="1" ht="13.5">
      <c r="B597" s="205"/>
      <c r="C597" s="206"/>
      <c r="D597" s="207" t="s">
        <v>148</v>
      </c>
      <c r="E597" s="208" t="s">
        <v>22</v>
      </c>
      <c r="F597" s="209" t="s">
        <v>497</v>
      </c>
      <c r="G597" s="206"/>
      <c r="H597" s="210" t="s">
        <v>22</v>
      </c>
      <c r="I597" s="211"/>
      <c r="J597" s="206"/>
      <c r="K597" s="206"/>
      <c r="L597" s="212"/>
      <c r="M597" s="213"/>
      <c r="N597" s="214"/>
      <c r="O597" s="214"/>
      <c r="P597" s="214"/>
      <c r="Q597" s="214"/>
      <c r="R597" s="214"/>
      <c r="S597" s="214"/>
      <c r="T597" s="215"/>
      <c r="AT597" s="216" t="s">
        <v>148</v>
      </c>
      <c r="AU597" s="216" t="s">
        <v>86</v>
      </c>
      <c r="AV597" s="11" t="s">
        <v>24</v>
      </c>
      <c r="AW597" s="11" t="s">
        <v>38</v>
      </c>
      <c r="AX597" s="11" t="s">
        <v>77</v>
      </c>
      <c r="AY597" s="216" t="s">
        <v>139</v>
      </c>
    </row>
    <row r="598" spans="2:51" s="12" customFormat="1" ht="13.5">
      <c r="B598" s="217"/>
      <c r="C598" s="218"/>
      <c r="D598" s="207" t="s">
        <v>148</v>
      </c>
      <c r="E598" s="219" t="s">
        <v>22</v>
      </c>
      <c r="F598" s="220" t="s">
        <v>498</v>
      </c>
      <c r="G598" s="218"/>
      <c r="H598" s="221">
        <v>10.428</v>
      </c>
      <c r="I598" s="222"/>
      <c r="J598" s="218"/>
      <c r="K598" s="218"/>
      <c r="L598" s="223"/>
      <c r="M598" s="224"/>
      <c r="N598" s="225"/>
      <c r="O598" s="225"/>
      <c r="P598" s="225"/>
      <c r="Q598" s="225"/>
      <c r="R598" s="225"/>
      <c r="S598" s="225"/>
      <c r="T598" s="226"/>
      <c r="AT598" s="227" t="s">
        <v>148</v>
      </c>
      <c r="AU598" s="227" t="s">
        <v>86</v>
      </c>
      <c r="AV598" s="12" t="s">
        <v>86</v>
      </c>
      <c r="AW598" s="12" t="s">
        <v>38</v>
      </c>
      <c r="AX598" s="12" t="s">
        <v>77</v>
      </c>
      <c r="AY598" s="227" t="s">
        <v>139</v>
      </c>
    </row>
    <row r="599" spans="2:51" s="12" customFormat="1" ht="13.5">
      <c r="B599" s="217"/>
      <c r="C599" s="218"/>
      <c r="D599" s="207" t="s">
        <v>148</v>
      </c>
      <c r="E599" s="219" t="s">
        <v>22</v>
      </c>
      <c r="F599" s="220" t="s">
        <v>494</v>
      </c>
      <c r="G599" s="218"/>
      <c r="H599" s="221">
        <v>0.968</v>
      </c>
      <c r="I599" s="222"/>
      <c r="J599" s="218"/>
      <c r="K599" s="218"/>
      <c r="L599" s="223"/>
      <c r="M599" s="224"/>
      <c r="N599" s="225"/>
      <c r="O599" s="225"/>
      <c r="P599" s="225"/>
      <c r="Q599" s="225"/>
      <c r="R599" s="225"/>
      <c r="S599" s="225"/>
      <c r="T599" s="226"/>
      <c r="AT599" s="227" t="s">
        <v>148</v>
      </c>
      <c r="AU599" s="227" t="s">
        <v>86</v>
      </c>
      <c r="AV599" s="12" t="s">
        <v>86</v>
      </c>
      <c r="AW599" s="12" t="s">
        <v>38</v>
      </c>
      <c r="AX599" s="12" t="s">
        <v>77</v>
      </c>
      <c r="AY599" s="227" t="s">
        <v>139</v>
      </c>
    </row>
    <row r="600" spans="2:51" s="11" customFormat="1" ht="13.5">
      <c r="B600" s="205"/>
      <c r="C600" s="206"/>
      <c r="D600" s="207" t="s">
        <v>148</v>
      </c>
      <c r="E600" s="208" t="s">
        <v>22</v>
      </c>
      <c r="F600" s="209" t="s">
        <v>499</v>
      </c>
      <c r="G600" s="206"/>
      <c r="H600" s="210" t="s">
        <v>22</v>
      </c>
      <c r="I600" s="211"/>
      <c r="J600" s="206"/>
      <c r="K600" s="206"/>
      <c r="L600" s="212"/>
      <c r="M600" s="213"/>
      <c r="N600" s="214"/>
      <c r="O600" s="214"/>
      <c r="P600" s="214"/>
      <c r="Q600" s="214"/>
      <c r="R600" s="214"/>
      <c r="S600" s="214"/>
      <c r="T600" s="215"/>
      <c r="AT600" s="216" t="s">
        <v>148</v>
      </c>
      <c r="AU600" s="216" t="s">
        <v>86</v>
      </c>
      <c r="AV600" s="11" t="s">
        <v>24</v>
      </c>
      <c r="AW600" s="11" t="s">
        <v>38</v>
      </c>
      <c r="AX600" s="11" t="s">
        <v>77</v>
      </c>
      <c r="AY600" s="216" t="s">
        <v>139</v>
      </c>
    </row>
    <row r="601" spans="2:51" s="12" customFormat="1" ht="13.5">
      <c r="B601" s="217"/>
      <c r="C601" s="218"/>
      <c r="D601" s="207" t="s">
        <v>148</v>
      </c>
      <c r="E601" s="219" t="s">
        <v>22</v>
      </c>
      <c r="F601" s="220" t="s">
        <v>474</v>
      </c>
      <c r="G601" s="218"/>
      <c r="H601" s="221">
        <v>0.948</v>
      </c>
      <c r="I601" s="222"/>
      <c r="J601" s="218"/>
      <c r="K601" s="218"/>
      <c r="L601" s="223"/>
      <c r="M601" s="224"/>
      <c r="N601" s="225"/>
      <c r="O601" s="225"/>
      <c r="P601" s="225"/>
      <c r="Q601" s="225"/>
      <c r="R601" s="225"/>
      <c r="S601" s="225"/>
      <c r="T601" s="226"/>
      <c r="AT601" s="227" t="s">
        <v>148</v>
      </c>
      <c r="AU601" s="227" t="s">
        <v>86</v>
      </c>
      <c r="AV601" s="12" t="s">
        <v>86</v>
      </c>
      <c r="AW601" s="12" t="s">
        <v>38</v>
      </c>
      <c r="AX601" s="12" t="s">
        <v>77</v>
      </c>
      <c r="AY601" s="227" t="s">
        <v>139</v>
      </c>
    </row>
    <row r="602" spans="2:51" s="11" customFormat="1" ht="13.5">
      <c r="B602" s="205"/>
      <c r="C602" s="206"/>
      <c r="D602" s="207" t="s">
        <v>148</v>
      </c>
      <c r="E602" s="208" t="s">
        <v>22</v>
      </c>
      <c r="F602" s="209" t="s">
        <v>500</v>
      </c>
      <c r="G602" s="206"/>
      <c r="H602" s="210" t="s">
        <v>22</v>
      </c>
      <c r="I602" s="211"/>
      <c r="J602" s="206"/>
      <c r="K602" s="206"/>
      <c r="L602" s="212"/>
      <c r="M602" s="213"/>
      <c r="N602" s="214"/>
      <c r="O602" s="214"/>
      <c r="P602" s="214"/>
      <c r="Q602" s="214"/>
      <c r="R602" s="214"/>
      <c r="S602" s="214"/>
      <c r="T602" s="215"/>
      <c r="AT602" s="216" t="s">
        <v>148</v>
      </c>
      <c r="AU602" s="216" t="s">
        <v>86</v>
      </c>
      <c r="AV602" s="11" t="s">
        <v>24</v>
      </c>
      <c r="AW602" s="11" t="s">
        <v>38</v>
      </c>
      <c r="AX602" s="11" t="s">
        <v>77</v>
      </c>
      <c r="AY602" s="216" t="s">
        <v>139</v>
      </c>
    </row>
    <row r="603" spans="2:51" s="12" customFormat="1" ht="13.5">
      <c r="B603" s="217"/>
      <c r="C603" s="218"/>
      <c r="D603" s="207" t="s">
        <v>148</v>
      </c>
      <c r="E603" s="219" t="s">
        <v>22</v>
      </c>
      <c r="F603" s="220" t="s">
        <v>474</v>
      </c>
      <c r="G603" s="218"/>
      <c r="H603" s="221">
        <v>0.948</v>
      </c>
      <c r="I603" s="222"/>
      <c r="J603" s="218"/>
      <c r="K603" s="218"/>
      <c r="L603" s="223"/>
      <c r="M603" s="224"/>
      <c r="N603" s="225"/>
      <c r="O603" s="225"/>
      <c r="P603" s="225"/>
      <c r="Q603" s="225"/>
      <c r="R603" s="225"/>
      <c r="S603" s="225"/>
      <c r="T603" s="226"/>
      <c r="AT603" s="227" t="s">
        <v>148</v>
      </c>
      <c r="AU603" s="227" t="s">
        <v>86</v>
      </c>
      <c r="AV603" s="12" t="s">
        <v>86</v>
      </c>
      <c r="AW603" s="12" t="s">
        <v>38</v>
      </c>
      <c r="AX603" s="12" t="s">
        <v>77</v>
      </c>
      <c r="AY603" s="227" t="s">
        <v>139</v>
      </c>
    </row>
    <row r="604" spans="2:51" s="13" customFormat="1" ht="13.5">
      <c r="B604" s="228"/>
      <c r="C604" s="229"/>
      <c r="D604" s="241" t="s">
        <v>148</v>
      </c>
      <c r="E604" s="242" t="s">
        <v>22</v>
      </c>
      <c r="F604" s="243" t="s">
        <v>151</v>
      </c>
      <c r="G604" s="229"/>
      <c r="H604" s="244">
        <v>61.272</v>
      </c>
      <c r="I604" s="233"/>
      <c r="J604" s="229"/>
      <c r="K604" s="229"/>
      <c r="L604" s="234"/>
      <c r="M604" s="235"/>
      <c r="N604" s="236"/>
      <c r="O604" s="236"/>
      <c r="P604" s="236"/>
      <c r="Q604" s="236"/>
      <c r="R604" s="236"/>
      <c r="S604" s="236"/>
      <c r="T604" s="237"/>
      <c r="AT604" s="238" t="s">
        <v>148</v>
      </c>
      <c r="AU604" s="238" t="s">
        <v>86</v>
      </c>
      <c r="AV604" s="13" t="s">
        <v>146</v>
      </c>
      <c r="AW604" s="13" t="s">
        <v>38</v>
      </c>
      <c r="AX604" s="13" t="s">
        <v>24</v>
      </c>
      <c r="AY604" s="238" t="s">
        <v>139</v>
      </c>
    </row>
    <row r="605" spans="2:65" s="1" customFormat="1" ht="22.5" customHeight="1">
      <c r="B605" s="41"/>
      <c r="C605" s="193" t="s">
        <v>509</v>
      </c>
      <c r="D605" s="193" t="s">
        <v>142</v>
      </c>
      <c r="E605" s="194" t="s">
        <v>510</v>
      </c>
      <c r="F605" s="195" t="s">
        <v>511</v>
      </c>
      <c r="G605" s="196" t="s">
        <v>145</v>
      </c>
      <c r="H605" s="197">
        <v>191.736</v>
      </c>
      <c r="I605" s="198"/>
      <c r="J605" s="199">
        <f>ROUND(I605*H605,2)</f>
        <v>0</v>
      </c>
      <c r="K605" s="195" t="s">
        <v>156</v>
      </c>
      <c r="L605" s="61"/>
      <c r="M605" s="200" t="s">
        <v>22</v>
      </c>
      <c r="N605" s="201" t="s">
        <v>48</v>
      </c>
      <c r="O605" s="42"/>
      <c r="P605" s="202">
        <f>O605*H605</f>
        <v>0</v>
      </c>
      <c r="Q605" s="202">
        <v>0</v>
      </c>
      <c r="R605" s="202">
        <f>Q605*H605</f>
        <v>0</v>
      </c>
      <c r="S605" s="202">
        <v>0</v>
      </c>
      <c r="T605" s="203">
        <f>S605*H605</f>
        <v>0</v>
      </c>
      <c r="AR605" s="24" t="s">
        <v>318</v>
      </c>
      <c r="AT605" s="24" t="s">
        <v>142</v>
      </c>
      <c r="AU605" s="24" t="s">
        <v>86</v>
      </c>
      <c r="AY605" s="24" t="s">
        <v>139</v>
      </c>
      <c r="BE605" s="204">
        <f>IF(N605="základní",J605,0)</f>
        <v>0</v>
      </c>
      <c r="BF605" s="204">
        <f>IF(N605="snížená",J605,0)</f>
        <v>0</v>
      </c>
      <c r="BG605" s="204">
        <f>IF(N605="zákl. přenesená",J605,0)</f>
        <v>0</v>
      </c>
      <c r="BH605" s="204">
        <f>IF(N605="sníž. přenesená",J605,0)</f>
        <v>0</v>
      </c>
      <c r="BI605" s="204">
        <f>IF(N605="nulová",J605,0)</f>
        <v>0</v>
      </c>
      <c r="BJ605" s="24" t="s">
        <v>24</v>
      </c>
      <c r="BK605" s="204">
        <f>ROUND(I605*H605,2)</f>
        <v>0</v>
      </c>
      <c r="BL605" s="24" t="s">
        <v>318</v>
      </c>
      <c r="BM605" s="24" t="s">
        <v>512</v>
      </c>
    </row>
    <row r="606" spans="2:51" s="11" customFormat="1" ht="13.5">
      <c r="B606" s="205"/>
      <c r="C606" s="206"/>
      <c r="D606" s="207" t="s">
        <v>148</v>
      </c>
      <c r="E606" s="208" t="s">
        <v>22</v>
      </c>
      <c r="F606" s="209" t="s">
        <v>249</v>
      </c>
      <c r="G606" s="206"/>
      <c r="H606" s="210" t="s">
        <v>22</v>
      </c>
      <c r="I606" s="211"/>
      <c r="J606" s="206"/>
      <c r="K606" s="206"/>
      <c r="L606" s="212"/>
      <c r="M606" s="213"/>
      <c r="N606" s="214"/>
      <c r="O606" s="214"/>
      <c r="P606" s="214"/>
      <c r="Q606" s="214"/>
      <c r="R606" s="214"/>
      <c r="S606" s="214"/>
      <c r="T606" s="215"/>
      <c r="AT606" s="216" t="s">
        <v>148</v>
      </c>
      <c r="AU606" s="216" t="s">
        <v>86</v>
      </c>
      <c r="AV606" s="11" t="s">
        <v>24</v>
      </c>
      <c r="AW606" s="11" t="s">
        <v>38</v>
      </c>
      <c r="AX606" s="11" t="s">
        <v>77</v>
      </c>
      <c r="AY606" s="216" t="s">
        <v>139</v>
      </c>
    </row>
    <row r="607" spans="2:51" s="11" customFormat="1" ht="13.5">
      <c r="B607" s="205"/>
      <c r="C607" s="206"/>
      <c r="D607" s="207" t="s">
        <v>148</v>
      </c>
      <c r="E607" s="208" t="s">
        <v>22</v>
      </c>
      <c r="F607" s="209" t="s">
        <v>201</v>
      </c>
      <c r="G607" s="206"/>
      <c r="H607" s="210" t="s">
        <v>22</v>
      </c>
      <c r="I607" s="211"/>
      <c r="J607" s="206"/>
      <c r="K607" s="206"/>
      <c r="L607" s="212"/>
      <c r="M607" s="213"/>
      <c r="N607" s="214"/>
      <c r="O607" s="214"/>
      <c r="P607" s="214"/>
      <c r="Q607" s="214"/>
      <c r="R607" s="214"/>
      <c r="S607" s="214"/>
      <c r="T607" s="215"/>
      <c r="AT607" s="216" t="s">
        <v>148</v>
      </c>
      <c r="AU607" s="216" t="s">
        <v>86</v>
      </c>
      <c r="AV607" s="11" t="s">
        <v>24</v>
      </c>
      <c r="AW607" s="11" t="s">
        <v>38</v>
      </c>
      <c r="AX607" s="11" t="s">
        <v>77</v>
      </c>
      <c r="AY607" s="216" t="s">
        <v>139</v>
      </c>
    </row>
    <row r="608" spans="2:51" s="12" customFormat="1" ht="13.5">
      <c r="B608" s="217"/>
      <c r="C608" s="218"/>
      <c r="D608" s="207" t="s">
        <v>148</v>
      </c>
      <c r="E608" s="219" t="s">
        <v>22</v>
      </c>
      <c r="F608" s="220" t="s">
        <v>513</v>
      </c>
      <c r="G608" s="218"/>
      <c r="H608" s="221">
        <v>30.18</v>
      </c>
      <c r="I608" s="222"/>
      <c r="J608" s="218"/>
      <c r="K608" s="218"/>
      <c r="L608" s="223"/>
      <c r="M608" s="224"/>
      <c r="N608" s="225"/>
      <c r="O608" s="225"/>
      <c r="P608" s="225"/>
      <c r="Q608" s="225"/>
      <c r="R608" s="225"/>
      <c r="S608" s="225"/>
      <c r="T608" s="226"/>
      <c r="AT608" s="227" t="s">
        <v>148</v>
      </c>
      <c r="AU608" s="227" t="s">
        <v>86</v>
      </c>
      <c r="AV608" s="12" t="s">
        <v>86</v>
      </c>
      <c r="AW608" s="12" t="s">
        <v>38</v>
      </c>
      <c r="AX608" s="12" t="s">
        <v>77</v>
      </c>
      <c r="AY608" s="227" t="s">
        <v>139</v>
      </c>
    </row>
    <row r="609" spans="2:51" s="11" customFormat="1" ht="13.5">
      <c r="B609" s="205"/>
      <c r="C609" s="206"/>
      <c r="D609" s="207" t="s">
        <v>148</v>
      </c>
      <c r="E609" s="208" t="s">
        <v>22</v>
      </c>
      <c r="F609" s="209" t="s">
        <v>174</v>
      </c>
      <c r="G609" s="206"/>
      <c r="H609" s="210" t="s">
        <v>22</v>
      </c>
      <c r="I609" s="211"/>
      <c r="J609" s="206"/>
      <c r="K609" s="206"/>
      <c r="L609" s="212"/>
      <c r="M609" s="213"/>
      <c r="N609" s="214"/>
      <c r="O609" s="214"/>
      <c r="P609" s="214"/>
      <c r="Q609" s="214"/>
      <c r="R609" s="214"/>
      <c r="S609" s="214"/>
      <c r="T609" s="215"/>
      <c r="AT609" s="216" t="s">
        <v>148</v>
      </c>
      <c r="AU609" s="216" t="s">
        <v>86</v>
      </c>
      <c r="AV609" s="11" t="s">
        <v>24</v>
      </c>
      <c r="AW609" s="11" t="s">
        <v>38</v>
      </c>
      <c r="AX609" s="11" t="s">
        <v>77</v>
      </c>
      <c r="AY609" s="216" t="s">
        <v>139</v>
      </c>
    </row>
    <row r="610" spans="2:51" s="12" customFormat="1" ht="13.5">
      <c r="B610" s="217"/>
      <c r="C610" s="218"/>
      <c r="D610" s="207" t="s">
        <v>148</v>
      </c>
      <c r="E610" s="219" t="s">
        <v>22</v>
      </c>
      <c r="F610" s="220" t="s">
        <v>514</v>
      </c>
      <c r="G610" s="218"/>
      <c r="H610" s="221">
        <v>88.26</v>
      </c>
      <c r="I610" s="222"/>
      <c r="J610" s="218"/>
      <c r="K610" s="218"/>
      <c r="L610" s="223"/>
      <c r="M610" s="224"/>
      <c r="N610" s="225"/>
      <c r="O610" s="225"/>
      <c r="P610" s="225"/>
      <c r="Q610" s="225"/>
      <c r="R610" s="225"/>
      <c r="S610" s="225"/>
      <c r="T610" s="226"/>
      <c r="AT610" s="227" t="s">
        <v>148</v>
      </c>
      <c r="AU610" s="227" t="s">
        <v>86</v>
      </c>
      <c r="AV610" s="12" t="s">
        <v>86</v>
      </c>
      <c r="AW610" s="12" t="s">
        <v>38</v>
      </c>
      <c r="AX610" s="12" t="s">
        <v>77</v>
      </c>
      <c r="AY610" s="227" t="s">
        <v>139</v>
      </c>
    </row>
    <row r="611" spans="2:51" s="11" customFormat="1" ht="13.5">
      <c r="B611" s="205"/>
      <c r="C611" s="206"/>
      <c r="D611" s="207" t="s">
        <v>148</v>
      </c>
      <c r="E611" s="208" t="s">
        <v>22</v>
      </c>
      <c r="F611" s="209" t="s">
        <v>212</v>
      </c>
      <c r="G611" s="206"/>
      <c r="H611" s="210" t="s">
        <v>22</v>
      </c>
      <c r="I611" s="211"/>
      <c r="J611" s="206"/>
      <c r="K611" s="206"/>
      <c r="L611" s="212"/>
      <c r="M611" s="213"/>
      <c r="N611" s="214"/>
      <c r="O611" s="214"/>
      <c r="P611" s="214"/>
      <c r="Q611" s="214"/>
      <c r="R611" s="214"/>
      <c r="S611" s="214"/>
      <c r="T611" s="215"/>
      <c r="AT611" s="216" t="s">
        <v>148</v>
      </c>
      <c r="AU611" s="216" t="s">
        <v>86</v>
      </c>
      <c r="AV611" s="11" t="s">
        <v>24</v>
      </c>
      <c r="AW611" s="11" t="s">
        <v>38</v>
      </c>
      <c r="AX611" s="11" t="s">
        <v>77</v>
      </c>
      <c r="AY611" s="216" t="s">
        <v>139</v>
      </c>
    </row>
    <row r="612" spans="2:51" s="12" customFormat="1" ht="13.5">
      <c r="B612" s="217"/>
      <c r="C612" s="218"/>
      <c r="D612" s="207" t="s">
        <v>148</v>
      </c>
      <c r="E612" s="219" t="s">
        <v>22</v>
      </c>
      <c r="F612" s="220" t="s">
        <v>515</v>
      </c>
      <c r="G612" s="218"/>
      <c r="H612" s="221">
        <v>73.296</v>
      </c>
      <c r="I612" s="222"/>
      <c r="J612" s="218"/>
      <c r="K612" s="218"/>
      <c r="L612" s="223"/>
      <c r="M612" s="224"/>
      <c r="N612" s="225"/>
      <c r="O612" s="225"/>
      <c r="P612" s="225"/>
      <c r="Q612" s="225"/>
      <c r="R612" s="225"/>
      <c r="S612" s="225"/>
      <c r="T612" s="226"/>
      <c r="AT612" s="227" t="s">
        <v>148</v>
      </c>
      <c r="AU612" s="227" t="s">
        <v>86</v>
      </c>
      <c r="AV612" s="12" t="s">
        <v>86</v>
      </c>
      <c r="AW612" s="12" t="s">
        <v>38</v>
      </c>
      <c r="AX612" s="12" t="s">
        <v>77</v>
      </c>
      <c r="AY612" s="227" t="s">
        <v>139</v>
      </c>
    </row>
    <row r="613" spans="2:51" s="13" customFormat="1" ht="13.5">
      <c r="B613" s="228"/>
      <c r="C613" s="229"/>
      <c r="D613" s="241" t="s">
        <v>148</v>
      </c>
      <c r="E613" s="242" t="s">
        <v>22</v>
      </c>
      <c r="F613" s="243" t="s">
        <v>151</v>
      </c>
      <c r="G613" s="229"/>
      <c r="H613" s="244">
        <v>191.736</v>
      </c>
      <c r="I613" s="233"/>
      <c r="J613" s="229"/>
      <c r="K613" s="229"/>
      <c r="L613" s="234"/>
      <c r="M613" s="235"/>
      <c r="N613" s="236"/>
      <c r="O613" s="236"/>
      <c r="P613" s="236"/>
      <c r="Q613" s="236"/>
      <c r="R613" s="236"/>
      <c r="S613" s="236"/>
      <c r="T613" s="237"/>
      <c r="AT613" s="238" t="s">
        <v>148</v>
      </c>
      <c r="AU613" s="238" t="s">
        <v>86</v>
      </c>
      <c r="AV613" s="13" t="s">
        <v>146</v>
      </c>
      <c r="AW613" s="13" t="s">
        <v>38</v>
      </c>
      <c r="AX613" s="13" t="s">
        <v>24</v>
      </c>
      <c r="AY613" s="238" t="s">
        <v>139</v>
      </c>
    </row>
    <row r="614" spans="2:65" s="1" customFormat="1" ht="31.5" customHeight="1">
      <c r="B614" s="41"/>
      <c r="C614" s="193" t="s">
        <v>516</v>
      </c>
      <c r="D614" s="193" t="s">
        <v>142</v>
      </c>
      <c r="E614" s="194" t="s">
        <v>517</v>
      </c>
      <c r="F614" s="195" t="s">
        <v>518</v>
      </c>
      <c r="G614" s="196" t="s">
        <v>145</v>
      </c>
      <c r="H614" s="197">
        <v>118.44</v>
      </c>
      <c r="I614" s="198"/>
      <c r="J614" s="199">
        <f>ROUND(I614*H614,2)</f>
        <v>0</v>
      </c>
      <c r="K614" s="195" t="s">
        <v>156</v>
      </c>
      <c r="L614" s="61"/>
      <c r="M614" s="200" t="s">
        <v>22</v>
      </c>
      <c r="N614" s="201" t="s">
        <v>48</v>
      </c>
      <c r="O614" s="42"/>
      <c r="P614" s="202">
        <f>O614*H614</f>
        <v>0</v>
      </c>
      <c r="Q614" s="202">
        <v>0.0002</v>
      </c>
      <c r="R614" s="202">
        <f>Q614*H614</f>
        <v>0.023688</v>
      </c>
      <c r="S614" s="202">
        <v>0</v>
      </c>
      <c r="T614" s="203">
        <f>S614*H614</f>
        <v>0</v>
      </c>
      <c r="AR614" s="24" t="s">
        <v>318</v>
      </c>
      <c r="AT614" s="24" t="s">
        <v>142</v>
      </c>
      <c r="AU614" s="24" t="s">
        <v>86</v>
      </c>
      <c r="AY614" s="24" t="s">
        <v>139</v>
      </c>
      <c r="BE614" s="204">
        <f>IF(N614="základní",J614,0)</f>
        <v>0</v>
      </c>
      <c r="BF614" s="204">
        <f>IF(N614="snížená",J614,0)</f>
        <v>0</v>
      </c>
      <c r="BG614" s="204">
        <f>IF(N614="zákl. přenesená",J614,0)</f>
        <v>0</v>
      </c>
      <c r="BH614" s="204">
        <f>IF(N614="sníž. přenesená",J614,0)</f>
        <v>0</v>
      </c>
      <c r="BI614" s="204">
        <f>IF(N614="nulová",J614,0)</f>
        <v>0</v>
      </c>
      <c r="BJ614" s="24" t="s">
        <v>24</v>
      </c>
      <c r="BK614" s="204">
        <f>ROUND(I614*H614,2)</f>
        <v>0</v>
      </c>
      <c r="BL614" s="24" t="s">
        <v>318</v>
      </c>
      <c r="BM614" s="24" t="s">
        <v>519</v>
      </c>
    </row>
    <row r="615" spans="2:51" s="11" customFormat="1" ht="13.5">
      <c r="B615" s="205"/>
      <c r="C615" s="206"/>
      <c r="D615" s="207" t="s">
        <v>148</v>
      </c>
      <c r="E615" s="208" t="s">
        <v>22</v>
      </c>
      <c r="F615" s="209" t="s">
        <v>249</v>
      </c>
      <c r="G615" s="206"/>
      <c r="H615" s="210" t="s">
        <v>22</v>
      </c>
      <c r="I615" s="211"/>
      <c r="J615" s="206"/>
      <c r="K615" s="206"/>
      <c r="L615" s="212"/>
      <c r="M615" s="213"/>
      <c r="N615" s="214"/>
      <c r="O615" s="214"/>
      <c r="P615" s="214"/>
      <c r="Q615" s="214"/>
      <c r="R615" s="214"/>
      <c r="S615" s="214"/>
      <c r="T615" s="215"/>
      <c r="AT615" s="216" t="s">
        <v>148</v>
      </c>
      <c r="AU615" s="216" t="s">
        <v>86</v>
      </c>
      <c r="AV615" s="11" t="s">
        <v>24</v>
      </c>
      <c r="AW615" s="11" t="s">
        <v>38</v>
      </c>
      <c r="AX615" s="11" t="s">
        <v>77</v>
      </c>
      <c r="AY615" s="216" t="s">
        <v>139</v>
      </c>
    </row>
    <row r="616" spans="2:51" s="11" customFormat="1" ht="13.5">
      <c r="B616" s="205"/>
      <c r="C616" s="206"/>
      <c r="D616" s="207" t="s">
        <v>148</v>
      </c>
      <c r="E616" s="208" t="s">
        <v>22</v>
      </c>
      <c r="F616" s="209" t="s">
        <v>201</v>
      </c>
      <c r="G616" s="206"/>
      <c r="H616" s="210" t="s">
        <v>22</v>
      </c>
      <c r="I616" s="211"/>
      <c r="J616" s="206"/>
      <c r="K616" s="206"/>
      <c r="L616" s="212"/>
      <c r="M616" s="213"/>
      <c r="N616" s="214"/>
      <c r="O616" s="214"/>
      <c r="P616" s="214"/>
      <c r="Q616" s="214"/>
      <c r="R616" s="214"/>
      <c r="S616" s="214"/>
      <c r="T616" s="215"/>
      <c r="AT616" s="216" t="s">
        <v>148</v>
      </c>
      <c r="AU616" s="216" t="s">
        <v>86</v>
      </c>
      <c r="AV616" s="11" t="s">
        <v>24</v>
      </c>
      <c r="AW616" s="11" t="s">
        <v>38</v>
      </c>
      <c r="AX616" s="11" t="s">
        <v>77</v>
      </c>
      <c r="AY616" s="216" t="s">
        <v>139</v>
      </c>
    </row>
    <row r="617" spans="2:51" s="12" customFormat="1" ht="13.5">
      <c r="B617" s="217"/>
      <c r="C617" s="218"/>
      <c r="D617" s="207" t="s">
        <v>148</v>
      </c>
      <c r="E617" s="219" t="s">
        <v>22</v>
      </c>
      <c r="F617" s="220" t="s">
        <v>513</v>
      </c>
      <c r="G617" s="218"/>
      <c r="H617" s="221">
        <v>30.18</v>
      </c>
      <c r="I617" s="222"/>
      <c r="J617" s="218"/>
      <c r="K617" s="218"/>
      <c r="L617" s="223"/>
      <c r="M617" s="224"/>
      <c r="N617" s="225"/>
      <c r="O617" s="225"/>
      <c r="P617" s="225"/>
      <c r="Q617" s="225"/>
      <c r="R617" s="225"/>
      <c r="S617" s="225"/>
      <c r="T617" s="226"/>
      <c r="AT617" s="227" t="s">
        <v>148</v>
      </c>
      <c r="AU617" s="227" t="s">
        <v>86</v>
      </c>
      <c r="AV617" s="12" t="s">
        <v>86</v>
      </c>
      <c r="AW617" s="12" t="s">
        <v>38</v>
      </c>
      <c r="AX617" s="12" t="s">
        <v>77</v>
      </c>
      <c r="AY617" s="227" t="s">
        <v>139</v>
      </c>
    </row>
    <row r="618" spans="2:51" s="11" customFormat="1" ht="13.5">
      <c r="B618" s="205"/>
      <c r="C618" s="206"/>
      <c r="D618" s="207" t="s">
        <v>148</v>
      </c>
      <c r="E618" s="208" t="s">
        <v>22</v>
      </c>
      <c r="F618" s="209" t="s">
        <v>174</v>
      </c>
      <c r="G618" s="206"/>
      <c r="H618" s="210" t="s">
        <v>22</v>
      </c>
      <c r="I618" s="211"/>
      <c r="J618" s="206"/>
      <c r="K618" s="206"/>
      <c r="L618" s="212"/>
      <c r="M618" s="213"/>
      <c r="N618" s="214"/>
      <c r="O618" s="214"/>
      <c r="P618" s="214"/>
      <c r="Q618" s="214"/>
      <c r="R618" s="214"/>
      <c r="S618" s="214"/>
      <c r="T618" s="215"/>
      <c r="AT618" s="216" t="s">
        <v>148</v>
      </c>
      <c r="AU618" s="216" t="s">
        <v>86</v>
      </c>
      <c r="AV618" s="11" t="s">
        <v>24</v>
      </c>
      <c r="AW618" s="11" t="s">
        <v>38</v>
      </c>
      <c r="AX618" s="11" t="s">
        <v>77</v>
      </c>
      <c r="AY618" s="216" t="s">
        <v>139</v>
      </c>
    </row>
    <row r="619" spans="2:51" s="12" customFormat="1" ht="13.5">
      <c r="B619" s="217"/>
      <c r="C619" s="218"/>
      <c r="D619" s="207" t="s">
        <v>148</v>
      </c>
      <c r="E619" s="219" t="s">
        <v>22</v>
      </c>
      <c r="F619" s="220" t="s">
        <v>514</v>
      </c>
      <c r="G619" s="218"/>
      <c r="H619" s="221">
        <v>88.26</v>
      </c>
      <c r="I619" s="222"/>
      <c r="J619" s="218"/>
      <c r="K619" s="218"/>
      <c r="L619" s="223"/>
      <c r="M619" s="224"/>
      <c r="N619" s="225"/>
      <c r="O619" s="225"/>
      <c r="P619" s="225"/>
      <c r="Q619" s="225"/>
      <c r="R619" s="225"/>
      <c r="S619" s="225"/>
      <c r="T619" s="226"/>
      <c r="AT619" s="227" t="s">
        <v>148</v>
      </c>
      <c r="AU619" s="227" t="s">
        <v>86</v>
      </c>
      <c r="AV619" s="12" t="s">
        <v>86</v>
      </c>
      <c r="AW619" s="12" t="s">
        <v>38</v>
      </c>
      <c r="AX619" s="12" t="s">
        <v>77</v>
      </c>
      <c r="AY619" s="227" t="s">
        <v>139</v>
      </c>
    </row>
    <row r="620" spans="2:51" s="13" customFormat="1" ht="13.5">
      <c r="B620" s="228"/>
      <c r="C620" s="229"/>
      <c r="D620" s="241" t="s">
        <v>148</v>
      </c>
      <c r="E620" s="242" t="s">
        <v>22</v>
      </c>
      <c r="F620" s="243" t="s">
        <v>151</v>
      </c>
      <c r="G620" s="229"/>
      <c r="H620" s="244">
        <v>118.44</v>
      </c>
      <c r="I620" s="233"/>
      <c r="J620" s="229"/>
      <c r="K620" s="229"/>
      <c r="L620" s="234"/>
      <c r="M620" s="235"/>
      <c r="N620" s="236"/>
      <c r="O620" s="236"/>
      <c r="P620" s="236"/>
      <c r="Q620" s="236"/>
      <c r="R620" s="236"/>
      <c r="S620" s="236"/>
      <c r="T620" s="237"/>
      <c r="AT620" s="238" t="s">
        <v>148</v>
      </c>
      <c r="AU620" s="238" t="s">
        <v>86</v>
      </c>
      <c r="AV620" s="13" t="s">
        <v>146</v>
      </c>
      <c r="AW620" s="13" t="s">
        <v>38</v>
      </c>
      <c r="AX620" s="13" t="s">
        <v>24</v>
      </c>
      <c r="AY620" s="238" t="s">
        <v>139</v>
      </c>
    </row>
    <row r="621" spans="2:65" s="1" customFormat="1" ht="31.5" customHeight="1">
      <c r="B621" s="41"/>
      <c r="C621" s="193" t="s">
        <v>520</v>
      </c>
      <c r="D621" s="193" t="s">
        <v>142</v>
      </c>
      <c r="E621" s="194" t="s">
        <v>521</v>
      </c>
      <c r="F621" s="195" t="s">
        <v>522</v>
      </c>
      <c r="G621" s="196" t="s">
        <v>145</v>
      </c>
      <c r="H621" s="197">
        <v>118.44</v>
      </c>
      <c r="I621" s="198"/>
      <c r="J621" s="199">
        <f>ROUND(I621*H621,2)</f>
        <v>0</v>
      </c>
      <c r="K621" s="195" t="s">
        <v>156</v>
      </c>
      <c r="L621" s="61"/>
      <c r="M621" s="200" t="s">
        <v>22</v>
      </c>
      <c r="N621" s="201" t="s">
        <v>48</v>
      </c>
      <c r="O621" s="42"/>
      <c r="P621" s="202">
        <f>O621*H621</f>
        <v>0</v>
      </c>
      <c r="Q621" s="202">
        <v>0.00021</v>
      </c>
      <c r="R621" s="202">
        <f>Q621*H621</f>
        <v>0.0248724</v>
      </c>
      <c r="S621" s="202">
        <v>0</v>
      </c>
      <c r="T621" s="203">
        <f>S621*H621</f>
        <v>0</v>
      </c>
      <c r="AR621" s="24" t="s">
        <v>318</v>
      </c>
      <c r="AT621" s="24" t="s">
        <v>142</v>
      </c>
      <c r="AU621" s="24" t="s">
        <v>86</v>
      </c>
      <c r="AY621" s="24" t="s">
        <v>139</v>
      </c>
      <c r="BE621" s="204">
        <f>IF(N621="základní",J621,0)</f>
        <v>0</v>
      </c>
      <c r="BF621" s="204">
        <f>IF(N621="snížená",J621,0)</f>
        <v>0</v>
      </c>
      <c r="BG621" s="204">
        <f>IF(N621="zákl. přenesená",J621,0)</f>
        <v>0</v>
      </c>
      <c r="BH621" s="204">
        <f>IF(N621="sníž. přenesená",J621,0)</f>
        <v>0</v>
      </c>
      <c r="BI621" s="204">
        <f>IF(N621="nulová",J621,0)</f>
        <v>0</v>
      </c>
      <c r="BJ621" s="24" t="s">
        <v>24</v>
      </c>
      <c r="BK621" s="204">
        <f>ROUND(I621*H621,2)</f>
        <v>0</v>
      </c>
      <c r="BL621" s="24" t="s">
        <v>318</v>
      </c>
      <c r="BM621" s="24" t="s">
        <v>523</v>
      </c>
    </row>
    <row r="622" spans="2:51" s="11" customFormat="1" ht="13.5">
      <c r="B622" s="205"/>
      <c r="C622" s="206"/>
      <c r="D622" s="207" t="s">
        <v>148</v>
      </c>
      <c r="E622" s="208" t="s">
        <v>22</v>
      </c>
      <c r="F622" s="209" t="s">
        <v>249</v>
      </c>
      <c r="G622" s="206"/>
      <c r="H622" s="210" t="s">
        <v>22</v>
      </c>
      <c r="I622" s="211"/>
      <c r="J622" s="206"/>
      <c r="K622" s="206"/>
      <c r="L622" s="212"/>
      <c r="M622" s="213"/>
      <c r="N622" s="214"/>
      <c r="O622" s="214"/>
      <c r="P622" s="214"/>
      <c r="Q622" s="214"/>
      <c r="R622" s="214"/>
      <c r="S622" s="214"/>
      <c r="T622" s="215"/>
      <c r="AT622" s="216" t="s">
        <v>148</v>
      </c>
      <c r="AU622" s="216" t="s">
        <v>86</v>
      </c>
      <c r="AV622" s="11" t="s">
        <v>24</v>
      </c>
      <c r="AW622" s="11" t="s">
        <v>38</v>
      </c>
      <c r="AX622" s="11" t="s">
        <v>77</v>
      </c>
      <c r="AY622" s="216" t="s">
        <v>139</v>
      </c>
    </row>
    <row r="623" spans="2:51" s="11" customFormat="1" ht="13.5">
      <c r="B623" s="205"/>
      <c r="C623" s="206"/>
      <c r="D623" s="207" t="s">
        <v>148</v>
      </c>
      <c r="E623" s="208" t="s">
        <v>22</v>
      </c>
      <c r="F623" s="209" t="s">
        <v>201</v>
      </c>
      <c r="G623" s="206"/>
      <c r="H623" s="210" t="s">
        <v>22</v>
      </c>
      <c r="I623" s="211"/>
      <c r="J623" s="206"/>
      <c r="K623" s="206"/>
      <c r="L623" s="212"/>
      <c r="M623" s="213"/>
      <c r="N623" s="214"/>
      <c r="O623" s="214"/>
      <c r="P623" s="214"/>
      <c r="Q623" s="214"/>
      <c r="R623" s="214"/>
      <c r="S623" s="214"/>
      <c r="T623" s="215"/>
      <c r="AT623" s="216" t="s">
        <v>148</v>
      </c>
      <c r="AU623" s="216" t="s">
        <v>86</v>
      </c>
      <c r="AV623" s="11" t="s">
        <v>24</v>
      </c>
      <c r="AW623" s="11" t="s">
        <v>38</v>
      </c>
      <c r="AX623" s="11" t="s">
        <v>77</v>
      </c>
      <c r="AY623" s="216" t="s">
        <v>139</v>
      </c>
    </row>
    <row r="624" spans="2:51" s="12" customFormat="1" ht="13.5">
      <c r="B624" s="217"/>
      <c r="C624" s="218"/>
      <c r="D624" s="207" t="s">
        <v>148</v>
      </c>
      <c r="E624" s="219" t="s">
        <v>22</v>
      </c>
      <c r="F624" s="220" t="s">
        <v>513</v>
      </c>
      <c r="G624" s="218"/>
      <c r="H624" s="221">
        <v>30.18</v>
      </c>
      <c r="I624" s="222"/>
      <c r="J624" s="218"/>
      <c r="K624" s="218"/>
      <c r="L624" s="223"/>
      <c r="M624" s="224"/>
      <c r="N624" s="225"/>
      <c r="O624" s="225"/>
      <c r="P624" s="225"/>
      <c r="Q624" s="225"/>
      <c r="R624" s="225"/>
      <c r="S624" s="225"/>
      <c r="T624" s="226"/>
      <c r="AT624" s="227" t="s">
        <v>148</v>
      </c>
      <c r="AU624" s="227" t="s">
        <v>86</v>
      </c>
      <c r="AV624" s="12" t="s">
        <v>86</v>
      </c>
      <c r="AW624" s="12" t="s">
        <v>38</v>
      </c>
      <c r="AX624" s="12" t="s">
        <v>77</v>
      </c>
      <c r="AY624" s="227" t="s">
        <v>139</v>
      </c>
    </row>
    <row r="625" spans="2:51" s="11" customFormat="1" ht="13.5">
      <c r="B625" s="205"/>
      <c r="C625" s="206"/>
      <c r="D625" s="207" t="s">
        <v>148</v>
      </c>
      <c r="E625" s="208" t="s">
        <v>22</v>
      </c>
      <c r="F625" s="209" t="s">
        <v>174</v>
      </c>
      <c r="G625" s="206"/>
      <c r="H625" s="210" t="s">
        <v>22</v>
      </c>
      <c r="I625" s="211"/>
      <c r="J625" s="206"/>
      <c r="K625" s="206"/>
      <c r="L625" s="212"/>
      <c r="M625" s="213"/>
      <c r="N625" s="214"/>
      <c r="O625" s="214"/>
      <c r="P625" s="214"/>
      <c r="Q625" s="214"/>
      <c r="R625" s="214"/>
      <c r="S625" s="214"/>
      <c r="T625" s="215"/>
      <c r="AT625" s="216" t="s">
        <v>148</v>
      </c>
      <c r="AU625" s="216" t="s">
        <v>86</v>
      </c>
      <c r="AV625" s="11" t="s">
        <v>24</v>
      </c>
      <c r="AW625" s="11" t="s">
        <v>38</v>
      </c>
      <c r="AX625" s="11" t="s">
        <v>77</v>
      </c>
      <c r="AY625" s="216" t="s">
        <v>139</v>
      </c>
    </row>
    <row r="626" spans="2:51" s="12" customFormat="1" ht="13.5">
      <c r="B626" s="217"/>
      <c r="C626" s="218"/>
      <c r="D626" s="207" t="s">
        <v>148</v>
      </c>
      <c r="E626" s="219" t="s">
        <v>22</v>
      </c>
      <c r="F626" s="220" t="s">
        <v>514</v>
      </c>
      <c r="G626" s="218"/>
      <c r="H626" s="221">
        <v>88.26</v>
      </c>
      <c r="I626" s="222"/>
      <c r="J626" s="218"/>
      <c r="K626" s="218"/>
      <c r="L626" s="223"/>
      <c r="M626" s="224"/>
      <c r="N626" s="225"/>
      <c r="O626" s="225"/>
      <c r="P626" s="225"/>
      <c r="Q626" s="225"/>
      <c r="R626" s="225"/>
      <c r="S626" s="225"/>
      <c r="T626" s="226"/>
      <c r="AT626" s="227" t="s">
        <v>148</v>
      </c>
      <c r="AU626" s="227" t="s">
        <v>86</v>
      </c>
      <c r="AV626" s="12" t="s">
        <v>86</v>
      </c>
      <c r="AW626" s="12" t="s">
        <v>38</v>
      </c>
      <c r="AX626" s="12" t="s">
        <v>77</v>
      </c>
      <c r="AY626" s="227" t="s">
        <v>139</v>
      </c>
    </row>
    <row r="627" spans="2:51" s="13" customFormat="1" ht="13.5">
      <c r="B627" s="228"/>
      <c r="C627" s="229"/>
      <c r="D627" s="207" t="s">
        <v>148</v>
      </c>
      <c r="E627" s="230" t="s">
        <v>22</v>
      </c>
      <c r="F627" s="231" t="s">
        <v>151</v>
      </c>
      <c r="G627" s="229"/>
      <c r="H627" s="232">
        <v>118.44</v>
      </c>
      <c r="I627" s="233"/>
      <c r="J627" s="229"/>
      <c r="K627" s="229"/>
      <c r="L627" s="234"/>
      <c r="M627" s="235"/>
      <c r="N627" s="236"/>
      <c r="O627" s="236"/>
      <c r="P627" s="236"/>
      <c r="Q627" s="236"/>
      <c r="R627" s="236"/>
      <c r="S627" s="236"/>
      <c r="T627" s="237"/>
      <c r="AT627" s="238" t="s">
        <v>148</v>
      </c>
      <c r="AU627" s="238" t="s">
        <v>86</v>
      </c>
      <c r="AV627" s="13" t="s">
        <v>146</v>
      </c>
      <c r="AW627" s="13" t="s">
        <v>38</v>
      </c>
      <c r="AX627" s="13" t="s">
        <v>24</v>
      </c>
      <c r="AY627" s="238" t="s">
        <v>139</v>
      </c>
    </row>
    <row r="628" spans="2:63" s="10" customFormat="1" ht="29.85" customHeight="1">
      <c r="B628" s="176"/>
      <c r="C628" s="177"/>
      <c r="D628" s="190" t="s">
        <v>76</v>
      </c>
      <c r="E628" s="191" t="s">
        <v>524</v>
      </c>
      <c r="F628" s="191" t="s">
        <v>525</v>
      </c>
      <c r="G628" s="177"/>
      <c r="H628" s="177"/>
      <c r="I628" s="180"/>
      <c r="J628" s="192">
        <f>BK628</f>
        <v>0</v>
      </c>
      <c r="K628" s="177"/>
      <c r="L628" s="182"/>
      <c r="M628" s="183"/>
      <c r="N628" s="184"/>
      <c r="O628" s="184"/>
      <c r="P628" s="185">
        <f>SUM(P629:P920)</f>
        <v>0</v>
      </c>
      <c r="Q628" s="184"/>
      <c r="R628" s="185">
        <f>SUM(R629:R920)</f>
        <v>2.49312042</v>
      </c>
      <c r="S628" s="184"/>
      <c r="T628" s="186">
        <f>SUM(T629:T920)</f>
        <v>0.61338677</v>
      </c>
      <c r="AR628" s="187" t="s">
        <v>86</v>
      </c>
      <c r="AT628" s="188" t="s">
        <v>76</v>
      </c>
      <c r="AU628" s="188" t="s">
        <v>24</v>
      </c>
      <c r="AY628" s="187" t="s">
        <v>139</v>
      </c>
      <c r="BK628" s="189">
        <f>SUM(BK629:BK920)</f>
        <v>0</v>
      </c>
    </row>
    <row r="629" spans="2:65" s="1" customFormat="1" ht="22.5" customHeight="1">
      <c r="B629" s="41"/>
      <c r="C629" s="193" t="s">
        <v>526</v>
      </c>
      <c r="D629" s="193" t="s">
        <v>142</v>
      </c>
      <c r="E629" s="194" t="s">
        <v>527</v>
      </c>
      <c r="F629" s="195" t="s">
        <v>528</v>
      </c>
      <c r="G629" s="196" t="s">
        <v>145</v>
      </c>
      <c r="H629" s="197">
        <v>1978.667</v>
      </c>
      <c r="I629" s="198"/>
      <c r="J629" s="199">
        <f>ROUND(I629*H629,2)</f>
        <v>0</v>
      </c>
      <c r="K629" s="195" t="s">
        <v>156</v>
      </c>
      <c r="L629" s="61"/>
      <c r="M629" s="200" t="s">
        <v>22</v>
      </c>
      <c r="N629" s="201" t="s">
        <v>48</v>
      </c>
      <c r="O629" s="42"/>
      <c r="P629" s="202">
        <f>O629*H629</f>
        <v>0</v>
      </c>
      <c r="Q629" s="202">
        <v>0.001</v>
      </c>
      <c r="R629" s="202">
        <f>Q629*H629</f>
        <v>1.978667</v>
      </c>
      <c r="S629" s="202">
        <v>0.00031</v>
      </c>
      <c r="T629" s="203">
        <f>S629*H629</f>
        <v>0.61338677</v>
      </c>
      <c r="AR629" s="24" t="s">
        <v>318</v>
      </c>
      <c r="AT629" s="24" t="s">
        <v>142</v>
      </c>
      <c r="AU629" s="24" t="s">
        <v>86</v>
      </c>
      <c r="AY629" s="24" t="s">
        <v>139</v>
      </c>
      <c r="BE629" s="204">
        <f>IF(N629="základní",J629,0)</f>
        <v>0</v>
      </c>
      <c r="BF629" s="204">
        <f>IF(N629="snížená",J629,0)</f>
        <v>0</v>
      </c>
      <c r="BG629" s="204">
        <f>IF(N629="zákl. přenesená",J629,0)</f>
        <v>0</v>
      </c>
      <c r="BH629" s="204">
        <f>IF(N629="sníž. přenesená",J629,0)</f>
        <v>0</v>
      </c>
      <c r="BI629" s="204">
        <f>IF(N629="nulová",J629,0)</f>
        <v>0</v>
      </c>
      <c r="BJ629" s="24" t="s">
        <v>24</v>
      </c>
      <c r="BK629" s="204">
        <f>ROUND(I629*H629,2)</f>
        <v>0</v>
      </c>
      <c r="BL629" s="24" t="s">
        <v>318</v>
      </c>
      <c r="BM629" s="24" t="s">
        <v>529</v>
      </c>
    </row>
    <row r="630" spans="2:47" s="1" customFormat="1" ht="27">
      <c r="B630" s="41"/>
      <c r="C630" s="63"/>
      <c r="D630" s="207" t="s">
        <v>158</v>
      </c>
      <c r="E630" s="63"/>
      <c r="F630" s="239" t="s">
        <v>530</v>
      </c>
      <c r="G630" s="63"/>
      <c r="H630" s="63"/>
      <c r="I630" s="163"/>
      <c r="J630" s="63"/>
      <c r="K630" s="63"/>
      <c r="L630" s="61"/>
      <c r="M630" s="240"/>
      <c r="N630" s="42"/>
      <c r="O630" s="42"/>
      <c r="P630" s="42"/>
      <c r="Q630" s="42"/>
      <c r="R630" s="42"/>
      <c r="S630" s="42"/>
      <c r="T630" s="78"/>
      <c r="AT630" s="24" t="s">
        <v>158</v>
      </c>
      <c r="AU630" s="24" t="s">
        <v>86</v>
      </c>
    </row>
    <row r="631" spans="2:51" s="11" customFormat="1" ht="13.5">
      <c r="B631" s="205"/>
      <c r="C631" s="206"/>
      <c r="D631" s="207" t="s">
        <v>148</v>
      </c>
      <c r="E631" s="208" t="s">
        <v>22</v>
      </c>
      <c r="F631" s="209" t="s">
        <v>249</v>
      </c>
      <c r="G631" s="206"/>
      <c r="H631" s="210" t="s">
        <v>22</v>
      </c>
      <c r="I631" s="211"/>
      <c r="J631" s="206"/>
      <c r="K631" s="206"/>
      <c r="L631" s="212"/>
      <c r="M631" s="213"/>
      <c r="N631" s="214"/>
      <c r="O631" s="214"/>
      <c r="P631" s="214"/>
      <c r="Q631" s="214"/>
      <c r="R631" s="214"/>
      <c r="S631" s="214"/>
      <c r="T631" s="215"/>
      <c r="AT631" s="216" t="s">
        <v>148</v>
      </c>
      <c r="AU631" s="216" t="s">
        <v>86</v>
      </c>
      <c r="AV631" s="11" t="s">
        <v>24</v>
      </c>
      <c r="AW631" s="11" t="s">
        <v>38</v>
      </c>
      <c r="AX631" s="11" t="s">
        <v>77</v>
      </c>
      <c r="AY631" s="216" t="s">
        <v>139</v>
      </c>
    </row>
    <row r="632" spans="2:51" s="11" customFormat="1" ht="13.5">
      <c r="B632" s="205"/>
      <c r="C632" s="206"/>
      <c r="D632" s="207" t="s">
        <v>148</v>
      </c>
      <c r="E632" s="208" t="s">
        <v>22</v>
      </c>
      <c r="F632" s="209" t="s">
        <v>201</v>
      </c>
      <c r="G632" s="206"/>
      <c r="H632" s="210" t="s">
        <v>22</v>
      </c>
      <c r="I632" s="211"/>
      <c r="J632" s="206"/>
      <c r="K632" s="206"/>
      <c r="L632" s="212"/>
      <c r="M632" s="213"/>
      <c r="N632" s="214"/>
      <c r="O632" s="214"/>
      <c r="P632" s="214"/>
      <c r="Q632" s="214"/>
      <c r="R632" s="214"/>
      <c r="S632" s="214"/>
      <c r="T632" s="215"/>
      <c r="AT632" s="216" t="s">
        <v>148</v>
      </c>
      <c r="AU632" s="216" t="s">
        <v>86</v>
      </c>
      <c r="AV632" s="11" t="s">
        <v>24</v>
      </c>
      <c r="AW632" s="11" t="s">
        <v>38</v>
      </c>
      <c r="AX632" s="11" t="s">
        <v>77</v>
      </c>
      <c r="AY632" s="216" t="s">
        <v>139</v>
      </c>
    </row>
    <row r="633" spans="2:51" s="12" customFormat="1" ht="13.5">
      <c r="B633" s="217"/>
      <c r="C633" s="218"/>
      <c r="D633" s="207" t="s">
        <v>148</v>
      </c>
      <c r="E633" s="219" t="s">
        <v>22</v>
      </c>
      <c r="F633" s="220" t="s">
        <v>250</v>
      </c>
      <c r="G633" s="218"/>
      <c r="H633" s="221">
        <v>200.278</v>
      </c>
      <c r="I633" s="222"/>
      <c r="J633" s="218"/>
      <c r="K633" s="218"/>
      <c r="L633" s="223"/>
      <c r="M633" s="224"/>
      <c r="N633" s="225"/>
      <c r="O633" s="225"/>
      <c r="P633" s="225"/>
      <c r="Q633" s="225"/>
      <c r="R633" s="225"/>
      <c r="S633" s="225"/>
      <c r="T633" s="226"/>
      <c r="AT633" s="227" t="s">
        <v>148</v>
      </c>
      <c r="AU633" s="227" t="s">
        <v>86</v>
      </c>
      <c r="AV633" s="12" t="s">
        <v>86</v>
      </c>
      <c r="AW633" s="12" t="s">
        <v>38</v>
      </c>
      <c r="AX633" s="12" t="s">
        <v>77</v>
      </c>
      <c r="AY633" s="227" t="s">
        <v>139</v>
      </c>
    </row>
    <row r="634" spans="2:51" s="12" customFormat="1" ht="13.5">
      <c r="B634" s="217"/>
      <c r="C634" s="218"/>
      <c r="D634" s="207" t="s">
        <v>148</v>
      </c>
      <c r="E634" s="219" t="s">
        <v>22</v>
      </c>
      <c r="F634" s="220" t="s">
        <v>251</v>
      </c>
      <c r="G634" s="218"/>
      <c r="H634" s="221">
        <v>62.741</v>
      </c>
      <c r="I634" s="222"/>
      <c r="J634" s="218"/>
      <c r="K634" s="218"/>
      <c r="L634" s="223"/>
      <c r="M634" s="224"/>
      <c r="N634" s="225"/>
      <c r="O634" s="225"/>
      <c r="P634" s="225"/>
      <c r="Q634" s="225"/>
      <c r="R634" s="225"/>
      <c r="S634" s="225"/>
      <c r="T634" s="226"/>
      <c r="AT634" s="227" t="s">
        <v>148</v>
      </c>
      <c r="AU634" s="227" t="s">
        <v>86</v>
      </c>
      <c r="AV634" s="12" t="s">
        <v>86</v>
      </c>
      <c r="AW634" s="12" t="s">
        <v>38</v>
      </c>
      <c r="AX634" s="12" t="s">
        <v>77</v>
      </c>
      <c r="AY634" s="227" t="s">
        <v>139</v>
      </c>
    </row>
    <row r="635" spans="2:51" s="11" customFormat="1" ht="13.5">
      <c r="B635" s="205"/>
      <c r="C635" s="206"/>
      <c r="D635" s="207" t="s">
        <v>148</v>
      </c>
      <c r="E635" s="208" t="s">
        <v>22</v>
      </c>
      <c r="F635" s="209" t="s">
        <v>174</v>
      </c>
      <c r="G635" s="206"/>
      <c r="H635" s="210" t="s">
        <v>22</v>
      </c>
      <c r="I635" s="211"/>
      <c r="J635" s="206"/>
      <c r="K635" s="206"/>
      <c r="L635" s="212"/>
      <c r="M635" s="213"/>
      <c r="N635" s="214"/>
      <c r="O635" s="214"/>
      <c r="P635" s="214"/>
      <c r="Q635" s="214"/>
      <c r="R635" s="214"/>
      <c r="S635" s="214"/>
      <c r="T635" s="215"/>
      <c r="AT635" s="216" t="s">
        <v>148</v>
      </c>
      <c r="AU635" s="216" t="s">
        <v>86</v>
      </c>
      <c r="AV635" s="11" t="s">
        <v>24</v>
      </c>
      <c r="AW635" s="11" t="s">
        <v>38</v>
      </c>
      <c r="AX635" s="11" t="s">
        <v>77</v>
      </c>
      <c r="AY635" s="216" t="s">
        <v>139</v>
      </c>
    </row>
    <row r="636" spans="2:51" s="12" customFormat="1" ht="13.5">
      <c r="B636" s="217"/>
      <c r="C636" s="218"/>
      <c r="D636" s="207" t="s">
        <v>148</v>
      </c>
      <c r="E636" s="219" t="s">
        <v>22</v>
      </c>
      <c r="F636" s="220" t="s">
        <v>252</v>
      </c>
      <c r="G636" s="218"/>
      <c r="H636" s="221">
        <v>192.87</v>
      </c>
      <c r="I636" s="222"/>
      <c r="J636" s="218"/>
      <c r="K636" s="218"/>
      <c r="L636" s="223"/>
      <c r="M636" s="224"/>
      <c r="N636" s="225"/>
      <c r="O636" s="225"/>
      <c r="P636" s="225"/>
      <c r="Q636" s="225"/>
      <c r="R636" s="225"/>
      <c r="S636" s="225"/>
      <c r="T636" s="226"/>
      <c r="AT636" s="227" t="s">
        <v>148</v>
      </c>
      <c r="AU636" s="227" t="s">
        <v>86</v>
      </c>
      <c r="AV636" s="12" t="s">
        <v>86</v>
      </c>
      <c r="AW636" s="12" t="s">
        <v>38</v>
      </c>
      <c r="AX636" s="12" t="s">
        <v>77</v>
      </c>
      <c r="AY636" s="227" t="s">
        <v>139</v>
      </c>
    </row>
    <row r="637" spans="2:51" s="11" customFormat="1" ht="13.5">
      <c r="B637" s="205"/>
      <c r="C637" s="206"/>
      <c r="D637" s="207" t="s">
        <v>148</v>
      </c>
      <c r="E637" s="208" t="s">
        <v>22</v>
      </c>
      <c r="F637" s="209" t="s">
        <v>212</v>
      </c>
      <c r="G637" s="206"/>
      <c r="H637" s="210" t="s">
        <v>22</v>
      </c>
      <c r="I637" s="211"/>
      <c r="J637" s="206"/>
      <c r="K637" s="206"/>
      <c r="L637" s="212"/>
      <c r="M637" s="213"/>
      <c r="N637" s="214"/>
      <c r="O637" s="214"/>
      <c r="P637" s="214"/>
      <c r="Q637" s="214"/>
      <c r="R637" s="214"/>
      <c r="S637" s="214"/>
      <c r="T637" s="215"/>
      <c r="AT637" s="216" t="s">
        <v>148</v>
      </c>
      <c r="AU637" s="216" t="s">
        <v>86</v>
      </c>
      <c r="AV637" s="11" t="s">
        <v>24</v>
      </c>
      <c r="AW637" s="11" t="s">
        <v>38</v>
      </c>
      <c r="AX637" s="11" t="s">
        <v>77</v>
      </c>
      <c r="AY637" s="216" t="s">
        <v>139</v>
      </c>
    </row>
    <row r="638" spans="2:51" s="12" customFormat="1" ht="13.5">
      <c r="B638" s="217"/>
      <c r="C638" s="218"/>
      <c r="D638" s="207" t="s">
        <v>148</v>
      </c>
      <c r="E638" s="219" t="s">
        <v>22</v>
      </c>
      <c r="F638" s="220" t="s">
        <v>253</v>
      </c>
      <c r="G638" s="218"/>
      <c r="H638" s="221">
        <v>162.323</v>
      </c>
      <c r="I638" s="222"/>
      <c r="J638" s="218"/>
      <c r="K638" s="218"/>
      <c r="L638" s="223"/>
      <c r="M638" s="224"/>
      <c r="N638" s="225"/>
      <c r="O638" s="225"/>
      <c r="P638" s="225"/>
      <c r="Q638" s="225"/>
      <c r="R638" s="225"/>
      <c r="S638" s="225"/>
      <c r="T638" s="226"/>
      <c r="AT638" s="227" t="s">
        <v>148</v>
      </c>
      <c r="AU638" s="227" t="s">
        <v>86</v>
      </c>
      <c r="AV638" s="12" t="s">
        <v>86</v>
      </c>
      <c r="AW638" s="12" t="s">
        <v>38</v>
      </c>
      <c r="AX638" s="12" t="s">
        <v>77</v>
      </c>
      <c r="AY638" s="227" t="s">
        <v>139</v>
      </c>
    </row>
    <row r="639" spans="2:51" s="14" customFormat="1" ht="13.5">
      <c r="B639" s="245"/>
      <c r="C639" s="246"/>
      <c r="D639" s="207" t="s">
        <v>148</v>
      </c>
      <c r="E639" s="247" t="s">
        <v>22</v>
      </c>
      <c r="F639" s="248" t="s">
        <v>531</v>
      </c>
      <c r="G639" s="246"/>
      <c r="H639" s="249">
        <v>618.212</v>
      </c>
      <c r="I639" s="250"/>
      <c r="J639" s="246"/>
      <c r="K639" s="246"/>
      <c r="L639" s="251"/>
      <c r="M639" s="252"/>
      <c r="N639" s="253"/>
      <c r="O639" s="253"/>
      <c r="P639" s="253"/>
      <c r="Q639" s="253"/>
      <c r="R639" s="253"/>
      <c r="S639" s="253"/>
      <c r="T639" s="254"/>
      <c r="AT639" s="255" t="s">
        <v>148</v>
      </c>
      <c r="AU639" s="255" t="s">
        <v>86</v>
      </c>
      <c r="AV639" s="14" t="s">
        <v>140</v>
      </c>
      <c r="AW639" s="14" t="s">
        <v>38</v>
      </c>
      <c r="AX639" s="14" t="s">
        <v>77</v>
      </c>
      <c r="AY639" s="255" t="s">
        <v>139</v>
      </c>
    </row>
    <row r="640" spans="2:51" s="11" customFormat="1" ht="13.5">
      <c r="B640" s="205"/>
      <c r="C640" s="206"/>
      <c r="D640" s="207" t="s">
        <v>148</v>
      </c>
      <c r="E640" s="208" t="s">
        <v>22</v>
      </c>
      <c r="F640" s="209" t="s">
        <v>195</v>
      </c>
      <c r="G640" s="206"/>
      <c r="H640" s="210" t="s">
        <v>22</v>
      </c>
      <c r="I640" s="211"/>
      <c r="J640" s="206"/>
      <c r="K640" s="206"/>
      <c r="L640" s="212"/>
      <c r="M640" s="213"/>
      <c r="N640" s="214"/>
      <c r="O640" s="214"/>
      <c r="P640" s="214"/>
      <c r="Q640" s="214"/>
      <c r="R640" s="214"/>
      <c r="S640" s="214"/>
      <c r="T640" s="215"/>
      <c r="AT640" s="216" t="s">
        <v>148</v>
      </c>
      <c r="AU640" s="216" t="s">
        <v>86</v>
      </c>
      <c r="AV640" s="11" t="s">
        <v>24</v>
      </c>
      <c r="AW640" s="11" t="s">
        <v>38</v>
      </c>
      <c r="AX640" s="11" t="s">
        <v>77</v>
      </c>
      <c r="AY640" s="216" t="s">
        <v>139</v>
      </c>
    </row>
    <row r="641" spans="2:51" s="11" customFormat="1" ht="13.5">
      <c r="B641" s="205"/>
      <c r="C641" s="206"/>
      <c r="D641" s="207" t="s">
        <v>148</v>
      </c>
      <c r="E641" s="208" t="s">
        <v>22</v>
      </c>
      <c r="F641" s="209" t="s">
        <v>164</v>
      </c>
      <c r="G641" s="206"/>
      <c r="H641" s="210" t="s">
        <v>22</v>
      </c>
      <c r="I641" s="211"/>
      <c r="J641" s="206"/>
      <c r="K641" s="206"/>
      <c r="L641" s="212"/>
      <c r="M641" s="213"/>
      <c r="N641" s="214"/>
      <c r="O641" s="214"/>
      <c r="P641" s="214"/>
      <c r="Q641" s="214"/>
      <c r="R641" s="214"/>
      <c r="S641" s="214"/>
      <c r="T641" s="215"/>
      <c r="AT641" s="216" t="s">
        <v>148</v>
      </c>
      <c r="AU641" s="216" t="s">
        <v>86</v>
      </c>
      <c r="AV641" s="11" t="s">
        <v>24</v>
      </c>
      <c r="AW641" s="11" t="s">
        <v>38</v>
      </c>
      <c r="AX641" s="11" t="s">
        <v>77</v>
      </c>
      <c r="AY641" s="216" t="s">
        <v>139</v>
      </c>
    </row>
    <row r="642" spans="2:51" s="12" customFormat="1" ht="13.5">
      <c r="B642" s="217"/>
      <c r="C642" s="218"/>
      <c r="D642" s="207" t="s">
        <v>148</v>
      </c>
      <c r="E642" s="219" t="s">
        <v>22</v>
      </c>
      <c r="F642" s="220" t="s">
        <v>196</v>
      </c>
      <c r="G642" s="218"/>
      <c r="H642" s="221">
        <v>62.15</v>
      </c>
      <c r="I642" s="222"/>
      <c r="J642" s="218"/>
      <c r="K642" s="218"/>
      <c r="L642" s="223"/>
      <c r="M642" s="224"/>
      <c r="N642" s="225"/>
      <c r="O642" s="225"/>
      <c r="P642" s="225"/>
      <c r="Q642" s="225"/>
      <c r="R642" s="225"/>
      <c r="S642" s="225"/>
      <c r="T642" s="226"/>
      <c r="AT642" s="227" t="s">
        <v>148</v>
      </c>
      <c r="AU642" s="227" t="s">
        <v>86</v>
      </c>
      <c r="AV642" s="12" t="s">
        <v>86</v>
      </c>
      <c r="AW642" s="12" t="s">
        <v>38</v>
      </c>
      <c r="AX642" s="12" t="s">
        <v>77</v>
      </c>
      <c r="AY642" s="227" t="s">
        <v>139</v>
      </c>
    </row>
    <row r="643" spans="2:51" s="12" customFormat="1" ht="13.5">
      <c r="B643" s="217"/>
      <c r="C643" s="218"/>
      <c r="D643" s="207" t="s">
        <v>148</v>
      </c>
      <c r="E643" s="219" t="s">
        <v>22</v>
      </c>
      <c r="F643" s="220" t="s">
        <v>197</v>
      </c>
      <c r="G643" s="218"/>
      <c r="H643" s="221">
        <v>26.06</v>
      </c>
      <c r="I643" s="222"/>
      <c r="J643" s="218"/>
      <c r="K643" s="218"/>
      <c r="L643" s="223"/>
      <c r="M643" s="224"/>
      <c r="N643" s="225"/>
      <c r="O643" s="225"/>
      <c r="P643" s="225"/>
      <c r="Q643" s="225"/>
      <c r="R643" s="225"/>
      <c r="S643" s="225"/>
      <c r="T643" s="226"/>
      <c r="AT643" s="227" t="s">
        <v>148</v>
      </c>
      <c r="AU643" s="227" t="s">
        <v>86</v>
      </c>
      <c r="AV643" s="12" t="s">
        <v>86</v>
      </c>
      <c r="AW643" s="12" t="s">
        <v>38</v>
      </c>
      <c r="AX643" s="12" t="s">
        <v>77</v>
      </c>
      <c r="AY643" s="227" t="s">
        <v>139</v>
      </c>
    </row>
    <row r="644" spans="2:51" s="12" customFormat="1" ht="13.5">
      <c r="B644" s="217"/>
      <c r="C644" s="218"/>
      <c r="D644" s="207" t="s">
        <v>148</v>
      </c>
      <c r="E644" s="219" t="s">
        <v>22</v>
      </c>
      <c r="F644" s="220" t="s">
        <v>198</v>
      </c>
      <c r="G644" s="218"/>
      <c r="H644" s="221">
        <v>2.05</v>
      </c>
      <c r="I644" s="222"/>
      <c r="J644" s="218"/>
      <c r="K644" s="218"/>
      <c r="L644" s="223"/>
      <c r="M644" s="224"/>
      <c r="N644" s="225"/>
      <c r="O644" s="225"/>
      <c r="P644" s="225"/>
      <c r="Q644" s="225"/>
      <c r="R644" s="225"/>
      <c r="S644" s="225"/>
      <c r="T644" s="226"/>
      <c r="AT644" s="227" t="s">
        <v>148</v>
      </c>
      <c r="AU644" s="227" t="s">
        <v>86</v>
      </c>
      <c r="AV644" s="12" t="s">
        <v>86</v>
      </c>
      <c r="AW644" s="12" t="s">
        <v>38</v>
      </c>
      <c r="AX644" s="12" t="s">
        <v>77</v>
      </c>
      <c r="AY644" s="227" t="s">
        <v>139</v>
      </c>
    </row>
    <row r="645" spans="2:51" s="12" customFormat="1" ht="13.5">
      <c r="B645" s="217"/>
      <c r="C645" s="218"/>
      <c r="D645" s="207" t="s">
        <v>148</v>
      </c>
      <c r="E645" s="219" t="s">
        <v>22</v>
      </c>
      <c r="F645" s="220" t="s">
        <v>199</v>
      </c>
      <c r="G645" s="218"/>
      <c r="H645" s="221">
        <v>3.94</v>
      </c>
      <c r="I645" s="222"/>
      <c r="J645" s="218"/>
      <c r="K645" s="218"/>
      <c r="L645" s="223"/>
      <c r="M645" s="224"/>
      <c r="N645" s="225"/>
      <c r="O645" s="225"/>
      <c r="P645" s="225"/>
      <c r="Q645" s="225"/>
      <c r="R645" s="225"/>
      <c r="S645" s="225"/>
      <c r="T645" s="226"/>
      <c r="AT645" s="227" t="s">
        <v>148</v>
      </c>
      <c r="AU645" s="227" t="s">
        <v>86</v>
      </c>
      <c r="AV645" s="12" t="s">
        <v>86</v>
      </c>
      <c r="AW645" s="12" t="s">
        <v>38</v>
      </c>
      <c r="AX645" s="12" t="s">
        <v>77</v>
      </c>
      <c r="AY645" s="227" t="s">
        <v>139</v>
      </c>
    </row>
    <row r="646" spans="2:51" s="12" customFormat="1" ht="13.5">
      <c r="B646" s="217"/>
      <c r="C646" s="218"/>
      <c r="D646" s="207" t="s">
        <v>148</v>
      </c>
      <c r="E646" s="219" t="s">
        <v>22</v>
      </c>
      <c r="F646" s="220" t="s">
        <v>200</v>
      </c>
      <c r="G646" s="218"/>
      <c r="H646" s="221">
        <v>6.5</v>
      </c>
      <c r="I646" s="222"/>
      <c r="J646" s="218"/>
      <c r="K646" s="218"/>
      <c r="L646" s="223"/>
      <c r="M646" s="224"/>
      <c r="N646" s="225"/>
      <c r="O646" s="225"/>
      <c r="P646" s="225"/>
      <c r="Q646" s="225"/>
      <c r="R646" s="225"/>
      <c r="S646" s="225"/>
      <c r="T646" s="226"/>
      <c r="AT646" s="227" t="s">
        <v>148</v>
      </c>
      <c r="AU646" s="227" t="s">
        <v>86</v>
      </c>
      <c r="AV646" s="12" t="s">
        <v>86</v>
      </c>
      <c r="AW646" s="12" t="s">
        <v>38</v>
      </c>
      <c r="AX646" s="12" t="s">
        <v>77</v>
      </c>
      <c r="AY646" s="227" t="s">
        <v>139</v>
      </c>
    </row>
    <row r="647" spans="2:51" s="11" customFormat="1" ht="13.5">
      <c r="B647" s="205"/>
      <c r="C647" s="206"/>
      <c r="D647" s="207" t="s">
        <v>148</v>
      </c>
      <c r="E647" s="208" t="s">
        <v>22</v>
      </c>
      <c r="F647" s="209" t="s">
        <v>201</v>
      </c>
      <c r="G647" s="206"/>
      <c r="H647" s="210" t="s">
        <v>22</v>
      </c>
      <c r="I647" s="211"/>
      <c r="J647" s="206"/>
      <c r="K647" s="206"/>
      <c r="L647" s="212"/>
      <c r="M647" s="213"/>
      <c r="N647" s="214"/>
      <c r="O647" s="214"/>
      <c r="P647" s="214"/>
      <c r="Q647" s="214"/>
      <c r="R647" s="214"/>
      <c r="S647" s="214"/>
      <c r="T647" s="215"/>
      <c r="AT647" s="216" t="s">
        <v>148</v>
      </c>
      <c r="AU647" s="216" t="s">
        <v>86</v>
      </c>
      <c r="AV647" s="11" t="s">
        <v>24</v>
      </c>
      <c r="AW647" s="11" t="s">
        <v>38</v>
      </c>
      <c r="AX647" s="11" t="s">
        <v>77</v>
      </c>
      <c r="AY647" s="216" t="s">
        <v>139</v>
      </c>
    </row>
    <row r="648" spans="2:51" s="12" customFormat="1" ht="13.5">
      <c r="B648" s="217"/>
      <c r="C648" s="218"/>
      <c r="D648" s="207" t="s">
        <v>148</v>
      </c>
      <c r="E648" s="219" t="s">
        <v>22</v>
      </c>
      <c r="F648" s="220" t="s">
        <v>202</v>
      </c>
      <c r="G648" s="218"/>
      <c r="H648" s="221">
        <v>17.24</v>
      </c>
      <c r="I648" s="222"/>
      <c r="J648" s="218"/>
      <c r="K648" s="218"/>
      <c r="L648" s="223"/>
      <c r="M648" s="224"/>
      <c r="N648" s="225"/>
      <c r="O648" s="225"/>
      <c r="P648" s="225"/>
      <c r="Q648" s="225"/>
      <c r="R648" s="225"/>
      <c r="S648" s="225"/>
      <c r="T648" s="226"/>
      <c r="AT648" s="227" t="s">
        <v>148</v>
      </c>
      <c r="AU648" s="227" t="s">
        <v>86</v>
      </c>
      <c r="AV648" s="12" t="s">
        <v>86</v>
      </c>
      <c r="AW648" s="12" t="s">
        <v>38</v>
      </c>
      <c r="AX648" s="12" t="s">
        <v>77</v>
      </c>
      <c r="AY648" s="227" t="s">
        <v>139</v>
      </c>
    </row>
    <row r="649" spans="2:51" s="12" customFormat="1" ht="13.5">
      <c r="B649" s="217"/>
      <c r="C649" s="218"/>
      <c r="D649" s="207" t="s">
        <v>148</v>
      </c>
      <c r="E649" s="219" t="s">
        <v>22</v>
      </c>
      <c r="F649" s="220" t="s">
        <v>203</v>
      </c>
      <c r="G649" s="218"/>
      <c r="H649" s="221">
        <v>59.17</v>
      </c>
      <c r="I649" s="222"/>
      <c r="J649" s="218"/>
      <c r="K649" s="218"/>
      <c r="L649" s="223"/>
      <c r="M649" s="224"/>
      <c r="N649" s="225"/>
      <c r="O649" s="225"/>
      <c r="P649" s="225"/>
      <c r="Q649" s="225"/>
      <c r="R649" s="225"/>
      <c r="S649" s="225"/>
      <c r="T649" s="226"/>
      <c r="AT649" s="227" t="s">
        <v>148</v>
      </c>
      <c r="AU649" s="227" t="s">
        <v>86</v>
      </c>
      <c r="AV649" s="12" t="s">
        <v>86</v>
      </c>
      <c r="AW649" s="12" t="s">
        <v>38</v>
      </c>
      <c r="AX649" s="12" t="s">
        <v>77</v>
      </c>
      <c r="AY649" s="227" t="s">
        <v>139</v>
      </c>
    </row>
    <row r="650" spans="2:51" s="12" customFormat="1" ht="13.5">
      <c r="B650" s="217"/>
      <c r="C650" s="218"/>
      <c r="D650" s="207" t="s">
        <v>148</v>
      </c>
      <c r="E650" s="219" t="s">
        <v>22</v>
      </c>
      <c r="F650" s="220" t="s">
        <v>204</v>
      </c>
      <c r="G650" s="218"/>
      <c r="H650" s="221">
        <v>20.61</v>
      </c>
      <c r="I650" s="222"/>
      <c r="J650" s="218"/>
      <c r="K650" s="218"/>
      <c r="L650" s="223"/>
      <c r="M650" s="224"/>
      <c r="N650" s="225"/>
      <c r="O650" s="225"/>
      <c r="P650" s="225"/>
      <c r="Q650" s="225"/>
      <c r="R650" s="225"/>
      <c r="S650" s="225"/>
      <c r="T650" s="226"/>
      <c r="AT650" s="227" t="s">
        <v>148</v>
      </c>
      <c r="AU650" s="227" t="s">
        <v>86</v>
      </c>
      <c r="AV650" s="12" t="s">
        <v>86</v>
      </c>
      <c r="AW650" s="12" t="s">
        <v>38</v>
      </c>
      <c r="AX650" s="12" t="s">
        <v>77</v>
      </c>
      <c r="AY650" s="227" t="s">
        <v>139</v>
      </c>
    </row>
    <row r="651" spans="2:51" s="12" customFormat="1" ht="13.5">
      <c r="B651" s="217"/>
      <c r="C651" s="218"/>
      <c r="D651" s="207" t="s">
        <v>148</v>
      </c>
      <c r="E651" s="219" t="s">
        <v>22</v>
      </c>
      <c r="F651" s="220" t="s">
        <v>205</v>
      </c>
      <c r="G651" s="218"/>
      <c r="H651" s="221">
        <v>11.38</v>
      </c>
      <c r="I651" s="222"/>
      <c r="J651" s="218"/>
      <c r="K651" s="218"/>
      <c r="L651" s="223"/>
      <c r="M651" s="224"/>
      <c r="N651" s="225"/>
      <c r="O651" s="225"/>
      <c r="P651" s="225"/>
      <c r="Q651" s="225"/>
      <c r="R651" s="225"/>
      <c r="S651" s="225"/>
      <c r="T651" s="226"/>
      <c r="AT651" s="227" t="s">
        <v>148</v>
      </c>
      <c r="AU651" s="227" t="s">
        <v>86</v>
      </c>
      <c r="AV651" s="12" t="s">
        <v>86</v>
      </c>
      <c r="AW651" s="12" t="s">
        <v>38</v>
      </c>
      <c r="AX651" s="12" t="s">
        <v>77</v>
      </c>
      <c r="AY651" s="227" t="s">
        <v>139</v>
      </c>
    </row>
    <row r="652" spans="2:51" s="12" customFormat="1" ht="13.5">
      <c r="B652" s="217"/>
      <c r="C652" s="218"/>
      <c r="D652" s="207" t="s">
        <v>148</v>
      </c>
      <c r="E652" s="219" t="s">
        <v>22</v>
      </c>
      <c r="F652" s="220" t="s">
        <v>206</v>
      </c>
      <c r="G652" s="218"/>
      <c r="H652" s="221">
        <v>40.95</v>
      </c>
      <c r="I652" s="222"/>
      <c r="J652" s="218"/>
      <c r="K652" s="218"/>
      <c r="L652" s="223"/>
      <c r="M652" s="224"/>
      <c r="N652" s="225"/>
      <c r="O652" s="225"/>
      <c r="P652" s="225"/>
      <c r="Q652" s="225"/>
      <c r="R652" s="225"/>
      <c r="S652" s="225"/>
      <c r="T652" s="226"/>
      <c r="AT652" s="227" t="s">
        <v>148</v>
      </c>
      <c r="AU652" s="227" t="s">
        <v>86</v>
      </c>
      <c r="AV652" s="12" t="s">
        <v>86</v>
      </c>
      <c r="AW652" s="12" t="s">
        <v>38</v>
      </c>
      <c r="AX652" s="12" t="s">
        <v>77</v>
      </c>
      <c r="AY652" s="227" t="s">
        <v>139</v>
      </c>
    </row>
    <row r="653" spans="2:51" s="12" customFormat="1" ht="13.5">
      <c r="B653" s="217"/>
      <c r="C653" s="218"/>
      <c r="D653" s="207" t="s">
        <v>148</v>
      </c>
      <c r="E653" s="219" t="s">
        <v>22</v>
      </c>
      <c r="F653" s="220" t="s">
        <v>207</v>
      </c>
      <c r="G653" s="218"/>
      <c r="H653" s="221">
        <v>4.56</v>
      </c>
      <c r="I653" s="222"/>
      <c r="J653" s="218"/>
      <c r="K653" s="218"/>
      <c r="L653" s="223"/>
      <c r="M653" s="224"/>
      <c r="N653" s="225"/>
      <c r="O653" s="225"/>
      <c r="P653" s="225"/>
      <c r="Q653" s="225"/>
      <c r="R653" s="225"/>
      <c r="S653" s="225"/>
      <c r="T653" s="226"/>
      <c r="AT653" s="227" t="s">
        <v>148</v>
      </c>
      <c r="AU653" s="227" t="s">
        <v>86</v>
      </c>
      <c r="AV653" s="12" t="s">
        <v>86</v>
      </c>
      <c r="AW653" s="12" t="s">
        <v>38</v>
      </c>
      <c r="AX653" s="12" t="s">
        <v>77</v>
      </c>
      <c r="AY653" s="227" t="s">
        <v>139</v>
      </c>
    </row>
    <row r="654" spans="2:51" s="12" customFormat="1" ht="13.5">
      <c r="B654" s="217"/>
      <c r="C654" s="218"/>
      <c r="D654" s="207" t="s">
        <v>148</v>
      </c>
      <c r="E654" s="219" t="s">
        <v>22</v>
      </c>
      <c r="F654" s="220" t="s">
        <v>208</v>
      </c>
      <c r="G654" s="218"/>
      <c r="H654" s="221">
        <v>7.16</v>
      </c>
      <c r="I654" s="222"/>
      <c r="J654" s="218"/>
      <c r="K654" s="218"/>
      <c r="L654" s="223"/>
      <c r="M654" s="224"/>
      <c r="N654" s="225"/>
      <c r="O654" s="225"/>
      <c r="P654" s="225"/>
      <c r="Q654" s="225"/>
      <c r="R654" s="225"/>
      <c r="S654" s="225"/>
      <c r="T654" s="226"/>
      <c r="AT654" s="227" t="s">
        <v>148</v>
      </c>
      <c r="AU654" s="227" t="s">
        <v>86</v>
      </c>
      <c r="AV654" s="12" t="s">
        <v>86</v>
      </c>
      <c r="AW654" s="12" t="s">
        <v>38</v>
      </c>
      <c r="AX654" s="12" t="s">
        <v>77</v>
      </c>
      <c r="AY654" s="227" t="s">
        <v>139</v>
      </c>
    </row>
    <row r="655" spans="2:51" s="12" customFormat="1" ht="13.5">
      <c r="B655" s="217"/>
      <c r="C655" s="218"/>
      <c r="D655" s="207" t="s">
        <v>148</v>
      </c>
      <c r="E655" s="219" t="s">
        <v>22</v>
      </c>
      <c r="F655" s="220" t="s">
        <v>209</v>
      </c>
      <c r="G655" s="218"/>
      <c r="H655" s="221">
        <v>3.83</v>
      </c>
      <c r="I655" s="222"/>
      <c r="J655" s="218"/>
      <c r="K655" s="218"/>
      <c r="L655" s="223"/>
      <c r="M655" s="224"/>
      <c r="N655" s="225"/>
      <c r="O655" s="225"/>
      <c r="P655" s="225"/>
      <c r="Q655" s="225"/>
      <c r="R655" s="225"/>
      <c r="S655" s="225"/>
      <c r="T655" s="226"/>
      <c r="AT655" s="227" t="s">
        <v>148</v>
      </c>
      <c r="AU655" s="227" t="s">
        <v>86</v>
      </c>
      <c r="AV655" s="12" t="s">
        <v>86</v>
      </c>
      <c r="AW655" s="12" t="s">
        <v>38</v>
      </c>
      <c r="AX655" s="12" t="s">
        <v>77</v>
      </c>
      <c r="AY655" s="227" t="s">
        <v>139</v>
      </c>
    </row>
    <row r="656" spans="2:51" s="12" customFormat="1" ht="13.5">
      <c r="B656" s="217"/>
      <c r="C656" s="218"/>
      <c r="D656" s="207" t="s">
        <v>148</v>
      </c>
      <c r="E656" s="219" t="s">
        <v>22</v>
      </c>
      <c r="F656" s="220" t="s">
        <v>210</v>
      </c>
      <c r="G656" s="218"/>
      <c r="H656" s="221">
        <v>5.78</v>
      </c>
      <c r="I656" s="222"/>
      <c r="J656" s="218"/>
      <c r="K656" s="218"/>
      <c r="L656" s="223"/>
      <c r="M656" s="224"/>
      <c r="N656" s="225"/>
      <c r="O656" s="225"/>
      <c r="P656" s="225"/>
      <c r="Q656" s="225"/>
      <c r="R656" s="225"/>
      <c r="S656" s="225"/>
      <c r="T656" s="226"/>
      <c r="AT656" s="227" t="s">
        <v>148</v>
      </c>
      <c r="AU656" s="227" t="s">
        <v>86</v>
      </c>
      <c r="AV656" s="12" t="s">
        <v>86</v>
      </c>
      <c r="AW656" s="12" t="s">
        <v>38</v>
      </c>
      <c r="AX656" s="12" t="s">
        <v>77</v>
      </c>
      <c r="AY656" s="227" t="s">
        <v>139</v>
      </c>
    </row>
    <row r="657" spans="2:51" s="11" customFormat="1" ht="13.5">
      <c r="B657" s="205"/>
      <c r="C657" s="206"/>
      <c r="D657" s="207" t="s">
        <v>148</v>
      </c>
      <c r="E657" s="208" t="s">
        <v>22</v>
      </c>
      <c r="F657" s="209" t="s">
        <v>174</v>
      </c>
      <c r="G657" s="206"/>
      <c r="H657" s="210" t="s">
        <v>22</v>
      </c>
      <c r="I657" s="211"/>
      <c r="J657" s="206"/>
      <c r="K657" s="206"/>
      <c r="L657" s="212"/>
      <c r="M657" s="213"/>
      <c r="N657" s="214"/>
      <c r="O657" s="214"/>
      <c r="P657" s="214"/>
      <c r="Q657" s="214"/>
      <c r="R657" s="214"/>
      <c r="S657" s="214"/>
      <c r="T657" s="215"/>
      <c r="AT657" s="216" t="s">
        <v>148</v>
      </c>
      <c r="AU657" s="216" t="s">
        <v>86</v>
      </c>
      <c r="AV657" s="11" t="s">
        <v>24</v>
      </c>
      <c r="AW657" s="11" t="s">
        <v>38</v>
      </c>
      <c r="AX657" s="11" t="s">
        <v>77</v>
      </c>
      <c r="AY657" s="216" t="s">
        <v>139</v>
      </c>
    </row>
    <row r="658" spans="2:51" s="12" customFormat="1" ht="13.5">
      <c r="B658" s="217"/>
      <c r="C658" s="218"/>
      <c r="D658" s="207" t="s">
        <v>148</v>
      </c>
      <c r="E658" s="219" t="s">
        <v>22</v>
      </c>
      <c r="F658" s="220" t="s">
        <v>211</v>
      </c>
      <c r="G658" s="218"/>
      <c r="H658" s="221">
        <v>77.08</v>
      </c>
      <c r="I658" s="222"/>
      <c r="J658" s="218"/>
      <c r="K658" s="218"/>
      <c r="L658" s="223"/>
      <c r="M658" s="224"/>
      <c r="N658" s="225"/>
      <c r="O658" s="225"/>
      <c r="P658" s="225"/>
      <c r="Q658" s="225"/>
      <c r="R658" s="225"/>
      <c r="S658" s="225"/>
      <c r="T658" s="226"/>
      <c r="AT658" s="227" t="s">
        <v>148</v>
      </c>
      <c r="AU658" s="227" t="s">
        <v>86</v>
      </c>
      <c r="AV658" s="12" t="s">
        <v>86</v>
      </c>
      <c r="AW658" s="12" t="s">
        <v>38</v>
      </c>
      <c r="AX658" s="12" t="s">
        <v>77</v>
      </c>
      <c r="AY658" s="227" t="s">
        <v>139</v>
      </c>
    </row>
    <row r="659" spans="2:51" s="11" customFormat="1" ht="13.5">
      <c r="B659" s="205"/>
      <c r="C659" s="206"/>
      <c r="D659" s="207" t="s">
        <v>148</v>
      </c>
      <c r="E659" s="208" t="s">
        <v>22</v>
      </c>
      <c r="F659" s="209" t="s">
        <v>212</v>
      </c>
      <c r="G659" s="206"/>
      <c r="H659" s="210" t="s">
        <v>22</v>
      </c>
      <c r="I659" s="211"/>
      <c r="J659" s="206"/>
      <c r="K659" s="206"/>
      <c r="L659" s="212"/>
      <c r="M659" s="213"/>
      <c r="N659" s="214"/>
      <c r="O659" s="214"/>
      <c r="P659" s="214"/>
      <c r="Q659" s="214"/>
      <c r="R659" s="214"/>
      <c r="S659" s="214"/>
      <c r="T659" s="215"/>
      <c r="AT659" s="216" t="s">
        <v>148</v>
      </c>
      <c r="AU659" s="216" t="s">
        <v>86</v>
      </c>
      <c r="AV659" s="11" t="s">
        <v>24</v>
      </c>
      <c r="AW659" s="11" t="s">
        <v>38</v>
      </c>
      <c r="AX659" s="11" t="s">
        <v>77</v>
      </c>
      <c r="AY659" s="216" t="s">
        <v>139</v>
      </c>
    </row>
    <row r="660" spans="2:51" s="12" customFormat="1" ht="13.5">
      <c r="B660" s="217"/>
      <c r="C660" s="218"/>
      <c r="D660" s="207" t="s">
        <v>148</v>
      </c>
      <c r="E660" s="219" t="s">
        <v>22</v>
      </c>
      <c r="F660" s="220" t="s">
        <v>213</v>
      </c>
      <c r="G660" s="218"/>
      <c r="H660" s="221">
        <v>67.63</v>
      </c>
      <c r="I660" s="222"/>
      <c r="J660" s="218"/>
      <c r="K660" s="218"/>
      <c r="L660" s="223"/>
      <c r="M660" s="224"/>
      <c r="N660" s="225"/>
      <c r="O660" s="225"/>
      <c r="P660" s="225"/>
      <c r="Q660" s="225"/>
      <c r="R660" s="225"/>
      <c r="S660" s="225"/>
      <c r="T660" s="226"/>
      <c r="AT660" s="227" t="s">
        <v>148</v>
      </c>
      <c r="AU660" s="227" t="s">
        <v>86</v>
      </c>
      <c r="AV660" s="12" t="s">
        <v>86</v>
      </c>
      <c r="AW660" s="12" t="s">
        <v>38</v>
      </c>
      <c r="AX660" s="12" t="s">
        <v>77</v>
      </c>
      <c r="AY660" s="227" t="s">
        <v>139</v>
      </c>
    </row>
    <row r="661" spans="2:51" s="14" customFormat="1" ht="13.5">
      <c r="B661" s="245"/>
      <c r="C661" s="246"/>
      <c r="D661" s="207" t="s">
        <v>148</v>
      </c>
      <c r="E661" s="247" t="s">
        <v>22</v>
      </c>
      <c r="F661" s="248" t="s">
        <v>214</v>
      </c>
      <c r="G661" s="246"/>
      <c r="H661" s="249">
        <v>416.09</v>
      </c>
      <c r="I661" s="250"/>
      <c r="J661" s="246"/>
      <c r="K661" s="246"/>
      <c r="L661" s="251"/>
      <c r="M661" s="252"/>
      <c r="N661" s="253"/>
      <c r="O661" s="253"/>
      <c r="P661" s="253"/>
      <c r="Q661" s="253"/>
      <c r="R661" s="253"/>
      <c r="S661" s="253"/>
      <c r="T661" s="254"/>
      <c r="AT661" s="255" t="s">
        <v>148</v>
      </c>
      <c r="AU661" s="255" t="s">
        <v>86</v>
      </c>
      <c r="AV661" s="14" t="s">
        <v>140</v>
      </c>
      <c r="AW661" s="14" t="s">
        <v>38</v>
      </c>
      <c r="AX661" s="14" t="s">
        <v>77</v>
      </c>
      <c r="AY661" s="255" t="s">
        <v>139</v>
      </c>
    </row>
    <row r="662" spans="2:51" s="11" customFormat="1" ht="13.5">
      <c r="B662" s="205"/>
      <c r="C662" s="206"/>
      <c r="D662" s="207" t="s">
        <v>148</v>
      </c>
      <c r="E662" s="208" t="s">
        <v>22</v>
      </c>
      <c r="F662" s="209" t="s">
        <v>215</v>
      </c>
      <c r="G662" s="206"/>
      <c r="H662" s="210" t="s">
        <v>22</v>
      </c>
      <c r="I662" s="211"/>
      <c r="J662" s="206"/>
      <c r="K662" s="206"/>
      <c r="L662" s="212"/>
      <c r="M662" s="213"/>
      <c r="N662" s="214"/>
      <c r="O662" s="214"/>
      <c r="P662" s="214"/>
      <c r="Q662" s="214"/>
      <c r="R662" s="214"/>
      <c r="S662" s="214"/>
      <c r="T662" s="215"/>
      <c r="AT662" s="216" t="s">
        <v>148</v>
      </c>
      <c r="AU662" s="216" t="s">
        <v>86</v>
      </c>
      <c r="AV662" s="11" t="s">
        <v>24</v>
      </c>
      <c r="AW662" s="11" t="s">
        <v>38</v>
      </c>
      <c r="AX662" s="11" t="s">
        <v>77</v>
      </c>
      <c r="AY662" s="216" t="s">
        <v>139</v>
      </c>
    </row>
    <row r="663" spans="2:51" s="11" customFormat="1" ht="13.5">
      <c r="B663" s="205"/>
      <c r="C663" s="206"/>
      <c r="D663" s="207" t="s">
        <v>148</v>
      </c>
      <c r="E663" s="208" t="s">
        <v>22</v>
      </c>
      <c r="F663" s="209" t="s">
        <v>164</v>
      </c>
      <c r="G663" s="206"/>
      <c r="H663" s="210" t="s">
        <v>22</v>
      </c>
      <c r="I663" s="211"/>
      <c r="J663" s="206"/>
      <c r="K663" s="206"/>
      <c r="L663" s="212"/>
      <c r="M663" s="213"/>
      <c r="N663" s="214"/>
      <c r="O663" s="214"/>
      <c r="P663" s="214"/>
      <c r="Q663" s="214"/>
      <c r="R663" s="214"/>
      <c r="S663" s="214"/>
      <c r="T663" s="215"/>
      <c r="AT663" s="216" t="s">
        <v>148</v>
      </c>
      <c r="AU663" s="216" t="s">
        <v>86</v>
      </c>
      <c r="AV663" s="11" t="s">
        <v>24</v>
      </c>
      <c r="AW663" s="11" t="s">
        <v>38</v>
      </c>
      <c r="AX663" s="11" t="s">
        <v>77</v>
      </c>
      <c r="AY663" s="216" t="s">
        <v>139</v>
      </c>
    </row>
    <row r="664" spans="2:51" s="12" customFormat="1" ht="13.5">
      <c r="B664" s="217"/>
      <c r="C664" s="218"/>
      <c r="D664" s="207" t="s">
        <v>148</v>
      </c>
      <c r="E664" s="219" t="s">
        <v>22</v>
      </c>
      <c r="F664" s="220" t="s">
        <v>216</v>
      </c>
      <c r="G664" s="218"/>
      <c r="H664" s="221">
        <v>38.662</v>
      </c>
      <c r="I664" s="222"/>
      <c r="J664" s="218"/>
      <c r="K664" s="218"/>
      <c r="L664" s="223"/>
      <c r="M664" s="224"/>
      <c r="N664" s="225"/>
      <c r="O664" s="225"/>
      <c r="P664" s="225"/>
      <c r="Q664" s="225"/>
      <c r="R664" s="225"/>
      <c r="S664" s="225"/>
      <c r="T664" s="226"/>
      <c r="AT664" s="227" t="s">
        <v>148</v>
      </c>
      <c r="AU664" s="227" t="s">
        <v>86</v>
      </c>
      <c r="AV664" s="12" t="s">
        <v>86</v>
      </c>
      <c r="AW664" s="12" t="s">
        <v>38</v>
      </c>
      <c r="AX664" s="12" t="s">
        <v>77</v>
      </c>
      <c r="AY664" s="227" t="s">
        <v>139</v>
      </c>
    </row>
    <row r="665" spans="2:51" s="12" customFormat="1" ht="13.5">
      <c r="B665" s="217"/>
      <c r="C665" s="218"/>
      <c r="D665" s="207" t="s">
        <v>148</v>
      </c>
      <c r="E665" s="219" t="s">
        <v>22</v>
      </c>
      <c r="F665" s="220" t="s">
        <v>217</v>
      </c>
      <c r="G665" s="218"/>
      <c r="H665" s="221">
        <v>73.284</v>
      </c>
      <c r="I665" s="222"/>
      <c r="J665" s="218"/>
      <c r="K665" s="218"/>
      <c r="L665" s="223"/>
      <c r="M665" s="224"/>
      <c r="N665" s="225"/>
      <c r="O665" s="225"/>
      <c r="P665" s="225"/>
      <c r="Q665" s="225"/>
      <c r="R665" s="225"/>
      <c r="S665" s="225"/>
      <c r="T665" s="226"/>
      <c r="AT665" s="227" t="s">
        <v>148</v>
      </c>
      <c r="AU665" s="227" t="s">
        <v>86</v>
      </c>
      <c r="AV665" s="12" t="s">
        <v>86</v>
      </c>
      <c r="AW665" s="12" t="s">
        <v>38</v>
      </c>
      <c r="AX665" s="12" t="s">
        <v>77</v>
      </c>
      <c r="AY665" s="227" t="s">
        <v>139</v>
      </c>
    </row>
    <row r="666" spans="2:51" s="12" customFormat="1" ht="13.5">
      <c r="B666" s="217"/>
      <c r="C666" s="218"/>
      <c r="D666" s="207" t="s">
        <v>148</v>
      </c>
      <c r="E666" s="219" t="s">
        <v>22</v>
      </c>
      <c r="F666" s="220" t="s">
        <v>218</v>
      </c>
      <c r="G666" s="218"/>
      <c r="H666" s="221">
        <v>100.9</v>
      </c>
      <c r="I666" s="222"/>
      <c r="J666" s="218"/>
      <c r="K666" s="218"/>
      <c r="L666" s="223"/>
      <c r="M666" s="224"/>
      <c r="N666" s="225"/>
      <c r="O666" s="225"/>
      <c r="P666" s="225"/>
      <c r="Q666" s="225"/>
      <c r="R666" s="225"/>
      <c r="S666" s="225"/>
      <c r="T666" s="226"/>
      <c r="AT666" s="227" t="s">
        <v>148</v>
      </c>
      <c r="AU666" s="227" t="s">
        <v>86</v>
      </c>
      <c r="AV666" s="12" t="s">
        <v>86</v>
      </c>
      <c r="AW666" s="12" t="s">
        <v>38</v>
      </c>
      <c r="AX666" s="12" t="s">
        <v>77</v>
      </c>
      <c r="AY666" s="227" t="s">
        <v>139</v>
      </c>
    </row>
    <row r="667" spans="2:51" s="12" customFormat="1" ht="13.5">
      <c r="B667" s="217"/>
      <c r="C667" s="218"/>
      <c r="D667" s="207" t="s">
        <v>148</v>
      </c>
      <c r="E667" s="219" t="s">
        <v>22</v>
      </c>
      <c r="F667" s="220" t="s">
        <v>219</v>
      </c>
      <c r="G667" s="218"/>
      <c r="H667" s="221">
        <v>54.637</v>
      </c>
      <c r="I667" s="222"/>
      <c r="J667" s="218"/>
      <c r="K667" s="218"/>
      <c r="L667" s="223"/>
      <c r="M667" s="224"/>
      <c r="N667" s="225"/>
      <c r="O667" s="225"/>
      <c r="P667" s="225"/>
      <c r="Q667" s="225"/>
      <c r="R667" s="225"/>
      <c r="S667" s="225"/>
      <c r="T667" s="226"/>
      <c r="AT667" s="227" t="s">
        <v>148</v>
      </c>
      <c r="AU667" s="227" t="s">
        <v>86</v>
      </c>
      <c r="AV667" s="12" t="s">
        <v>86</v>
      </c>
      <c r="AW667" s="12" t="s">
        <v>38</v>
      </c>
      <c r="AX667" s="12" t="s">
        <v>77</v>
      </c>
      <c r="AY667" s="227" t="s">
        <v>139</v>
      </c>
    </row>
    <row r="668" spans="2:51" s="12" customFormat="1" ht="13.5">
      <c r="B668" s="217"/>
      <c r="C668" s="218"/>
      <c r="D668" s="207" t="s">
        <v>148</v>
      </c>
      <c r="E668" s="219" t="s">
        <v>22</v>
      </c>
      <c r="F668" s="220" t="s">
        <v>220</v>
      </c>
      <c r="G668" s="218"/>
      <c r="H668" s="221">
        <v>2.71</v>
      </c>
      <c r="I668" s="222"/>
      <c r="J668" s="218"/>
      <c r="K668" s="218"/>
      <c r="L668" s="223"/>
      <c r="M668" s="224"/>
      <c r="N668" s="225"/>
      <c r="O668" s="225"/>
      <c r="P668" s="225"/>
      <c r="Q668" s="225"/>
      <c r="R668" s="225"/>
      <c r="S668" s="225"/>
      <c r="T668" s="226"/>
      <c r="AT668" s="227" t="s">
        <v>148</v>
      </c>
      <c r="AU668" s="227" t="s">
        <v>86</v>
      </c>
      <c r="AV668" s="12" t="s">
        <v>86</v>
      </c>
      <c r="AW668" s="12" t="s">
        <v>38</v>
      </c>
      <c r="AX668" s="12" t="s">
        <v>77</v>
      </c>
      <c r="AY668" s="227" t="s">
        <v>139</v>
      </c>
    </row>
    <row r="669" spans="2:51" s="12" customFormat="1" ht="13.5">
      <c r="B669" s="217"/>
      <c r="C669" s="218"/>
      <c r="D669" s="207" t="s">
        <v>148</v>
      </c>
      <c r="E669" s="219" t="s">
        <v>22</v>
      </c>
      <c r="F669" s="220" t="s">
        <v>221</v>
      </c>
      <c r="G669" s="218"/>
      <c r="H669" s="221">
        <v>8.76</v>
      </c>
      <c r="I669" s="222"/>
      <c r="J669" s="218"/>
      <c r="K669" s="218"/>
      <c r="L669" s="223"/>
      <c r="M669" s="224"/>
      <c r="N669" s="225"/>
      <c r="O669" s="225"/>
      <c r="P669" s="225"/>
      <c r="Q669" s="225"/>
      <c r="R669" s="225"/>
      <c r="S669" s="225"/>
      <c r="T669" s="226"/>
      <c r="AT669" s="227" t="s">
        <v>148</v>
      </c>
      <c r="AU669" s="227" t="s">
        <v>86</v>
      </c>
      <c r="AV669" s="12" t="s">
        <v>86</v>
      </c>
      <c r="AW669" s="12" t="s">
        <v>38</v>
      </c>
      <c r="AX669" s="12" t="s">
        <v>77</v>
      </c>
      <c r="AY669" s="227" t="s">
        <v>139</v>
      </c>
    </row>
    <row r="670" spans="2:51" s="12" customFormat="1" ht="13.5">
      <c r="B670" s="217"/>
      <c r="C670" s="218"/>
      <c r="D670" s="207" t="s">
        <v>148</v>
      </c>
      <c r="E670" s="219" t="s">
        <v>22</v>
      </c>
      <c r="F670" s="220" t="s">
        <v>222</v>
      </c>
      <c r="G670" s="218"/>
      <c r="H670" s="221">
        <v>16.17</v>
      </c>
      <c r="I670" s="222"/>
      <c r="J670" s="218"/>
      <c r="K670" s="218"/>
      <c r="L670" s="223"/>
      <c r="M670" s="224"/>
      <c r="N670" s="225"/>
      <c r="O670" s="225"/>
      <c r="P670" s="225"/>
      <c r="Q670" s="225"/>
      <c r="R670" s="225"/>
      <c r="S670" s="225"/>
      <c r="T670" s="226"/>
      <c r="AT670" s="227" t="s">
        <v>148</v>
      </c>
      <c r="AU670" s="227" t="s">
        <v>86</v>
      </c>
      <c r="AV670" s="12" t="s">
        <v>86</v>
      </c>
      <c r="AW670" s="12" t="s">
        <v>38</v>
      </c>
      <c r="AX670" s="12" t="s">
        <v>77</v>
      </c>
      <c r="AY670" s="227" t="s">
        <v>139</v>
      </c>
    </row>
    <row r="671" spans="2:51" s="12" customFormat="1" ht="13.5">
      <c r="B671" s="217"/>
      <c r="C671" s="218"/>
      <c r="D671" s="207" t="s">
        <v>148</v>
      </c>
      <c r="E671" s="219" t="s">
        <v>22</v>
      </c>
      <c r="F671" s="220" t="s">
        <v>223</v>
      </c>
      <c r="G671" s="218"/>
      <c r="H671" s="221">
        <v>5.76</v>
      </c>
      <c r="I671" s="222"/>
      <c r="J671" s="218"/>
      <c r="K671" s="218"/>
      <c r="L671" s="223"/>
      <c r="M671" s="224"/>
      <c r="N671" s="225"/>
      <c r="O671" s="225"/>
      <c r="P671" s="225"/>
      <c r="Q671" s="225"/>
      <c r="R671" s="225"/>
      <c r="S671" s="225"/>
      <c r="T671" s="226"/>
      <c r="AT671" s="227" t="s">
        <v>148</v>
      </c>
      <c r="AU671" s="227" t="s">
        <v>86</v>
      </c>
      <c r="AV671" s="12" t="s">
        <v>86</v>
      </c>
      <c r="AW671" s="12" t="s">
        <v>38</v>
      </c>
      <c r="AX671" s="12" t="s">
        <v>77</v>
      </c>
      <c r="AY671" s="227" t="s">
        <v>139</v>
      </c>
    </row>
    <row r="672" spans="2:51" s="11" customFormat="1" ht="13.5">
      <c r="B672" s="205"/>
      <c r="C672" s="206"/>
      <c r="D672" s="207" t="s">
        <v>148</v>
      </c>
      <c r="E672" s="208" t="s">
        <v>22</v>
      </c>
      <c r="F672" s="209" t="s">
        <v>201</v>
      </c>
      <c r="G672" s="206"/>
      <c r="H672" s="210" t="s">
        <v>22</v>
      </c>
      <c r="I672" s="211"/>
      <c r="J672" s="206"/>
      <c r="K672" s="206"/>
      <c r="L672" s="212"/>
      <c r="M672" s="213"/>
      <c r="N672" s="214"/>
      <c r="O672" s="214"/>
      <c r="P672" s="214"/>
      <c r="Q672" s="214"/>
      <c r="R672" s="214"/>
      <c r="S672" s="214"/>
      <c r="T672" s="215"/>
      <c r="AT672" s="216" t="s">
        <v>148</v>
      </c>
      <c r="AU672" s="216" t="s">
        <v>86</v>
      </c>
      <c r="AV672" s="11" t="s">
        <v>24</v>
      </c>
      <c r="AW672" s="11" t="s">
        <v>38</v>
      </c>
      <c r="AX672" s="11" t="s">
        <v>77</v>
      </c>
      <c r="AY672" s="216" t="s">
        <v>139</v>
      </c>
    </row>
    <row r="673" spans="2:51" s="12" customFormat="1" ht="13.5">
      <c r="B673" s="217"/>
      <c r="C673" s="218"/>
      <c r="D673" s="207" t="s">
        <v>148</v>
      </c>
      <c r="E673" s="219" t="s">
        <v>22</v>
      </c>
      <c r="F673" s="220" t="s">
        <v>224</v>
      </c>
      <c r="G673" s="218"/>
      <c r="H673" s="221">
        <v>57.157</v>
      </c>
      <c r="I673" s="222"/>
      <c r="J673" s="218"/>
      <c r="K673" s="218"/>
      <c r="L673" s="223"/>
      <c r="M673" s="224"/>
      <c r="N673" s="225"/>
      <c r="O673" s="225"/>
      <c r="P673" s="225"/>
      <c r="Q673" s="225"/>
      <c r="R673" s="225"/>
      <c r="S673" s="225"/>
      <c r="T673" s="226"/>
      <c r="AT673" s="227" t="s">
        <v>148</v>
      </c>
      <c r="AU673" s="227" t="s">
        <v>86</v>
      </c>
      <c r="AV673" s="12" t="s">
        <v>86</v>
      </c>
      <c r="AW673" s="12" t="s">
        <v>38</v>
      </c>
      <c r="AX673" s="12" t="s">
        <v>77</v>
      </c>
      <c r="AY673" s="227" t="s">
        <v>139</v>
      </c>
    </row>
    <row r="674" spans="2:51" s="12" customFormat="1" ht="13.5">
      <c r="B674" s="217"/>
      <c r="C674" s="218"/>
      <c r="D674" s="207" t="s">
        <v>148</v>
      </c>
      <c r="E674" s="219" t="s">
        <v>22</v>
      </c>
      <c r="F674" s="220" t="s">
        <v>225</v>
      </c>
      <c r="G674" s="218"/>
      <c r="H674" s="221">
        <v>21.874</v>
      </c>
      <c r="I674" s="222"/>
      <c r="J674" s="218"/>
      <c r="K674" s="218"/>
      <c r="L674" s="223"/>
      <c r="M674" s="224"/>
      <c r="N674" s="225"/>
      <c r="O674" s="225"/>
      <c r="P674" s="225"/>
      <c r="Q674" s="225"/>
      <c r="R674" s="225"/>
      <c r="S674" s="225"/>
      <c r="T674" s="226"/>
      <c r="AT674" s="227" t="s">
        <v>148</v>
      </c>
      <c r="AU674" s="227" t="s">
        <v>86</v>
      </c>
      <c r="AV674" s="12" t="s">
        <v>86</v>
      </c>
      <c r="AW674" s="12" t="s">
        <v>38</v>
      </c>
      <c r="AX674" s="12" t="s">
        <v>77</v>
      </c>
      <c r="AY674" s="227" t="s">
        <v>139</v>
      </c>
    </row>
    <row r="675" spans="2:51" s="12" customFormat="1" ht="13.5">
      <c r="B675" s="217"/>
      <c r="C675" s="218"/>
      <c r="D675" s="207" t="s">
        <v>148</v>
      </c>
      <c r="E675" s="219" t="s">
        <v>22</v>
      </c>
      <c r="F675" s="220" t="s">
        <v>226</v>
      </c>
      <c r="G675" s="218"/>
      <c r="H675" s="221">
        <v>20.299</v>
      </c>
      <c r="I675" s="222"/>
      <c r="J675" s="218"/>
      <c r="K675" s="218"/>
      <c r="L675" s="223"/>
      <c r="M675" s="224"/>
      <c r="N675" s="225"/>
      <c r="O675" s="225"/>
      <c r="P675" s="225"/>
      <c r="Q675" s="225"/>
      <c r="R675" s="225"/>
      <c r="S675" s="225"/>
      <c r="T675" s="226"/>
      <c r="AT675" s="227" t="s">
        <v>148</v>
      </c>
      <c r="AU675" s="227" t="s">
        <v>86</v>
      </c>
      <c r="AV675" s="12" t="s">
        <v>86</v>
      </c>
      <c r="AW675" s="12" t="s">
        <v>38</v>
      </c>
      <c r="AX675" s="12" t="s">
        <v>77</v>
      </c>
      <c r="AY675" s="227" t="s">
        <v>139</v>
      </c>
    </row>
    <row r="676" spans="2:51" s="12" customFormat="1" ht="13.5">
      <c r="B676" s="217"/>
      <c r="C676" s="218"/>
      <c r="D676" s="207" t="s">
        <v>148</v>
      </c>
      <c r="E676" s="219" t="s">
        <v>22</v>
      </c>
      <c r="F676" s="220" t="s">
        <v>227</v>
      </c>
      <c r="G676" s="218"/>
      <c r="H676" s="221">
        <v>17.569</v>
      </c>
      <c r="I676" s="222"/>
      <c r="J676" s="218"/>
      <c r="K676" s="218"/>
      <c r="L676" s="223"/>
      <c r="M676" s="224"/>
      <c r="N676" s="225"/>
      <c r="O676" s="225"/>
      <c r="P676" s="225"/>
      <c r="Q676" s="225"/>
      <c r="R676" s="225"/>
      <c r="S676" s="225"/>
      <c r="T676" s="226"/>
      <c r="AT676" s="227" t="s">
        <v>148</v>
      </c>
      <c r="AU676" s="227" t="s">
        <v>86</v>
      </c>
      <c r="AV676" s="12" t="s">
        <v>86</v>
      </c>
      <c r="AW676" s="12" t="s">
        <v>38</v>
      </c>
      <c r="AX676" s="12" t="s">
        <v>77</v>
      </c>
      <c r="AY676" s="227" t="s">
        <v>139</v>
      </c>
    </row>
    <row r="677" spans="2:51" s="12" customFormat="1" ht="13.5">
      <c r="B677" s="217"/>
      <c r="C677" s="218"/>
      <c r="D677" s="207" t="s">
        <v>148</v>
      </c>
      <c r="E677" s="219" t="s">
        <v>22</v>
      </c>
      <c r="F677" s="220" t="s">
        <v>228</v>
      </c>
      <c r="G677" s="218"/>
      <c r="H677" s="221">
        <v>1.35</v>
      </c>
      <c r="I677" s="222"/>
      <c r="J677" s="218"/>
      <c r="K677" s="218"/>
      <c r="L677" s="223"/>
      <c r="M677" s="224"/>
      <c r="N677" s="225"/>
      <c r="O677" s="225"/>
      <c r="P677" s="225"/>
      <c r="Q677" s="225"/>
      <c r="R677" s="225"/>
      <c r="S677" s="225"/>
      <c r="T677" s="226"/>
      <c r="AT677" s="227" t="s">
        <v>148</v>
      </c>
      <c r="AU677" s="227" t="s">
        <v>86</v>
      </c>
      <c r="AV677" s="12" t="s">
        <v>86</v>
      </c>
      <c r="AW677" s="12" t="s">
        <v>38</v>
      </c>
      <c r="AX677" s="12" t="s">
        <v>77</v>
      </c>
      <c r="AY677" s="227" t="s">
        <v>139</v>
      </c>
    </row>
    <row r="678" spans="2:51" s="11" customFormat="1" ht="13.5">
      <c r="B678" s="205"/>
      <c r="C678" s="206"/>
      <c r="D678" s="207" t="s">
        <v>148</v>
      </c>
      <c r="E678" s="208" t="s">
        <v>22</v>
      </c>
      <c r="F678" s="209" t="s">
        <v>174</v>
      </c>
      <c r="G678" s="206"/>
      <c r="H678" s="210" t="s">
        <v>22</v>
      </c>
      <c r="I678" s="211"/>
      <c r="J678" s="206"/>
      <c r="K678" s="206"/>
      <c r="L678" s="212"/>
      <c r="M678" s="213"/>
      <c r="N678" s="214"/>
      <c r="O678" s="214"/>
      <c r="P678" s="214"/>
      <c r="Q678" s="214"/>
      <c r="R678" s="214"/>
      <c r="S678" s="214"/>
      <c r="T678" s="215"/>
      <c r="AT678" s="216" t="s">
        <v>148</v>
      </c>
      <c r="AU678" s="216" t="s">
        <v>86</v>
      </c>
      <c r="AV678" s="11" t="s">
        <v>24</v>
      </c>
      <c r="AW678" s="11" t="s">
        <v>38</v>
      </c>
      <c r="AX678" s="11" t="s">
        <v>77</v>
      </c>
      <c r="AY678" s="216" t="s">
        <v>139</v>
      </c>
    </row>
    <row r="679" spans="2:51" s="12" customFormat="1" ht="13.5">
      <c r="B679" s="217"/>
      <c r="C679" s="218"/>
      <c r="D679" s="207" t="s">
        <v>148</v>
      </c>
      <c r="E679" s="219" t="s">
        <v>22</v>
      </c>
      <c r="F679" s="220" t="s">
        <v>229</v>
      </c>
      <c r="G679" s="218"/>
      <c r="H679" s="221">
        <v>28.62</v>
      </c>
      <c r="I679" s="222"/>
      <c r="J679" s="218"/>
      <c r="K679" s="218"/>
      <c r="L679" s="223"/>
      <c r="M679" s="224"/>
      <c r="N679" s="225"/>
      <c r="O679" s="225"/>
      <c r="P679" s="225"/>
      <c r="Q679" s="225"/>
      <c r="R679" s="225"/>
      <c r="S679" s="225"/>
      <c r="T679" s="226"/>
      <c r="AT679" s="227" t="s">
        <v>148</v>
      </c>
      <c r="AU679" s="227" t="s">
        <v>86</v>
      </c>
      <c r="AV679" s="12" t="s">
        <v>86</v>
      </c>
      <c r="AW679" s="12" t="s">
        <v>38</v>
      </c>
      <c r="AX679" s="12" t="s">
        <v>77</v>
      </c>
      <c r="AY679" s="227" t="s">
        <v>139</v>
      </c>
    </row>
    <row r="680" spans="2:51" s="12" customFormat="1" ht="13.5">
      <c r="B680" s="217"/>
      <c r="C680" s="218"/>
      <c r="D680" s="207" t="s">
        <v>148</v>
      </c>
      <c r="E680" s="219" t="s">
        <v>22</v>
      </c>
      <c r="F680" s="220" t="s">
        <v>230</v>
      </c>
      <c r="G680" s="218"/>
      <c r="H680" s="221">
        <v>9.656</v>
      </c>
      <c r="I680" s="222"/>
      <c r="J680" s="218"/>
      <c r="K680" s="218"/>
      <c r="L680" s="223"/>
      <c r="M680" s="224"/>
      <c r="N680" s="225"/>
      <c r="O680" s="225"/>
      <c r="P680" s="225"/>
      <c r="Q680" s="225"/>
      <c r="R680" s="225"/>
      <c r="S680" s="225"/>
      <c r="T680" s="226"/>
      <c r="AT680" s="227" t="s">
        <v>148</v>
      </c>
      <c r="AU680" s="227" t="s">
        <v>86</v>
      </c>
      <c r="AV680" s="12" t="s">
        <v>86</v>
      </c>
      <c r="AW680" s="12" t="s">
        <v>38</v>
      </c>
      <c r="AX680" s="12" t="s">
        <v>77</v>
      </c>
      <c r="AY680" s="227" t="s">
        <v>139</v>
      </c>
    </row>
    <row r="681" spans="2:51" s="12" customFormat="1" ht="13.5">
      <c r="B681" s="217"/>
      <c r="C681" s="218"/>
      <c r="D681" s="207" t="s">
        <v>148</v>
      </c>
      <c r="E681" s="219" t="s">
        <v>22</v>
      </c>
      <c r="F681" s="220" t="s">
        <v>231</v>
      </c>
      <c r="G681" s="218"/>
      <c r="H681" s="221">
        <v>47.024</v>
      </c>
      <c r="I681" s="222"/>
      <c r="J681" s="218"/>
      <c r="K681" s="218"/>
      <c r="L681" s="223"/>
      <c r="M681" s="224"/>
      <c r="N681" s="225"/>
      <c r="O681" s="225"/>
      <c r="P681" s="225"/>
      <c r="Q681" s="225"/>
      <c r="R681" s="225"/>
      <c r="S681" s="225"/>
      <c r="T681" s="226"/>
      <c r="AT681" s="227" t="s">
        <v>148</v>
      </c>
      <c r="AU681" s="227" t="s">
        <v>86</v>
      </c>
      <c r="AV681" s="12" t="s">
        <v>86</v>
      </c>
      <c r="AW681" s="12" t="s">
        <v>38</v>
      </c>
      <c r="AX681" s="12" t="s">
        <v>77</v>
      </c>
      <c r="AY681" s="227" t="s">
        <v>139</v>
      </c>
    </row>
    <row r="682" spans="2:51" s="12" customFormat="1" ht="13.5">
      <c r="B682" s="217"/>
      <c r="C682" s="218"/>
      <c r="D682" s="207" t="s">
        <v>148</v>
      </c>
      <c r="E682" s="219" t="s">
        <v>22</v>
      </c>
      <c r="F682" s="220" t="s">
        <v>232</v>
      </c>
      <c r="G682" s="218"/>
      <c r="H682" s="221">
        <v>39.716</v>
      </c>
      <c r="I682" s="222"/>
      <c r="J682" s="218"/>
      <c r="K682" s="218"/>
      <c r="L682" s="223"/>
      <c r="M682" s="224"/>
      <c r="N682" s="225"/>
      <c r="O682" s="225"/>
      <c r="P682" s="225"/>
      <c r="Q682" s="225"/>
      <c r="R682" s="225"/>
      <c r="S682" s="225"/>
      <c r="T682" s="226"/>
      <c r="AT682" s="227" t="s">
        <v>148</v>
      </c>
      <c r="AU682" s="227" t="s">
        <v>86</v>
      </c>
      <c r="AV682" s="12" t="s">
        <v>86</v>
      </c>
      <c r="AW682" s="12" t="s">
        <v>38</v>
      </c>
      <c r="AX682" s="12" t="s">
        <v>77</v>
      </c>
      <c r="AY682" s="227" t="s">
        <v>139</v>
      </c>
    </row>
    <row r="683" spans="2:51" s="12" customFormat="1" ht="13.5">
      <c r="B683" s="217"/>
      <c r="C683" s="218"/>
      <c r="D683" s="207" t="s">
        <v>148</v>
      </c>
      <c r="E683" s="219" t="s">
        <v>22</v>
      </c>
      <c r="F683" s="220" t="s">
        <v>233</v>
      </c>
      <c r="G683" s="218"/>
      <c r="H683" s="221">
        <v>51.236</v>
      </c>
      <c r="I683" s="222"/>
      <c r="J683" s="218"/>
      <c r="K683" s="218"/>
      <c r="L683" s="223"/>
      <c r="M683" s="224"/>
      <c r="N683" s="225"/>
      <c r="O683" s="225"/>
      <c r="P683" s="225"/>
      <c r="Q683" s="225"/>
      <c r="R683" s="225"/>
      <c r="S683" s="225"/>
      <c r="T683" s="226"/>
      <c r="AT683" s="227" t="s">
        <v>148</v>
      </c>
      <c r="AU683" s="227" t="s">
        <v>86</v>
      </c>
      <c r="AV683" s="12" t="s">
        <v>86</v>
      </c>
      <c r="AW683" s="12" t="s">
        <v>38</v>
      </c>
      <c r="AX683" s="12" t="s">
        <v>77</v>
      </c>
      <c r="AY683" s="227" t="s">
        <v>139</v>
      </c>
    </row>
    <row r="684" spans="2:51" s="12" customFormat="1" ht="13.5">
      <c r="B684" s="217"/>
      <c r="C684" s="218"/>
      <c r="D684" s="207" t="s">
        <v>148</v>
      </c>
      <c r="E684" s="219" t="s">
        <v>22</v>
      </c>
      <c r="F684" s="220" t="s">
        <v>234</v>
      </c>
      <c r="G684" s="218"/>
      <c r="H684" s="221">
        <v>49.652</v>
      </c>
      <c r="I684" s="222"/>
      <c r="J684" s="218"/>
      <c r="K684" s="218"/>
      <c r="L684" s="223"/>
      <c r="M684" s="224"/>
      <c r="N684" s="225"/>
      <c r="O684" s="225"/>
      <c r="P684" s="225"/>
      <c r="Q684" s="225"/>
      <c r="R684" s="225"/>
      <c r="S684" s="225"/>
      <c r="T684" s="226"/>
      <c r="AT684" s="227" t="s">
        <v>148</v>
      </c>
      <c r="AU684" s="227" t="s">
        <v>86</v>
      </c>
      <c r="AV684" s="12" t="s">
        <v>86</v>
      </c>
      <c r="AW684" s="12" t="s">
        <v>38</v>
      </c>
      <c r="AX684" s="12" t="s">
        <v>77</v>
      </c>
      <c r="AY684" s="227" t="s">
        <v>139</v>
      </c>
    </row>
    <row r="685" spans="2:51" s="12" customFormat="1" ht="13.5">
      <c r="B685" s="217"/>
      <c r="C685" s="218"/>
      <c r="D685" s="207" t="s">
        <v>148</v>
      </c>
      <c r="E685" s="219" t="s">
        <v>22</v>
      </c>
      <c r="F685" s="220" t="s">
        <v>235</v>
      </c>
      <c r="G685" s="218"/>
      <c r="H685" s="221">
        <v>46.376</v>
      </c>
      <c r="I685" s="222"/>
      <c r="J685" s="218"/>
      <c r="K685" s="218"/>
      <c r="L685" s="223"/>
      <c r="M685" s="224"/>
      <c r="N685" s="225"/>
      <c r="O685" s="225"/>
      <c r="P685" s="225"/>
      <c r="Q685" s="225"/>
      <c r="R685" s="225"/>
      <c r="S685" s="225"/>
      <c r="T685" s="226"/>
      <c r="AT685" s="227" t="s">
        <v>148</v>
      </c>
      <c r="AU685" s="227" t="s">
        <v>86</v>
      </c>
      <c r="AV685" s="12" t="s">
        <v>86</v>
      </c>
      <c r="AW685" s="12" t="s">
        <v>38</v>
      </c>
      <c r="AX685" s="12" t="s">
        <v>77</v>
      </c>
      <c r="AY685" s="227" t="s">
        <v>139</v>
      </c>
    </row>
    <row r="686" spans="2:51" s="11" customFormat="1" ht="13.5">
      <c r="B686" s="205"/>
      <c r="C686" s="206"/>
      <c r="D686" s="207" t="s">
        <v>148</v>
      </c>
      <c r="E686" s="208" t="s">
        <v>22</v>
      </c>
      <c r="F686" s="209" t="s">
        <v>212</v>
      </c>
      <c r="G686" s="206"/>
      <c r="H686" s="210" t="s">
        <v>22</v>
      </c>
      <c r="I686" s="211"/>
      <c r="J686" s="206"/>
      <c r="K686" s="206"/>
      <c r="L686" s="212"/>
      <c r="M686" s="213"/>
      <c r="N686" s="214"/>
      <c r="O686" s="214"/>
      <c r="P686" s="214"/>
      <c r="Q686" s="214"/>
      <c r="R686" s="214"/>
      <c r="S686" s="214"/>
      <c r="T686" s="215"/>
      <c r="AT686" s="216" t="s">
        <v>148</v>
      </c>
      <c r="AU686" s="216" t="s">
        <v>86</v>
      </c>
      <c r="AV686" s="11" t="s">
        <v>24</v>
      </c>
      <c r="AW686" s="11" t="s">
        <v>38</v>
      </c>
      <c r="AX686" s="11" t="s">
        <v>77</v>
      </c>
      <c r="AY686" s="216" t="s">
        <v>139</v>
      </c>
    </row>
    <row r="687" spans="2:51" s="12" customFormat="1" ht="13.5">
      <c r="B687" s="217"/>
      <c r="C687" s="218"/>
      <c r="D687" s="207" t="s">
        <v>148</v>
      </c>
      <c r="E687" s="219" t="s">
        <v>22</v>
      </c>
      <c r="F687" s="220" t="s">
        <v>236</v>
      </c>
      <c r="G687" s="218"/>
      <c r="H687" s="221">
        <v>48.563</v>
      </c>
      <c r="I687" s="222"/>
      <c r="J687" s="218"/>
      <c r="K687" s="218"/>
      <c r="L687" s="223"/>
      <c r="M687" s="224"/>
      <c r="N687" s="225"/>
      <c r="O687" s="225"/>
      <c r="P687" s="225"/>
      <c r="Q687" s="225"/>
      <c r="R687" s="225"/>
      <c r="S687" s="225"/>
      <c r="T687" s="226"/>
      <c r="AT687" s="227" t="s">
        <v>148</v>
      </c>
      <c r="AU687" s="227" t="s">
        <v>86</v>
      </c>
      <c r="AV687" s="12" t="s">
        <v>86</v>
      </c>
      <c r="AW687" s="12" t="s">
        <v>38</v>
      </c>
      <c r="AX687" s="12" t="s">
        <v>77</v>
      </c>
      <c r="AY687" s="227" t="s">
        <v>139</v>
      </c>
    </row>
    <row r="688" spans="2:51" s="12" customFormat="1" ht="13.5">
      <c r="B688" s="217"/>
      <c r="C688" s="218"/>
      <c r="D688" s="207" t="s">
        <v>148</v>
      </c>
      <c r="E688" s="219" t="s">
        <v>22</v>
      </c>
      <c r="F688" s="220" t="s">
        <v>237</v>
      </c>
      <c r="G688" s="218"/>
      <c r="H688" s="221">
        <v>47.068</v>
      </c>
      <c r="I688" s="222"/>
      <c r="J688" s="218"/>
      <c r="K688" s="218"/>
      <c r="L688" s="223"/>
      <c r="M688" s="224"/>
      <c r="N688" s="225"/>
      <c r="O688" s="225"/>
      <c r="P688" s="225"/>
      <c r="Q688" s="225"/>
      <c r="R688" s="225"/>
      <c r="S688" s="225"/>
      <c r="T688" s="226"/>
      <c r="AT688" s="227" t="s">
        <v>148</v>
      </c>
      <c r="AU688" s="227" t="s">
        <v>86</v>
      </c>
      <c r="AV688" s="12" t="s">
        <v>86</v>
      </c>
      <c r="AW688" s="12" t="s">
        <v>38</v>
      </c>
      <c r="AX688" s="12" t="s">
        <v>77</v>
      </c>
      <c r="AY688" s="227" t="s">
        <v>139</v>
      </c>
    </row>
    <row r="689" spans="2:51" s="12" customFormat="1" ht="13.5">
      <c r="B689" s="217"/>
      <c r="C689" s="218"/>
      <c r="D689" s="207" t="s">
        <v>148</v>
      </c>
      <c r="E689" s="219" t="s">
        <v>22</v>
      </c>
      <c r="F689" s="220" t="s">
        <v>238</v>
      </c>
      <c r="G689" s="218"/>
      <c r="H689" s="221">
        <v>27.764</v>
      </c>
      <c r="I689" s="222"/>
      <c r="J689" s="218"/>
      <c r="K689" s="218"/>
      <c r="L689" s="223"/>
      <c r="M689" s="224"/>
      <c r="N689" s="225"/>
      <c r="O689" s="225"/>
      <c r="P689" s="225"/>
      <c r="Q689" s="225"/>
      <c r="R689" s="225"/>
      <c r="S689" s="225"/>
      <c r="T689" s="226"/>
      <c r="AT689" s="227" t="s">
        <v>148</v>
      </c>
      <c r="AU689" s="227" t="s">
        <v>86</v>
      </c>
      <c r="AV689" s="12" t="s">
        <v>86</v>
      </c>
      <c r="AW689" s="12" t="s">
        <v>38</v>
      </c>
      <c r="AX689" s="12" t="s">
        <v>77</v>
      </c>
      <c r="AY689" s="227" t="s">
        <v>139</v>
      </c>
    </row>
    <row r="690" spans="2:51" s="12" customFormat="1" ht="13.5">
      <c r="B690" s="217"/>
      <c r="C690" s="218"/>
      <c r="D690" s="207" t="s">
        <v>148</v>
      </c>
      <c r="E690" s="219" t="s">
        <v>22</v>
      </c>
      <c r="F690" s="220" t="s">
        <v>239</v>
      </c>
      <c r="G690" s="218"/>
      <c r="H690" s="221">
        <v>52.316</v>
      </c>
      <c r="I690" s="222"/>
      <c r="J690" s="218"/>
      <c r="K690" s="218"/>
      <c r="L690" s="223"/>
      <c r="M690" s="224"/>
      <c r="N690" s="225"/>
      <c r="O690" s="225"/>
      <c r="P690" s="225"/>
      <c r="Q690" s="225"/>
      <c r="R690" s="225"/>
      <c r="S690" s="225"/>
      <c r="T690" s="226"/>
      <c r="AT690" s="227" t="s">
        <v>148</v>
      </c>
      <c r="AU690" s="227" t="s">
        <v>86</v>
      </c>
      <c r="AV690" s="12" t="s">
        <v>86</v>
      </c>
      <c r="AW690" s="12" t="s">
        <v>38</v>
      </c>
      <c r="AX690" s="12" t="s">
        <v>77</v>
      </c>
      <c r="AY690" s="227" t="s">
        <v>139</v>
      </c>
    </row>
    <row r="691" spans="2:51" s="12" customFormat="1" ht="13.5">
      <c r="B691" s="217"/>
      <c r="C691" s="218"/>
      <c r="D691" s="207" t="s">
        <v>148</v>
      </c>
      <c r="E691" s="219" t="s">
        <v>22</v>
      </c>
      <c r="F691" s="220" t="s">
        <v>240</v>
      </c>
      <c r="G691" s="218"/>
      <c r="H691" s="221">
        <v>41.336</v>
      </c>
      <c r="I691" s="222"/>
      <c r="J691" s="218"/>
      <c r="K691" s="218"/>
      <c r="L691" s="223"/>
      <c r="M691" s="224"/>
      <c r="N691" s="225"/>
      <c r="O691" s="225"/>
      <c r="P691" s="225"/>
      <c r="Q691" s="225"/>
      <c r="R691" s="225"/>
      <c r="S691" s="225"/>
      <c r="T691" s="226"/>
      <c r="AT691" s="227" t="s">
        <v>148</v>
      </c>
      <c r="AU691" s="227" t="s">
        <v>86</v>
      </c>
      <c r="AV691" s="12" t="s">
        <v>86</v>
      </c>
      <c r="AW691" s="12" t="s">
        <v>38</v>
      </c>
      <c r="AX691" s="12" t="s">
        <v>77</v>
      </c>
      <c r="AY691" s="227" t="s">
        <v>139</v>
      </c>
    </row>
    <row r="692" spans="2:51" s="12" customFormat="1" ht="13.5">
      <c r="B692" s="217"/>
      <c r="C692" s="218"/>
      <c r="D692" s="207" t="s">
        <v>148</v>
      </c>
      <c r="E692" s="219" t="s">
        <v>22</v>
      </c>
      <c r="F692" s="220" t="s">
        <v>241</v>
      </c>
      <c r="G692" s="218"/>
      <c r="H692" s="221">
        <v>51.236</v>
      </c>
      <c r="I692" s="222"/>
      <c r="J692" s="218"/>
      <c r="K692" s="218"/>
      <c r="L692" s="223"/>
      <c r="M692" s="224"/>
      <c r="N692" s="225"/>
      <c r="O692" s="225"/>
      <c r="P692" s="225"/>
      <c r="Q692" s="225"/>
      <c r="R692" s="225"/>
      <c r="S692" s="225"/>
      <c r="T692" s="226"/>
      <c r="AT692" s="227" t="s">
        <v>148</v>
      </c>
      <c r="AU692" s="227" t="s">
        <v>86</v>
      </c>
      <c r="AV692" s="12" t="s">
        <v>86</v>
      </c>
      <c r="AW692" s="12" t="s">
        <v>38</v>
      </c>
      <c r="AX692" s="12" t="s">
        <v>77</v>
      </c>
      <c r="AY692" s="227" t="s">
        <v>139</v>
      </c>
    </row>
    <row r="693" spans="2:51" s="12" customFormat="1" ht="13.5">
      <c r="B693" s="217"/>
      <c r="C693" s="218"/>
      <c r="D693" s="207" t="s">
        <v>148</v>
      </c>
      <c r="E693" s="219" t="s">
        <v>22</v>
      </c>
      <c r="F693" s="220" t="s">
        <v>242</v>
      </c>
      <c r="G693" s="218"/>
      <c r="H693" s="221">
        <v>24.884</v>
      </c>
      <c r="I693" s="222"/>
      <c r="J693" s="218"/>
      <c r="K693" s="218"/>
      <c r="L693" s="223"/>
      <c r="M693" s="224"/>
      <c r="N693" s="225"/>
      <c r="O693" s="225"/>
      <c r="P693" s="225"/>
      <c r="Q693" s="225"/>
      <c r="R693" s="225"/>
      <c r="S693" s="225"/>
      <c r="T693" s="226"/>
      <c r="AT693" s="227" t="s">
        <v>148</v>
      </c>
      <c r="AU693" s="227" t="s">
        <v>86</v>
      </c>
      <c r="AV693" s="12" t="s">
        <v>86</v>
      </c>
      <c r="AW693" s="12" t="s">
        <v>38</v>
      </c>
      <c r="AX693" s="12" t="s">
        <v>77</v>
      </c>
      <c r="AY693" s="227" t="s">
        <v>139</v>
      </c>
    </row>
    <row r="694" spans="2:51" s="12" customFormat="1" ht="13.5">
      <c r="B694" s="217"/>
      <c r="C694" s="218"/>
      <c r="D694" s="207" t="s">
        <v>148</v>
      </c>
      <c r="E694" s="219" t="s">
        <v>22</v>
      </c>
      <c r="F694" s="220" t="s">
        <v>243</v>
      </c>
      <c r="G694" s="218"/>
      <c r="H694" s="221">
        <v>49.832</v>
      </c>
      <c r="I694" s="222"/>
      <c r="J694" s="218"/>
      <c r="K694" s="218"/>
      <c r="L694" s="223"/>
      <c r="M694" s="224"/>
      <c r="N694" s="225"/>
      <c r="O694" s="225"/>
      <c r="P694" s="225"/>
      <c r="Q694" s="225"/>
      <c r="R694" s="225"/>
      <c r="S694" s="225"/>
      <c r="T694" s="226"/>
      <c r="AT694" s="227" t="s">
        <v>148</v>
      </c>
      <c r="AU694" s="227" t="s">
        <v>86</v>
      </c>
      <c r="AV694" s="12" t="s">
        <v>86</v>
      </c>
      <c r="AW694" s="12" t="s">
        <v>38</v>
      </c>
      <c r="AX694" s="12" t="s">
        <v>77</v>
      </c>
      <c r="AY694" s="227" t="s">
        <v>139</v>
      </c>
    </row>
    <row r="695" spans="2:51" s="14" customFormat="1" ht="13.5">
      <c r="B695" s="245"/>
      <c r="C695" s="246"/>
      <c r="D695" s="207" t="s">
        <v>148</v>
      </c>
      <c r="E695" s="247" t="s">
        <v>22</v>
      </c>
      <c r="F695" s="248" t="s">
        <v>244</v>
      </c>
      <c r="G695" s="246"/>
      <c r="H695" s="249">
        <v>1034.411</v>
      </c>
      <c r="I695" s="250"/>
      <c r="J695" s="246"/>
      <c r="K695" s="246"/>
      <c r="L695" s="251"/>
      <c r="M695" s="252"/>
      <c r="N695" s="253"/>
      <c r="O695" s="253"/>
      <c r="P695" s="253"/>
      <c r="Q695" s="253"/>
      <c r="R695" s="253"/>
      <c r="S695" s="253"/>
      <c r="T695" s="254"/>
      <c r="AT695" s="255" t="s">
        <v>148</v>
      </c>
      <c r="AU695" s="255" t="s">
        <v>86</v>
      </c>
      <c r="AV695" s="14" t="s">
        <v>140</v>
      </c>
      <c r="AW695" s="14" t="s">
        <v>38</v>
      </c>
      <c r="AX695" s="14" t="s">
        <v>77</v>
      </c>
      <c r="AY695" s="255" t="s">
        <v>139</v>
      </c>
    </row>
    <row r="696" spans="2:51" s="11" customFormat="1" ht="13.5">
      <c r="B696" s="205"/>
      <c r="C696" s="206"/>
      <c r="D696" s="207" t="s">
        <v>148</v>
      </c>
      <c r="E696" s="208" t="s">
        <v>22</v>
      </c>
      <c r="F696" s="209" t="s">
        <v>532</v>
      </c>
      <c r="G696" s="206"/>
      <c r="H696" s="210" t="s">
        <v>22</v>
      </c>
      <c r="I696" s="211"/>
      <c r="J696" s="206"/>
      <c r="K696" s="206"/>
      <c r="L696" s="212"/>
      <c r="M696" s="213"/>
      <c r="N696" s="214"/>
      <c r="O696" s="214"/>
      <c r="P696" s="214"/>
      <c r="Q696" s="214"/>
      <c r="R696" s="214"/>
      <c r="S696" s="214"/>
      <c r="T696" s="215"/>
      <c r="AT696" s="216" t="s">
        <v>148</v>
      </c>
      <c r="AU696" s="216" t="s">
        <v>86</v>
      </c>
      <c r="AV696" s="11" t="s">
        <v>24</v>
      </c>
      <c r="AW696" s="11" t="s">
        <v>38</v>
      </c>
      <c r="AX696" s="11" t="s">
        <v>77</v>
      </c>
      <c r="AY696" s="216" t="s">
        <v>139</v>
      </c>
    </row>
    <row r="697" spans="2:51" s="11" customFormat="1" ht="13.5">
      <c r="B697" s="205"/>
      <c r="C697" s="206"/>
      <c r="D697" s="207" t="s">
        <v>148</v>
      </c>
      <c r="E697" s="208" t="s">
        <v>22</v>
      </c>
      <c r="F697" s="209" t="s">
        <v>164</v>
      </c>
      <c r="G697" s="206"/>
      <c r="H697" s="210" t="s">
        <v>22</v>
      </c>
      <c r="I697" s="211"/>
      <c r="J697" s="206"/>
      <c r="K697" s="206"/>
      <c r="L697" s="212"/>
      <c r="M697" s="213"/>
      <c r="N697" s="214"/>
      <c r="O697" s="214"/>
      <c r="P697" s="214"/>
      <c r="Q697" s="214"/>
      <c r="R697" s="214"/>
      <c r="S697" s="214"/>
      <c r="T697" s="215"/>
      <c r="AT697" s="216" t="s">
        <v>148</v>
      </c>
      <c r="AU697" s="216" t="s">
        <v>86</v>
      </c>
      <c r="AV697" s="11" t="s">
        <v>24</v>
      </c>
      <c r="AW697" s="11" t="s">
        <v>38</v>
      </c>
      <c r="AX697" s="11" t="s">
        <v>77</v>
      </c>
      <c r="AY697" s="216" t="s">
        <v>139</v>
      </c>
    </row>
    <row r="698" spans="2:51" s="12" customFormat="1" ht="13.5">
      <c r="B698" s="217"/>
      <c r="C698" s="218"/>
      <c r="D698" s="207" t="s">
        <v>148</v>
      </c>
      <c r="E698" s="219" t="s">
        <v>22</v>
      </c>
      <c r="F698" s="220" t="s">
        <v>533</v>
      </c>
      <c r="G698" s="218"/>
      <c r="H698" s="221">
        <v>-4.176</v>
      </c>
      <c r="I698" s="222"/>
      <c r="J698" s="218"/>
      <c r="K698" s="218"/>
      <c r="L698" s="223"/>
      <c r="M698" s="224"/>
      <c r="N698" s="225"/>
      <c r="O698" s="225"/>
      <c r="P698" s="225"/>
      <c r="Q698" s="225"/>
      <c r="R698" s="225"/>
      <c r="S698" s="225"/>
      <c r="T698" s="226"/>
      <c r="AT698" s="227" t="s">
        <v>148</v>
      </c>
      <c r="AU698" s="227" t="s">
        <v>86</v>
      </c>
      <c r="AV698" s="12" t="s">
        <v>86</v>
      </c>
      <c r="AW698" s="12" t="s">
        <v>38</v>
      </c>
      <c r="AX698" s="12" t="s">
        <v>77</v>
      </c>
      <c r="AY698" s="227" t="s">
        <v>139</v>
      </c>
    </row>
    <row r="699" spans="2:51" s="12" customFormat="1" ht="13.5">
      <c r="B699" s="217"/>
      <c r="C699" s="218"/>
      <c r="D699" s="207" t="s">
        <v>148</v>
      </c>
      <c r="E699" s="219" t="s">
        <v>22</v>
      </c>
      <c r="F699" s="220" t="s">
        <v>534</v>
      </c>
      <c r="G699" s="218"/>
      <c r="H699" s="221">
        <v>-2.17</v>
      </c>
      <c r="I699" s="222"/>
      <c r="J699" s="218"/>
      <c r="K699" s="218"/>
      <c r="L699" s="223"/>
      <c r="M699" s="224"/>
      <c r="N699" s="225"/>
      <c r="O699" s="225"/>
      <c r="P699" s="225"/>
      <c r="Q699" s="225"/>
      <c r="R699" s="225"/>
      <c r="S699" s="225"/>
      <c r="T699" s="226"/>
      <c r="AT699" s="227" t="s">
        <v>148</v>
      </c>
      <c r="AU699" s="227" t="s">
        <v>86</v>
      </c>
      <c r="AV699" s="12" t="s">
        <v>86</v>
      </c>
      <c r="AW699" s="12" t="s">
        <v>38</v>
      </c>
      <c r="AX699" s="12" t="s">
        <v>77</v>
      </c>
      <c r="AY699" s="227" t="s">
        <v>139</v>
      </c>
    </row>
    <row r="700" spans="2:51" s="12" customFormat="1" ht="13.5">
      <c r="B700" s="217"/>
      <c r="C700" s="218"/>
      <c r="D700" s="207" t="s">
        <v>148</v>
      </c>
      <c r="E700" s="219" t="s">
        <v>22</v>
      </c>
      <c r="F700" s="220" t="s">
        <v>535</v>
      </c>
      <c r="G700" s="218"/>
      <c r="H700" s="221">
        <v>-8.22</v>
      </c>
      <c r="I700" s="222"/>
      <c r="J700" s="218"/>
      <c r="K700" s="218"/>
      <c r="L700" s="223"/>
      <c r="M700" s="224"/>
      <c r="N700" s="225"/>
      <c r="O700" s="225"/>
      <c r="P700" s="225"/>
      <c r="Q700" s="225"/>
      <c r="R700" s="225"/>
      <c r="S700" s="225"/>
      <c r="T700" s="226"/>
      <c r="AT700" s="227" t="s">
        <v>148</v>
      </c>
      <c r="AU700" s="227" t="s">
        <v>86</v>
      </c>
      <c r="AV700" s="12" t="s">
        <v>86</v>
      </c>
      <c r="AW700" s="12" t="s">
        <v>38</v>
      </c>
      <c r="AX700" s="12" t="s">
        <v>77</v>
      </c>
      <c r="AY700" s="227" t="s">
        <v>139</v>
      </c>
    </row>
    <row r="701" spans="2:51" s="12" customFormat="1" ht="13.5">
      <c r="B701" s="217"/>
      <c r="C701" s="218"/>
      <c r="D701" s="207" t="s">
        <v>148</v>
      </c>
      <c r="E701" s="219" t="s">
        <v>22</v>
      </c>
      <c r="F701" s="220" t="s">
        <v>536</v>
      </c>
      <c r="G701" s="218"/>
      <c r="H701" s="221">
        <v>-14.19</v>
      </c>
      <c r="I701" s="222"/>
      <c r="J701" s="218"/>
      <c r="K701" s="218"/>
      <c r="L701" s="223"/>
      <c r="M701" s="224"/>
      <c r="N701" s="225"/>
      <c r="O701" s="225"/>
      <c r="P701" s="225"/>
      <c r="Q701" s="225"/>
      <c r="R701" s="225"/>
      <c r="S701" s="225"/>
      <c r="T701" s="226"/>
      <c r="AT701" s="227" t="s">
        <v>148</v>
      </c>
      <c r="AU701" s="227" t="s">
        <v>86</v>
      </c>
      <c r="AV701" s="12" t="s">
        <v>86</v>
      </c>
      <c r="AW701" s="12" t="s">
        <v>38</v>
      </c>
      <c r="AX701" s="12" t="s">
        <v>77</v>
      </c>
      <c r="AY701" s="227" t="s">
        <v>139</v>
      </c>
    </row>
    <row r="702" spans="2:51" s="12" customFormat="1" ht="13.5">
      <c r="B702" s="217"/>
      <c r="C702" s="218"/>
      <c r="D702" s="207" t="s">
        <v>148</v>
      </c>
      <c r="E702" s="219" t="s">
        <v>22</v>
      </c>
      <c r="F702" s="220" t="s">
        <v>537</v>
      </c>
      <c r="G702" s="218"/>
      <c r="H702" s="221">
        <v>-13.86</v>
      </c>
      <c r="I702" s="222"/>
      <c r="J702" s="218"/>
      <c r="K702" s="218"/>
      <c r="L702" s="223"/>
      <c r="M702" s="224"/>
      <c r="N702" s="225"/>
      <c r="O702" s="225"/>
      <c r="P702" s="225"/>
      <c r="Q702" s="225"/>
      <c r="R702" s="225"/>
      <c r="S702" s="225"/>
      <c r="T702" s="226"/>
      <c r="AT702" s="227" t="s">
        <v>148</v>
      </c>
      <c r="AU702" s="227" t="s">
        <v>86</v>
      </c>
      <c r="AV702" s="12" t="s">
        <v>86</v>
      </c>
      <c r="AW702" s="12" t="s">
        <v>38</v>
      </c>
      <c r="AX702" s="12" t="s">
        <v>77</v>
      </c>
      <c r="AY702" s="227" t="s">
        <v>139</v>
      </c>
    </row>
    <row r="703" spans="2:51" s="11" customFormat="1" ht="13.5">
      <c r="B703" s="205"/>
      <c r="C703" s="206"/>
      <c r="D703" s="207" t="s">
        <v>148</v>
      </c>
      <c r="E703" s="208" t="s">
        <v>22</v>
      </c>
      <c r="F703" s="209" t="s">
        <v>170</v>
      </c>
      <c r="G703" s="206"/>
      <c r="H703" s="210" t="s">
        <v>22</v>
      </c>
      <c r="I703" s="211"/>
      <c r="J703" s="206"/>
      <c r="K703" s="206"/>
      <c r="L703" s="212"/>
      <c r="M703" s="213"/>
      <c r="N703" s="214"/>
      <c r="O703" s="214"/>
      <c r="P703" s="214"/>
      <c r="Q703" s="214"/>
      <c r="R703" s="214"/>
      <c r="S703" s="214"/>
      <c r="T703" s="215"/>
      <c r="AT703" s="216" t="s">
        <v>148</v>
      </c>
      <c r="AU703" s="216" t="s">
        <v>86</v>
      </c>
      <c r="AV703" s="11" t="s">
        <v>24</v>
      </c>
      <c r="AW703" s="11" t="s">
        <v>38</v>
      </c>
      <c r="AX703" s="11" t="s">
        <v>77</v>
      </c>
      <c r="AY703" s="216" t="s">
        <v>139</v>
      </c>
    </row>
    <row r="704" spans="2:51" s="12" customFormat="1" ht="13.5">
      <c r="B704" s="217"/>
      <c r="C704" s="218"/>
      <c r="D704" s="207" t="s">
        <v>148</v>
      </c>
      <c r="E704" s="219" t="s">
        <v>22</v>
      </c>
      <c r="F704" s="220" t="s">
        <v>538</v>
      </c>
      <c r="G704" s="218"/>
      <c r="H704" s="221">
        <v>-2.355</v>
      </c>
      <c r="I704" s="222"/>
      <c r="J704" s="218"/>
      <c r="K704" s="218"/>
      <c r="L704" s="223"/>
      <c r="M704" s="224"/>
      <c r="N704" s="225"/>
      <c r="O704" s="225"/>
      <c r="P704" s="225"/>
      <c r="Q704" s="225"/>
      <c r="R704" s="225"/>
      <c r="S704" s="225"/>
      <c r="T704" s="226"/>
      <c r="AT704" s="227" t="s">
        <v>148</v>
      </c>
      <c r="AU704" s="227" t="s">
        <v>86</v>
      </c>
      <c r="AV704" s="12" t="s">
        <v>86</v>
      </c>
      <c r="AW704" s="12" t="s">
        <v>38</v>
      </c>
      <c r="AX704" s="12" t="s">
        <v>77</v>
      </c>
      <c r="AY704" s="227" t="s">
        <v>139</v>
      </c>
    </row>
    <row r="705" spans="2:51" s="12" customFormat="1" ht="13.5">
      <c r="B705" s="217"/>
      <c r="C705" s="218"/>
      <c r="D705" s="207" t="s">
        <v>148</v>
      </c>
      <c r="E705" s="219" t="s">
        <v>22</v>
      </c>
      <c r="F705" s="220" t="s">
        <v>539</v>
      </c>
      <c r="G705" s="218"/>
      <c r="H705" s="221">
        <v>-2.865</v>
      </c>
      <c r="I705" s="222"/>
      <c r="J705" s="218"/>
      <c r="K705" s="218"/>
      <c r="L705" s="223"/>
      <c r="M705" s="224"/>
      <c r="N705" s="225"/>
      <c r="O705" s="225"/>
      <c r="P705" s="225"/>
      <c r="Q705" s="225"/>
      <c r="R705" s="225"/>
      <c r="S705" s="225"/>
      <c r="T705" s="226"/>
      <c r="AT705" s="227" t="s">
        <v>148</v>
      </c>
      <c r="AU705" s="227" t="s">
        <v>86</v>
      </c>
      <c r="AV705" s="12" t="s">
        <v>86</v>
      </c>
      <c r="AW705" s="12" t="s">
        <v>38</v>
      </c>
      <c r="AX705" s="12" t="s">
        <v>77</v>
      </c>
      <c r="AY705" s="227" t="s">
        <v>139</v>
      </c>
    </row>
    <row r="706" spans="2:51" s="12" customFormat="1" ht="13.5">
      <c r="B706" s="217"/>
      <c r="C706" s="218"/>
      <c r="D706" s="207" t="s">
        <v>148</v>
      </c>
      <c r="E706" s="219" t="s">
        <v>22</v>
      </c>
      <c r="F706" s="220" t="s">
        <v>540</v>
      </c>
      <c r="G706" s="218"/>
      <c r="H706" s="221">
        <v>-2.055</v>
      </c>
      <c r="I706" s="222"/>
      <c r="J706" s="218"/>
      <c r="K706" s="218"/>
      <c r="L706" s="223"/>
      <c r="M706" s="224"/>
      <c r="N706" s="225"/>
      <c r="O706" s="225"/>
      <c r="P706" s="225"/>
      <c r="Q706" s="225"/>
      <c r="R706" s="225"/>
      <c r="S706" s="225"/>
      <c r="T706" s="226"/>
      <c r="AT706" s="227" t="s">
        <v>148</v>
      </c>
      <c r="AU706" s="227" t="s">
        <v>86</v>
      </c>
      <c r="AV706" s="12" t="s">
        <v>86</v>
      </c>
      <c r="AW706" s="12" t="s">
        <v>38</v>
      </c>
      <c r="AX706" s="12" t="s">
        <v>77</v>
      </c>
      <c r="AY706" s="227" t="s">
        <v>139</v>
      </c>
    </row>
    <row r="707" spans="2:51" s="12" customFormat="1" ht="13.5">
      <c r="B707" s="217"/>
      <c r="C707" s="218"/>
      <c r="D707" s="207" t="s">
        <v>148</v>
      </c>
      <c r="E707" s="219" t="s">
        <v>22</v>
      </c>
      <c r="F707" s="220" t="s">
        <v>541</v>
      </c>
      <c r="G707" s="218"/>
      <c r="H707" s="221">
        <v>-1.35</v>
      </c>
      <c r="I707" s="222"/>
      <c r="J707" s="218"/>
      <c r="K707" s="218"/>
      <c r="L707" s="223"/>
      <c r="M707" s="224"/>
      <c r="N707" s="225"/>
      <c r="O707" s="225"/>
      <c r="P707" s="225"/>
      <c r="Q707" s="225"/>
      <c r="R707" s="225"/>
      <c r="S707" s="225"/>
      <c r="T707" s="226"/>
      <c r="AT707" s="227" t="s">
        <v>148</v>
      </c>
      <c r="AU707" s="227" t="s">
        <v>86</v>
      </c>
      <c r="AV707" s="12" t="s">
        <v>86</v>
      </c>
      <c r="AW707" s="12" t="s">
        <v>38</v>
      </c>
      <c r="AX707" s="12" t="s">
        <v>77</v>
      </c>
      <c r="AY707" s="227" t="s">
        <v>139</v>
      </c>
    </row>
    <row r="708" spans="2:51" s="12" customFormat="1" ht="13.5">
      <c r="B708" s="217"/>
      <c r="C708" s="218"/>
      <c r="D708" s="207" t="s">
        <v>148</v>
      </c>
      <c r="E708" s="219" t="s">
        <v>22</v>
      </c>
      <c r="F708" s="220" t="s">
        <v>542</v>
      </c>
      <c r="G708" s="218"/>
      <c r="H708" s="221">
        <v>-1.53</v>
      </c>
      <c r="I708" s="222"/>
      <c r="J708" s="218"/>
      <c r="K708" s="218"/>
      <c r="L708" s="223"/>
      <c r="M708" s="224"/>
      <c r="N708" s="225"/>
      <c r="O708" s="225"/>
      <c r="P708" s="225"/>
      <c r="Q708" s="225"/>
      <c r="R708" s="225"/>
      <c r="S708" s="225"/>
      <c r="T708" s="226"/>
      <c r="AT708" s="227" t="s">
        <v>148</v>
      </c>
      <c r="AU708" s="227" t="s">
        <v>86</v>
      </c>
      <c r="AV708" s="12" t="s">
        <v>86</v>
      </c>
      <c r="AW708" s="12" t="s">
        <v>38</v>
      </c>
      <c r="AX708" s="12" t="s">
        <v>77</v>
      </c>
      <c r="AY708" s="227" t="s">
        <v>139</v>
      </c>
    </row>
    <row r="709" spans="2:51" s="11" customFormat="1" ht="13.5">
      <c r="B709" s="205"/>
      <c r="C709" s="206"/>
      <c r="D709" s="207" t="s">
        <v>148</v>
      </c>
      <c r="E709" s="208" t="s">
        <v>22</v>
      </c>
      <c r="F709" s="209" t="s">
        <v>174</v>
      </c>
      <c r="G709" s="206"/>
      <c r="H709" s="210" t="s">
        <v>22</v>
      </c>
      <c r="I709" s="211"/>
      <c r="J709" s="206"/>
      <c r="K709" s="206"/>
      <c r="L709" s="212"/>
      <c r="M709" s="213"/>
      <c r="N709" s="214"/>
      <c r="O709" s="214"/>
      <c r="P709" s="214"/>
      <c r="Q709" s="214"/>
      <c r="R709" s="214"/>
      <c r="S709" s="214"/>
      <c r="T709" s="215"/>
      <c r="AT709" s="216" t="s">
        <v>148</v>
      </c>
      <c r="AU709" s="216" t="s">
        <v>86</v>
      </c>
      <c r="AV709" s="11" t="s">
        <v>24</v>
      </c>
      <c r="AW709" s="11" t="s">
        <v>38</v>
      </c>
      <c r="AX709" s="11" t="s">
        <v>77</v>
      </c>
      <c r="AY709" s="216" t="s">
        <v>139</v>
      </c>
    </row>
    <row r="710" spans="2:51" s="12" customFormat="1" ht="13.5">
      <c r="B710" s="217"/>
      <c r="C710" s="218"/>
      <c r="D710" s="207" t="s">
        <v>148</v>
      </c>
      <c r="E710" s="219" t="s">
        <v>22</v>
      </c>
      <c r="F710" s="220" t="s">
        <v>543</v>
      </c>
      <c r="G710" s="218"/>
      <c r="H710" s="221">
        <v>-2.655</v>
      </c>
      <c r="I710" s="222"/>
      <c r="J710" s="218"/>
      <c r="K710" s="218"/>
      <c r="L710" s="223"/>
      <c r="M710" s="224"/>
      <c r="N710" s="225"/>
      <c r="O710" s="225"/>
      <c r="P710" s="225"/>
      <c r="Q710" s="225"/>
      <c r="R710" s="225"/>
      <c r="S710" s="225"/>
      <c r="T710" s="226"/>
      <c r="AT710" s="227" t="s">
        <v>148</v>
      </c>
      <c r="AU710" s="227" t="s">
        <v>86</v>
      </c>
      <c r="AV710" s="12" t="s">
        <v>86</v>
      </c>
      <c r="AW710" s="12" t="s">
        <v>38</v>
      </c>
      <c r="AX710" s="12" t="s">
        <v>77</v>
      </c>
      <c r="AY710" s="227" t="s">
        <v>139</v>
      </c>
    </row>
    <row r="711" spans="2:51" s="12" customFormat="1" ht="13.5">
      <c r="B711" s="217"/>
      <c r="C711" s="218"/>
      <c r="D711" s="207" t="s">
        <v>148</v>
      </c>
      <c r="E711" s="219" t="s">
        <v>22</v>
      </c>
      <c r="F711" s="220" t="s">
        <v>544</v>
      </c>
      <c r="G711" s="218"/>
      <c r="H711" s="221">
        <v>-2.25</v>
      </c>
      <c r="I711" s="222"/>
      <c r="J711" s="218"/>
      <c r="K711" s="218"/>
      <c r="L711" s="223"/>
      <c r="M711" s="224"/>
      <c r="N711" s="225"/>
      <c r="O711" s="225"/>
      <c r="P711" s="225"/>
      <c r="Q711" s="225"/>
      <c r="R711" s="225"/>
      <c r="S711" s="225"/>
      <c r="T711" s="226"/>
      <c r="AT711" s="227" t="s">
        <v>148</v>
      </c>
      <c r="AU711" s="227" t="s">
        <v>86</v>
      </c>
      <c r="AV711" s="12" t="s">
        <v>86</v>
      </c>
      <c r="AW711" s="12" t="s">
        <v>38</v>
      </c>
      <c r="AX711" s="12" t="s">
        <v>77</v>
      </c>
      <c r="AY711" s="227" t="s">
        <v>139</v>
      </c>
    </row>
    <row r="712" spans="2:51" s="12" customFormat="1" ht="13.5">
      <c r="B712" s="217"/>
      <c r="C712" s="218"/>
      <c r="D712" s="207" t="s">
        <v>148</v>
      </c>
      <c r="E712" s="219" t="s">
        <v>22</v>
      </c>
      <c r="F712" s="220" t="s">
        <v>545</v>
      </c>
      <c r="G712" s="218"/>
      <c r="H712" s="221">
        <v>-2.535</v>
      </c>
      <c r="I712" s="222"/>
      <c r="J712" s="218"/>
      <c r="K712" s="218"/>
      <c r="L712" s="223"/>
      <c r="M712" s="224"/>
      <c r="N712" s="225"/>
      <c r="O712" s="225"/>
      <c r="P712" s="225"/>
      <c r="Q712" s="225"/>
      <c r="R712" s="225"/>
      <c r="S712" s="225"/>
      <c r="T712" s="226"/>
      <c r="AT712" s="227" t="s">
        <v>148</v>
      </c>
      <c r="AU712" s="227" t="s">
        <v>86</v>
      </c>
      <c r="AV712" s="12" t="s">
        <v>86</v>
      </c>
      <c r="AW712" s="12" t="s">
        <v>38</v>
      </c>
      <c r="AX712" s="12" t="s">
        <v>77</v>
      </c>
      <c r="AY712" s="227" t="s">
        <v>139</v>
      </c>
    </row>
    <row r="713" spans="2:51" s="12" customFormat="1" ht="13.5">
      <c r="B713" s="217"/>
      <c r="C713" s="218"/>
      <c r="D713" s="207" t="s">
        <v>148</v>
      </c>
      <c r="E713" s="219" t="s">
        <v>22</v>
      </c>
      <c r="F713" s="220" t="s">
        <v>546</v>
      </c>
      <c r="G713" s="218"/>
      <c r="H713" s="221">
        <v>-2.535</v>
      </c>
      <c r="I713" s="222"/>
      <c r="J713" s="218"/>
      <c r="K713" s="218"/>
      <c r="L713" s="223"/>
      <c r="M713" s="224"/>
      <c r="N713" s="225"/>
      <c r="O713" s="225"/>
      <c r="P713" s="225"/>
      <c r="Q713" s="225"/>
      <c r="R713" s="225"/>
      <c r="S713" s="225"/>
      <c r="T713" s="226"/>
      <c r="AT713" s="227" t="s">
        <v>148</v>
      </c>
      <c r="AU713" s="227" t="s">
        <v>86</v>
      </c>
      <c r="AV713" s="12" t="s">
        <v>86</v>
      </c>
      <c r="AW713" s="12" t="s">
        <v>38</v>
      </c>
      <c r="AX713" s="12" t="s">
        <v>77</v>
      </c>
      <c r="AY713" s="227" t="s">
        <v>139</v>
      </c>
    </row>
    <row r="714" spans="2:51" s="12" customFormat="1" ht="13.5">
      <c r="B714" s="217"/>
      <c r="C714" s="218"/>
      <c r="D714" s="207" t="s">
        <v>148</v>
      </c>
      <c r="E714" s="219" t="s">
        <v>22</v>
      </c>
      <c r="F714" s="220" t="s">
        <v>547</v>
      </c>
      <c r="G714" s="218"/>
      <c r="H714" s="221">
        <v>-2.535</v>
      </c>
      <c r="I714" s="222"/>
      <c r="J714" s="218"/>
      <c r="K714" s="218"/>
      <c r="L714" s="223"/>
      <c r="M714" s="224"/>
      <c r="N714" s="225"/>
      <c r="O714" s="225"/>
      <c r="P714" s="225"/>
      <c r="Q714" s="225"/>
      <c r="R714" s="225"/>
      <c r="S714" s="225"/>
      <c r="T714" s="226"/>
      <c r="AT714" s="227" t="s">
        <v>148</v>
      </c>
      <c r="AU714" s="227" t="s">
        <v>86</v>
      </c>
      <c r="AV714" s="12" t="s">
        <v>86</v>
      </c>
      <c r="AW714" s="12" t="s">
        <v>38</v>
      </c>
      <c r="AX714" s="12" t="s">
        <v>77</v>
      </c>
      <c r="AY714" s="227" t="s">
        <v>139</v>
      </c>
    </row>
    <row r="715" spans="2:51" s="12" customFormat="1" ht="13.5">
      <c r="B715" s="217"/>
      <c r="C715" s="218"/>
      <c r="D715" s="207" t="s">
        <v>148</v>
      </c>
      <c r="E715" s="219" t="s">
        <v>22</v>
      </c>
      <c r="F715" s="220" t="s">
        <v>548</v>
      </c>
      <c r="G715" s="218"/>
      <c r="H715" s="221">
        <v>-2.595</v>
      </c>
      <c r="I715" s="222"/>
      <c r="J715" s="218"/>
      <c r="K715" s="218"/>
      <c r="L715" s="223"/>
      <c r="M715" s="224"/>
      <c r="N715" s="225"/>
      <c r="O715" s="225"/>
      <c r="P715" s="225"/>
      <c r="Q715" s="225"/>
      <c r="R715" s="225"/>
      <c r="S715" s="225"/>
      <c r="T715" s="226"/>
      <c r="AT715" s="227" t="s">
        <v>148</v>
      </c>
      <c r="AU715" s="227" t="s">
        <v>86</v>
      </c>
      <c r="AV715" s="12" t="s">
        <v>86</v>
      </c>
      <c r="AW715" s="12" t="s">
        <v>38</v>
      </c>
      <c r="AX715" s="12" t="s">
        <v>77</v>
      </c>
      <c r="AY715" s="227" t="s">
        <v>139</v>
      </c>
    </row>
    <row r="716" spans="2:51" s="12" customFormat="1" ht="13.5">
      <c r="B716" s="217"/>
      <c r="C716" s="218"/>
      <c r="D716" s="207" t="s">
        <v>148</v>
      </c>
      <c r="E716" s="219" t="s">
        <v>22</v>
      </c>
      <c r="F716" s="220" t="s">
        <v>549</v>
      </c>
      <c r="G716" s="218"/>
      <c r="H716" s="221">
        <v>-2.67</v>
      </c>
      <c r="I716" s="222"/>
      <c r="J716" s="218"/>
      <c r="K716" s="218"/>
      <c r="L716" s="223"/>
      <c r="M716" s="224"/>
      <c r="N716" s="225"/>
      <c r="O716" s="225"/>
      <c r="P716" s="225"/>
      <c r="Q716" s="225"/>
      <c r="R716" s="225"/>
      <c r="S716" s="225"/>
      <c r="T716" s="226"/>
      <c r="AT716" s="227" t="s">
        <v>148</v>
      </c>
      <c r="AU716" s="227" t="s">
        <v>86</v>
      </c>
      <c r="AV716" s="12" t="s">
        <v>86</v>
      </c>
      <c r="AW716" s="12" t="s">
        <v>38</v>
      </c>
      <c r="AX716" s="12" t="s">
        <v>77</v>
      </c>
      <c r="AY716" s="227" t="s">
        <v>139</v>
      </c>
    </row>
    <row r="717" spans="2:51" s="11" customFormat="1" ht="13.5">
      <c r="B717" s="205"/>
      <c r="C717" s="206"/>
      <c r="D717" s="207" t="s">
        <v>148</v>
      </c>
      <c r="E717" s="208" t="s">
        <v>22</v>
      </c>
      <c r="F717" s="209" t="s">
        <v>182</v>
      </c>
      <c r="G717" s="206"/>
      <c r="H717" s="210" t="s">
        <v>22</v>
      </c>
      <c r="I717" s="211"/>
      <c r="J717" s="206"/>
      <c r="K717" s="206"/>
      <c r="L717" s="212"/>
      <c r="M717" s="213"/>
      <c r="N717" s="214"/>
      <c r="O717" s="214"/>
      <c r="P717" s="214"/>
      <c r="Q717" s="214"/>
      <c r="R717" s="214"/>
      <c r="S717" s="214"/>
      <c r="T717" s="215"/>
      <c r="AT717" s="216" t="s">
        <v>148</v>
      </c>
      <c r="AU717" s="216" t="s">
        <v>86</v>
      </c>
      <c r="AV717" s="11" t="s">
        <v>24</v>
      </c>
      <c r="AW717" s="11" t="s">
        <v>38</v>
      </c>
      <c r="AX717" s="11" t="s">
        <v>77</v>
      </c>
      <c r="AY717" s="216" t="s">
        <v>139</v>
      </c>
    </row>
    <row r="718" spans="2:51" s="12" customFormat="1" ht="13.5">
      <c r="B718" s="217"/>
      <c r="C718" s="218"/>
      <c r="D718" s="207" t="s">
        <v>148</v>
      </c>
      <c r="E718" s="219" t="s">
        <v>22</v>
      </c>
      <c r="F718" s="220" t="s">
        <v>550</v>
      </c>
      <c r="G718" s="218"/>
      <c r="H718" s="221">
        <v>-2.415</v>
      </c>
      <c r="I718" s="222"/>
      <c r="J718" s="218"/>
      <c r="K718" s="218"/>
      <c r="L718" s="223"/>
      <c r="M718" s="224"/>
      <c r="N718" s="225"/>
      <c r="O718" s="225"/>
      <c r="P718" s="225"/>
      <c r="Q718" s="225"/>
      <c r="R718" s="225"/>
      <c r="S718" s="225"/>
      <c r="T718" s="226"/>
      <c r="AT718" s="227" t="s">
        <v>148</v>
      </c>
      <c r="AU718" s="227" t="s">
        <v>86</v>
      </c>
      <c r="AV718" s="12" t="s">
        <v>86</v>
      </c>
      <c r="AW718" s="12" t="s">
        <v>38</v>
      </c>
      <c r="AX718" s="12" t="s">
        <v>77</v>
      </c>
      <c r="AY718" s="227" t="s">
        <v>139</v>
      </c>
    </row>
    <row r="719" spans="2:51" s="12" customFormat="1" ht="13.5">
      <c r="B719" s="217"/>
      <c r="C719" s="218"/>
      <c r="D719" s="207" t="s">
        <v>148</v>
      </c>
      <c r="E719" s="219" t="s">
        <v>22</v>
      </c>
      <c r="F719" s="220" t="s">
        <v>551</v>
      </c>
      <c r="G719" s="218"/>
      <c r="H719" s="221">
        <v>-2.64</v>
      </c>
      <c r="I719" s="222"/>
      <c r="J719" s="218"/>
      <c r="K719" s="218"/>
      <c r="L719" s="223"/>
      <c r="M719" s="224"/>
      <c r="N719" s="225"/>
      <c r="O719" s="225"/>
      <c r="P719" s="225"/>
      <c r="Q719" s="225"/>
      <c r="R719" s="225"/>
      <c r="S719" s="225"/>
      <c r="T719" s="226"/>
      <c r="AT719" s="227" t="s">
        <v>148</v>
      </c>
      <c r="AU719" s="227" t="s">
        <v>86</v>
      </c>
      <c r="AV719" s="12" t="s">
        <v>86</v>
      </c>
      <c r="AW719" s="12" t="s">
        <v>38</v>
      </c>
      <c r="AX719" s="12" t="s">
        <v>77</v>
      </c>
      <c r="AY719" s="227" t="s">
        <v>139</v>
      </c>
    </row>
    <row r="720" spans="2:51" s="12" customFormat="1" ht="13.5">
      <c r="B720" s="217"/>
      <c r="C720" s="218"/>
      <c r="D720" s="207" t="s">
        <v>148</v>
      </c>
      <c r="E720" s="219" t="s">
        <v>22</v>
      </c>
      <c r="F720" s="220" t="s">
        <v>552</v>
      </c>
      <c r="G720" s="218"/>
      <c r="H720" s="221">
        <v>-2.22</v>
      </c>
      <c r="I720" s="222"/>
      <c r="J720" s="218"/>
      <c r="K720" s="218"/>
      <c r="L720" s="223"/>
      <c r="M720" s="224"/>
      <c r="N720" s="225"/>
      <c r="O720" s="225"/>
      <c r="P720" s="225"/>
      <c r="Q720" s="225"/>
      <c r="R720" s="225"/>
      <c r="S720" s="225"/>
      <c r="T720" s="226"/>
      <c r="AT720" s="227" t="s">
        <v>148</v>
      </c>
      <c r="AU720" s="227" t="s">
        <v>86</v>
      </c>
      <c r="AV720" s="12" t="s">
        <v>86</v>
      </c>
      <c r="AW720" s="12" t="s">
        <v>38</v>
      </c>
      <c r="AX720" s="12" t="s">
        <v>77</v>
      </c>
      <c r="AY720" s="227" t="s">
        <v>139</v>
      </c>
    </row>
    <row r="721" spans="2:51" s="12" customFormat="1" ht="13.5">
      <c r="B721" s="217"/>
      <c r="C721" s="218"/>
      <c r="D721" s="207" t="s">
        <v>148</v>
      </c>
      <c r="E721" s="219" t="s">
        <v>22</v>
      </c>
      <c r="F721" s="220" t="s">
        <v>553</v>
      </c>
      <c r="G721" s="218"/>
      <c r="H721" s="221">
        <v>-2.835</v>
      </c>
      <c r="I721" s="222"/>
      <c r="J721" s="218"/>
      <c r="K721" s="218"/>
      <c r="L721" s="223"/>
      <c r="M721" s="224"/>
      <c r="N721" s="225"/>
      <c r="O721" s="225"/>
      <c r="P721" s="225"/>
      <c r="Q721" s="225"/>
      <c r="R721" s="225"/>
      <c r="S721" s="225"/>
      <c r="T721" s="226"/>
      <c r="AT721" s="227" t="s">
        <v>148</v>
      </c>
      <c r="AU721" s="227" t="s">
        <v>86</v>
      </c>
      <c r="AV721" s="12" t="s">
        <v>86</v>
      </c>
      <c r="AW721" s="12" t="s">
        <v>38</v>
      </c>
      <c r="AX721" s="12" t="s">
        <v>77</v>
      </c>
      <c r="AY721" s="227" t="s">
        <v>139</v>
      </c>
    </row>
    <row r="722" spans="2:51" s="12" customFormat="1" ht="13.5">
      <c r="B722" s="217"/>
      <c r="C722" s="218"/>
      <c r="D722" s="207" t="s">
        <v>148</v>
      </c>
      <c r="E722" s="219" t="s">
        <v>22</v>
      </c>
      <c r="F722" s="220" t="s">
        <v>554</v>
      </c>
      <c r="G722" s="218"/>
      <c r="H722" s="221">
        <v>-2.04</v>
      </c>
      <c r="I722" s="222"/>
      <c r="J722" s="218"/>
      <c r="K722" s="218"/>
      <c r="L722" s="223"/>
      <c r="M722" s="224"/>
      <c r="N722" s="225"/>
      <c r="O722" s="225"/>
      <c r="P722" s="225"/>
      <c r="Q722" s="225"/>
      <c r="R722" s="225"/>
      <c r="S722" s="225"/>
      <c r="T722" s="226"/>
      <c r="AT722" s="227" t="s">
        <v>148</v>
      </c>
      <c r="AU722" s="227" t="s">
        <v>86</v>
      </c>
      <c r="AV722" s="12" t="s">
        <v>86</v>
      </c>
      <c r="AW722" s="12" t="s">
        <v>38</v>
      </c>
      <c r="AX722" s="12" t="s">
        <v>77</v>
      </c>
      <c r="AY722" s="227" t="s">
        <v>139</v>
      </c>
    </row>
    <row r="723" spans="2:51" s="12" customFormat="1" ht="13.5">
      <c r="B723" s="217"/>
      <c r="C723" s="218"/>
      <c r="D723" s="207" t="s">
        <v>148</v>
      </c>
      <c r="E723" s="219" t="s">
        <v>22</v>
      </c>
      <c r="F723" s="220" t="s">
        <v>555</v>
      </c>
      <c r="G723" s="218"/>
      <c r="H723" s="221">
        <v>-3.18</v>
      </c>
      <c r="I723" s="222"/>
      <c r="J723" s="218"/>
      <c r="K723" s="218"/>
      <c r="L723" s="223"/>
      <c r="M723" s="224"/>
      <c r="N723" s="225"/>
      <c r="O723" s="225"/>
      <c r="P723" s="225"/>
      <c r="Q723" s="225"/>
      <c r="R723" s="225"/>
      <c r="S723" s="225"/>
      <c r="T723" s="226"/>
      <c r="AT723" s="227" t="s">
        <v>148</v>
      </c>
      <c r="AU723" s="227" t="s">
        <v>86</v>
      </c>
      <c r="AV723" s="12" t="s">
        <v>86</v>
      </c>
      <c r="AW723" s="12" t="s">
        <v>38</v>
      </c>
      <c r="AX723" s="12" t="s">
        <v>77</v>
      </c>
      <c r="AY723" s="227" t="s">
        <v>139</v>
      </c>
    </row>
    <row r="724" spans="2:51" s="12" customFormat="1" ht="13.5">
      <c r="B724" s="217"/>
      <c r="C724" s="218"/>
      <c r="D724" s="207" t="s">
        <v>148</v>
      </c>
      <c r="E724" s="219" t="s">
        <v>22</v>
      </c>
      <c r="F724" s="220" t="s">
        <v>556</v>
      </c>
      <c r="G724" s="218"/>
      <c r="H724" s="221">
        <v>-1.86</v>
      </c>
      <c r="I724" s="222"/>
      <c r="J724" s="218"/>
      <c r="K724" s="218"/>
      <c r="L724" s="223"/>
      <c r="M724" s="224"/>
      <c r="N724" s="225"/>
      <c r="O724" s="225"/>
      <c r="P724" s="225"/>
      <c r="Q724" s="225"/>
      <c r="R724" s="225"/>
      <c r="S724" s="225"/>
      <c r="T724" s="226"/>
      <c r="AT724" s="227" t="s">
        <v>148</v>
      </c>
      <c r="AU724" s="227" t="s">
        <v>86</v>
      </c>
      <c r="AV724" s="12" t="s">
        <v>86</v>
      </c>
      <c r="AW724" s="12" t="s">
        <v>38</v>
      </c>
      <c r="AX724" s="12" t="s">
        <v>77</v>
      </c>
      <c r="AY724" s="227" t="s">
        <v>139</v>
      </c>
    </row>
    <row r="725" spans="2:51" s="12" customFormat="1" ht="13.5">
      <c r="B725" s="217"/>
      <c r="C725" s="218"/>
      <c r="D725" s="207" t="s">
        <v>148</v>
      </c>
      <c r="E725" s="219" t="s">
        <v>22</v>
      </c>
      <c r="F725" s="220" t="s">
        <v>557</v>
      </c>
      <c r="G725" s="218"/>
      <c r="H725" s="221">
        <v>-2.31</v>
      </c>
      <c r="I725" s="222"/>
      <c r="J725" s="218"/>
      <c r="K725" s="218"/>
      <c r="L725" s="223"/>
      <c r="M725" s="224"/>
      <c r="N725" s="225"/>
      <c r="O725" s="225"/>
      <c r="P725" s="225"/>
      <c r="Q725" s="225"/>
      <c r="R725" s="225"/>
      <c r="S725" s="225"/>
      <c r="T725" s="226"/>
      <c r="AT725" s="227" t="s">
        <v>148</v>
      </c>
      <c r="AU725" s="227" t="s">
        <v>86</v>
      </c>
      <c r="AV725" s="12" t="s">
        <v>86</v>
      </c>
      <c r="AW725" s="12" t="s">
        <v>38</v>
      </c>
      <c r="AX725" s="12" t="s">
        <v>77</v>
      </c>
      <c r="AY725" s="227" t="s">
        <v>139</v>
      </c>
    </row>
    <row r="726" spans="2:51" s="13" customFormat="1" ht="13.5">
      <c r="B726" s="228"/>
      <c r="C726" s="229"/>
      <c r="D726" s="241" t="s">
        <v>148</v>
      </c>
      <c r="E726" s="242" t="s">
        <v>22</v>
      </c>
      <c r="F726" s="243" t="s">
        <v>151</v>
      </c>
      <c r="G726" s="229"/>
      <c r="H726" s="244">
        <v>1978.667</v>
      </c>
      <c r="I726" s="233"/>
      <c r="J726" s="229"/>
      <c r="K726" s="229"/>
      <c r="L726" s="234"/>
      <c r="M726" s="235"/>
      <c r="N726" s="236"/>
      <c r="O726" s="236"/>
      <c r="P726" s="236"/>
      <c r="Q726" s="236"/>
      <c r="R726" s="236"/>
      <c r="S726" s="236"/>
      <c r="T726" s="237"/>
      <c r="AT726" s="238" t="s">
        <v>148</v>
      </c>
      <c r="AU726" s="238" t="s">
        <v>86</v>
      </c>
      <c r="AV726" s="13" t="s">
        <v>146</v>
      </c>
      <c r="AW726" s="13" t="s">
        <v>38</v>
      </c>
      <c r="AX726" s="13" t="s">
        <v>24</v>
      </c>
      <c r="AY726" s="238" t="s">
        <v>139</v>
      </c>
    </row>
    <row r="727" spans="2:65" s="1" customFormat="1" ht="22.5" customHeight="1">
      <c r="B727" s="41"/>
      <c r="C727" s="193" t="s">
        <v>558</v>
      </c>
      <c r="D727" s="193" t="s">
        <v>142</v>
      </c>
      <c r="E727" s="194" t="s">
        <v>559</v>
      </c>
      <c r="F727" s="195" t="s">
        <v>560</v>
      </c>
      <c r="G727" s="196" t="s">
        <v>145</v>
      </c>
      <c r="H727" s="197">
        <v>1978.667</v>
      </c>
      <c r="I727" s="198"/>
      <c r="J727" s="199">
        <f>ROUND(I727*H727,2)</f>
        <v>0</v>
      </c>
      <c r="K727" s="195" t="s">
        <v>156</v>
      </c>
      <c r="L727" s="61"/>
      <c r="M727" s="200" t="s">
        <v>22</v>
      </c>
      <c r="N727" s="201" t="s">
        <v>48</v>
      </c>
      <c r="O727" s="42"/>
      <c r="P727" s="202">
        <f>O727*H727</f>
        <v>0</v>
      </c>
      <c r="Q727" s="202">
        <v>0</v>
      </c>
      <c r="R727" s="202">
        <f>Q727*H727</f>
        <v>0</v>
      </c>
      <c r="S727" s="202">
        <v>0</v>
      </c>
      <c r="T727" s="203">
        <f>S727*H727</f>
        <v>0</v>
      </c>
      <c r="AR727" s="24" t="s">
        <v>318</v>
      </c>
      <c r="AT727" s="24" t="s">
        <v>142</v>
      </c>
      <c r="AU727" s="24" t="s">
        <v>86</v>
      </c>
      <c r="AY727" s="24" t="s">
        <v>139</v>
      </c>
      <c r="BE727" s="204">
        <f>IF(N727="základní",J727,0)</f>
        <v>0</v>
      </c>
      <c r="BF727" s="204">
        <f>IF(N727="snížená",J727,0)</f>
        <v>0</v>
      </c>
      <c r="BG727" s="204">
        <f>IF(N727="zákl. přenesená",J727,0)</f>
        <v>0</v>
      </c>
      <c r="BH727" s="204">
        <f>IF(N727="sníž. přenesená",J727,0)</f>
        <v>0</v>
      </c>
      <c r="BI727" s="204">
        <f>IF(N727="nulová",J727,0)</f>
        <v>0</v>
      </c>
      <c r="BJ727" s="24" t="s">
        <v>24</v>
      </c>
      <c r="BK727" s="204">
        <f>ROUND(I727*H727,2)</f>
        <v>0</v>
      </c>
      <c r="BL727" s="24" t="s">
        <v>318</v>
      </c>
      <c r="BM727" s="24" t="s">
        <v>561</v>
      </c>
    </row>
    <row r="728" spans="2:51" s="11" customFormat="1" ht="13.5">
      <c r="B728" s="205"/>
      <c r="C728" s="206"/>
      <c r="D728" s="207" t="s">
        <v>148</v>
      </c>
      <c r="E728" s="208" t="s">
        <v>22</v>
      </c>
      <c r="F728" s="209" t="s">
        <v>249</v>
      </c>
      <c r="G728" s="206"/>
      <c r="H728" s="210" t="s">
        <v>22</v>
      </c>
      <c r="I728" s="211"/>
      <c r="J728" s="206"/>
      <c r="K728" s="206"/>
      <c r="L728" s="212"/>
      <c r="M728" s="213"/>
      <c r="N728" s="214"/>
      <c r="O728" s="214"/>
      <c r="P728" s="214"/>
      <c r="Q728" s="214"/>
      <c r="R728" s="214"/>
      <c r="S728" s="214"/>
      <c r="T728" s="215"/>
      <c r="AT728" s="216" t="s">
        <v>148</v>
      </c>
      <c r="AU728" s="216" t="s">
        <v>86</v>
      </c>
      <c r="AV728" s="11" t="s">
        <v>24</v>
      </c>
      <c r="AW728" s="11" t="s">
        <v>38</v>
      </c>
      <c r="AX728" s="11" t="s">
        <v>77</v>
      </c>
      <c r="AY728" s="216" t="s">
        <v>139</v>
      </c>
    </row>
    <row r="729" spans="2:51" s="11" customFormat="1" ht="13.5">
      <c r="B729" s="205"/>
      <c r="C729" s="206"/>
      <c r="D729" s="207" t="s">
        <v>148</v>
      </c>
      <c r="E729" s="208" t="s">
        <v>22</v>
      </c>
      <c r="F729" s="209" t="s">
        <v>201</v>
      </c>
      <c r="G729" s="206"/>
      <c r="H729" s="210" t="s">
        <v>22</v>
      </c>
      <c r="I729" s="211"/>
      <c r="J729" s="206"/>
      <c r="K729" s="206"/>
      <c r="L729" s="212"/>
      <c r="M729" s="213"/>
      <c r="N729" s="214"/>
      <c r="O729" s="214"/>
      <c r="P729" s="214"/>
      <c r="Q729" s="214"/>
      <c r="R729" s="214"/>
      <c r="S729" s="214"/>
      <c r="T729" s="215"/>
      <c r="AT729" s="216" t="s">
        <v>148</v>
      </c>
      <c r="AU729" s="216" t="s">
        <v>86</v>
      </c>
      <c r="AV729" s="11" t="s">
        <v>24</v>
      </c>
      <c r="AW729" s="11" t="s">
        <v>38</v>
      </c>
      <c r="AX729" s="11" t="s">
        <v>77</v>
      </c>
      <c r="AY729" s="216" t="s">
        <v>139</v>
      </c>
    </row>
    <row r="730" spans="2:51" s="12" customFormat="1" ht="13.5">
      <c r="B730" s="217"/>
      <c r="C730" s="218"/>
      <c r="D730" s="207" t="s">
        <v>148</v>
      </c>
      <c r="E730" s="219" t="s">
        <v>22</v>
      </c>
      <c r="F730" s="220" t="s">
        <v>250</v>
      </c>
      <c r="G730" s="218"/>
      <c r="H730" s="221">
        <v>200.278</v>
      </c>
      <c r="I730" s="222"/>
      <c r="J730" s="218"/>
      <c r="K730" s="218"/>
      <c r="L730" s="223"/>
      <c r="M730" s="224"/>
      <c r="N730" s="225"/>
      <c r="O730" s="225"/>
      <c r="P730" s="225"/>
      <c r="Q730" s="225"/>
      <c r="R730" s="225"/>
      <c r="S730" s="225"/>
      <c r="T730" s="226"/>
      <c r="AT730" s="227" t="s">
        <v>148</v>
      </c>
      <c r="AU730" s="227" t="s">
        <v>86</v>
      </c>
      <c r="AV730" s="12" t="s">
        <v>86</v>
      </c>
      <c r="AW730" s="12" t="s">
        <v>38</v>
      </c>
      <c r="AX730" s="12" t="s">
        <v>77</v>
      </c>
      <c r="AY730" s="227" t="s">
        <v>139</v>
      </c>
    </row>
    <row r="731" spans="2:51" s="12" customFormat="1" ht="13.5">
      <c r="B731" s="217"/>
      <c r="C731" s="218"/>
      <c r="D731" s="207" t="s">
        <v>148</v>
      </c>
      <c r="E731" s="219" t="s">
        <v>22</v>
      </c>
      <c r="F731" s="220" t="s">
        <v>251</v>
      </c>
      <c r="G731" s="218"/>
      <c r="H731" s="221">
        <v>62.741</v>
      </c>
      <c r="I731" s="222"/>
      <c r="J731" s="218"/>
      <c r="K731" s="218"/>
      <c r="L731" s="223"/>
      <c r="M731" s="224"/>
      <c r="N731" s="225"/>
      <c r="O731" s="225"/>
      <c r="P731" s="225"/>
      <c r="Q731" s="225"/>
      <c r="R731" s="225"/>
      <c r="S731" s="225"/>
      <c r="T731" s="226"/>
      <c r="AT731" s="227" t="s">
        <v>148</v>
      </c>
      <c r="AU731" s="227" t="s">
        <v>86</v>
      </c>
      <c r="AV731" s="12" t="s">
        <v>86</v>
      </c>
      <c r="AW731" s="12" t="s">
        <v>38</v>
      </c>
      <c r="AX731" s="12" t="s">
        <v>77</v>
      </c>
      <c r="AY731" s="227" t="s">
        <v>139</v>
      </c>
    </row>
    <row r="732" spans="2:51" s="11" customFormat="1" ht="13.5">
      <c r="B732" s="205"/>
      <c r="C732" s="206"/>
      <c r="D732" s="207" t="s">
        <v>148</v>
      </c>
      <c r="E732" s="208" t="s">
        <v>22</v>
      </c>
      <c r="F732" s="209" t="s">
        <v>174</v>
      </c>
      <c r="G732" s="206"/>
      <c r="H732" s="210" t="s">
        <v>22</v>
      </c>
      <c r="I732" s="211"/>
      <c r="J732" s="206"/>
      <c r="K732" s="206"/>
      <c r="L732" s="212"/>
      <c r="M732" s="213"/>
      <c r="N732" s="214"/>
      <c r="O732" s="214"/>
      <c r="P732" s="214"/>
      <c r="Q732" s="214"/>
      <c r="R732" s="214"/>
      <c r="S732" s="214"/>
      <c r="T732" s="215"/>
      <c r="AT732" s="216" t="s">
        <v>148</v>
      </c>
      <c r="AU732" s="216" t="s">
        <v>86</v>
      </c>
      <c r="AV732" s="11" t="s">
        <v>24</v>
      </c>
      <c r="AW732" s="11" t="s">
        <v>38</v>
      </c>
      <c r="AX732" s="11" t="s">
        <v>77</v>
      </c>
      <c r="AY732" s="216" t="s">
        <v>139</v>
      </c>
    </row>
    <row r="733" spans="2:51" s="12" customFormat="1" ht="13.5">
      <c r="B733" s="217"/>
      <c r="C733" s="218"/>
      <c r="D733" s="207" t="s">
        <v>148</v>
      </c>
      <c r="E733" s="219" t="s">
        <v>22</v>
      </c>
      <c r="F733" s="220" t="s">
        <v>252</v>
      </c>
      <c r="G733" s="218"/>
      <c r="H733" s="221">
        <v>192.87</v>
      </c>
      <c r="I733" s="222"/>
      <c r="J733" s="218"/>
      <c r="K733" s="218"/>
      <c r="L733" s="223"/>
      <c r="M733" s="224"/>
      <c r="N733" s="225"/>
      <c r="O733" s="225"/>
      <c r="P733" s="225"/>
      <c r="Q733" s="225"/>
      <c r="R733" s="225"/>
      <c r="S733" s="225"/>
      <c r="T733" s="226"/>
      <c r="AT733" s="227" t="s">
        <v>148</v>
      </c>
      <c r="AU733" s="227" t="s">
        <v>86</v>
      </c>
      <c r="AV733" s="12" t="s">
        <v>86</v>
      </c>
      <c r="AW733" s="12" t="s">
        <v>38</v>
      </c>
      <c r="AX733" s="12" t="s">
        <v>77</v>
      </c>
      <c r="AY733" s="227" t="s">
        <v>139</v>
      </c>
    </row>
    <row r="734" spans="2:51" s="11" customFormat="1" ht="13.5">
      <c r="B734" s="205"/>
      <c r="C734" s="206"/>
      <c r="D734" s="207" t="s">
        <v>148</v>
      </c>
      <c r="E734" s="208" t="s">
        <v>22</v>
      </c>
      <c r="F734" s="209" t="s">
        <v>212</v>
      </c>
      <c r="G734" s="206"/>
      <c r="H734" s="210" t="s">
        <v>22</v>
      </c>
      <c r="I734" s="211"/>
      <c r="J734" s="206"/>
      <c r="K734" s="206"/>
      <c r="L734" s="212"/>
      <c r="M734" s="213"/>
      <c r="N734" s="214"/>
      <c r="O734" s="214"/>
      <c r="P734" s="214"/>
      <c r="Q734" s="214"/>
      <c r="R734" s="214"/>
      <c r="S734" s="214"/>
      <c r="T734" s="215"/>
      <c r="AT734" s="216" t="s">
        <v>148</v>
      </c>
      <c r="AU734" s="216" t="s">
        <v>86</v>
      </c>
      <c r="AV734" s="11" t="s">
        <v>24</v>
      </c>
      <c r="AW734" s="11" t="s">
        <v>38</v>
      </c>
      <c r="AX734" s="11" t="s">
        <v>77</v>
      </c>
      <c r="AY734" s="216" t="s">
        <v>139</v>
      </c>
    </row>
    <row r="735" spans="2:51" s="12" customFormat="1" ht="13.5">
      <c r="B735" s="217"/>
      <c r="C735" s="218"/>
      <c r="D735" s="207" t="s">
        <v>148</v>
      </c>
      <c r="E735" s="219" t="s">
        <v>22</v>
      </c>
      <c r="F735" s="220" t="s">
        <v>253</v>
      </c>
      <c r="G735" s="218"/>
      <c r="H735" s="221">
        <v>162.323</v>
      </c>
      <c r="I735" s="222"/>
      <c r="J735" s="218"/>
      <c r="K735" s="218"/>
      <c r="L735" s="223"/>
      <c r="M735" s="224"/>
      <c r="N735" s="225"/>
      <c r="O735" s="225"/>
      <c r="P735" s="225"/>
      <c r="Q735" s="225"/>
      <c r="R735" s="225"/>
      <c r="S735" s="225"/>
      <c r="T735" s="226"/>
      <c r="AT735" s="227" t="s">
        <v>148</v>
      </c>
      <c r="AU735" s="227" t="s">
        <v>86</v>
      </c>
      <c r="AV735" s="12" t="s">
        <v>86</v>
      </c>
      <c r="AW735" s="12" t="s">
        <v>38</v>
      </c>
      <c r="AX735" s="12" t="s">
        <v>77</v>
      </c>
      <c r="AY735" s="227" t="s">
        <v>139</v>
      </c>
    </row>
    <row r="736" spans="2:51" s="14" customFormat="1" ht="13.5">
      <c r="B736" s="245"/>
      <c r="C736" s="246"/>
      <c r="D736" s="207" t="s">
        <v>148</v>
      </c>
      <c r="E736" s="247" t="s">
        <v>22</v>
      </c>
      <c r="F736" s="248" t="s">
        <v>531</v>
      </c>
      <c r="G736" s="246"/>
      <c r="H736" s="249">
        <v>618.212</v>
      </c>
      <c r="I736" s="250"/>
      <c r="J736" s="246"/>
      <c r="K736" s="246"/>
      <c r="L736" s="251"/>
      <c r="M736" s="252"/>
      <c r="N736" s="253"/>
      <c r="O736" s="253"/>
      <c r="P736" s="253"/>
      <c r="Q736" s="253"/>
      <c r="R736" s="253"/>
      <c r="S736" s="253"/>
      <c r="T736" s="254"/>
      <c r="AT736" s="255" t="s">
        <v>148</v>
      </c>
      <c r="AU736" s="255" t="s">
        <v>86</v>
      </c>
      <c r="AV736" s="14" t="s">
        <v>140</v>
      </c>
      <c r="AW736" s="14" t="s">
        <v>38</v>
      </c>
      <c r="AX736" s="14" t="s">
        <v>77</v>
      </c>
      <c r="AY736" s="255" t="s">
        <v>139</v>
      </c>
    </row>
    <row r="737" spans="2:51" s="11" customFormat="1" ht="13.5">
      <c r="B737" s="205"/>
      <c r="C737" s="206"/>
      <c r="D737" s="207" t="s">
        <v>148</v>
      </c>
      <c r="E737" s="208" t="s">
        <v>22</v>
      </c>
      <c r="F737" s="209" t="s">
        <v>195</v>
      </c>
      <c r="G737" s="206"/>
      <c r="H737" s="210" t="s">
        <v>22</v>
      </c>
      <c r="I737" s="211"/>
      <c r="J737" s="206"/>
      <c r="K737" s="206"/>
      <c r="L737" s="212"/>
      <c r="M737" s="213"/>
      <c r="N737" s="214"/>
      <c r="O737" s="214"/>
      <c r="P737" s="214"/>
      <c r="Q737" s="214"/>
      <c r="R737" s="214"/>
      <c r="S737" s="214"/>
      <c r="T737" s="215"/>
      <c r="AT737" s="216" t="s">
        <v>148</v>
      </c>
      <c r="AU737" s="216" t="s">
        <v>86</v>
      </c>
      <c r="AV737" s="11" t="s">
        <v>24</v>
      </c>
      <c r="AW737" s="11" t="s">
        <v>38</v>
      </c>
      <c r="AX737" s="11" t="s">
        <v>77</v>
      </c>
      <c r="AY737" s="216" t="s">
        <v>139</v>
      </c>
    </row>
    <row r="738" spans="2:51" s="11" customFormat="1" ht="13.5">
      <c r="B738" s="205"/>
      <c r="C738" s="206"/>
      <c r="D738" s="207" t="s">
        <v>148</v>
      </c>
      <c r="E738" s="208" t="s">
        <v>22</v>
      </c>
      <c r="F738" s="209" t="s">
        <v>164</v>
      </c>
      <c r="G738" s="206"/>
      <c r="H738" s="210" t="s">
        <v>22</v>
      </c>
      <c r="I738" s="211"/>
      <c r="J738" s="206"/>
      <c r="K738" s="206"/>
      <c r="L738" s="212"/>
      <c r="M738" s="213"/>
      <c r="N738" s="214"/>
      <c r="O738" s="214"/>
      <c r="P738" s="214"/>
      <c r="Q738" s="214"/>
      <c r="R738" s="214"/>
      <c r="S738" s="214"/>
      <c r="T738" s="215"/>
      <c r="AT738" s="216" t="s">
        <v>148</v>
      </c>
      <c r="AU738" s="216" t="s">
        <v>86</v>
      </c>
      <c r="AV738" s="11" t="s">
        <v>24</v>
      </c>
      <c r="AW738" s="11" t="s">
        <v>38</v>
      </c>
      <c r="AX738" s="11" t="s">
        <v>77</v>
      </c>
      <c r="AY738" s="216" t="s">
        <v>139</v>
      </c>
    </row>
    <row r="739" spans="2:51" s="12" customFormat="1" ht="13.5">
      <c r="B739" s="217"/>
      <c r="C739" s="218"/>
      <c r="D739" s="207" t="s">
        <v>148</v>
      </c>
      <c r="E739" s="219" t="s">
        <v>22</v>
      </c>
      <c r="F739" s="220" t="s">
        <v>196</v>
      </c>
      <c r="G739" s="218"/>
      <c r="H739" s="221">
        <v>62.15</v>
      </c>
      <c r="I739" s="222"/>
      <c r="J739" s="218"/>
      <c r="K739" s="218"/>
      <c r="L739" s="223"/>
      <c r="M739" s="224"/>
      <c r="N739" s="225"/>
      <c r="O739" s="225"/>
      <c r="P739" s="225"/>
      <c r="Q739" s="225"/>
      <c r="R739" s="225"/>
      <c r="S739" s="225"/>
      <c r="T739" s="226"/>
      <c r="AT739" s="227" t="s">
        <v>148</v>
      </c>
      <c r="AU739" s="227" t="s">
        <v>86</v>
      </c>
      <c r="AV739" s="12" t="s">
        <v>86</v>
      </c>
      <c r="AW739" s="12" t="s">
        <v>38</v>
      </c>
      <c r="AX739" s="12" t="s">
        <v>77</v>
      </c>
      <c r="AY739" s="227" t="s">
        <v>139</v>
      </c>
    </row>
    <row r="740" spans="2:51" s="12" customFormat="1" ht="13.5">
      <c r="B740" s="217"/>
      <c r="C740" s="218"/>
      <c r="D740" s="207" t="s">
        <v>148</v>
      </c>
      <c r="E740" s="219" t="s">
        <v>22</v>
      </c>
      <c r="F740" s="220" t="s">
        <v>197</v>
      </c>
      <c r="G740" s="218"/>
      <c r="H740" s="221">
        <v>26.06</v>
      </c>
      <c r="I740" s="222"/>
      <c r="J740" s="218"/>
      <c r="K740" s="218"/>
      <c r="L740" s="223"/>
      <c r="M740" s="224"/>
      <c r="N740" s="225"/>
      <c r="O740" s="225"/>
      <c r="P740" s="225"/>
      <c r="Q740" s="225"/>
      <c r="R740" s="225"/>
      <c r="S740" s="225"/>
      <c r="T740" s="226"/>
      <c r="AT740" s="227" t="s">
        <v>148</v>
      </c>
      <c r="AU740" s="227" t="s">
        <v>86</v>
      </c>
      <c r="AV740" s="12" t="s">
        <v>86</v>
      </c>
      <c r="AW740" s="12" t="s">
        <v>38</v>
      </c>
      <c r="AX740" s="12" t="s">
        <v>77</v>
      </c>
      <c r="AY740" s="227" t="s">
        <v>139</v>
      </c>
    </row>
    <row r="741" spans="2:51" s="12" customFormat="1" ht="13.5">
      <c r="B741" s="217"/>
      <c r="C741" s="218"/>
      <c r="D741" s="207" t="s">
        <v>148</v>
      </c>
      <c r="E741" s="219" t="s">
        <v>22</v>
      </c>
      <c r="F741" s="220" t="s">
        <v>198</v>
      </c>
      <c r="G741" s="218"/>
      <c r="H741" s="221">
        <v>2.05</v>
      </c>
      <c r="I741" s="222"/>
      <c r="J741" s="218"/>
      <c r="K741" s="218"/>
      <c r="L741" s="223"/>
      <c r="M741" s="224"/>
      <c r="N741" s="225"/>
      <c r="O741" s="225"/>
      <c r="P741" s="225"/>
      <c r="Q741" s="225"/>
      <c r="R741" s="225"/>
      <c r="S741" s="225"/>
      <c r="T741" s="226"/>
      <c r="AT741" s="227" t="s">
        <v>148</v>
      </c>
      <c r="AU741" s="227" t="s">
        <v>86</v>
      </c>
      <c r="AV741" s="12" t="s">
        <v>86</v>
      </c>
      <c r="AW741" s="12" t="s">
        <v>38</v>
      </c>
      <c r="AX741" s="12" t="s">
        <v>77</v>
      </c>
      <c r="AY741" s="227" t="s">
        <v>139</v>
      </c>
    </row>
    <row r="742" spans="2:51" s="12" customFormat="1" ht="13.5">
      <c r="B742" s="217"/>
      <c r="C742" s="218"/>
      <c r="D742" s="207" t="s">
        <v>148</v>
      </c>
      <c r="E742" s="219" t="s">
        <v>22</v>
      </c>
      <c r="F742" s="220" t="s">
        <v>199</v>
      </c>
      <c r="G742" s="218"/>
      <c r="H742" s="221">
        <v>3.94</v>
      </c>
      <c r="I742" s="222"/>
      <c r="J742" s="218"/>
      <c r="K742" s="218"/>
      <c r="L742" s="223"/>
      <c r="M742" s="224"/>
      <c r="N742" s="225"/>
      <c r="O742" s="225"/>
      <c r="P742" s="225"/>
      <c r="Q742" s="225"/>
      <c r="R742" s="225"/>
      <c r="S742" s="225"/>
      <c r="T742" s="226"/>
      <c r="AT742" s="227" t="s">
        <v>148</v>
      </c>
      <c r="AU742" s="227" t="s">
        <v>86</v>
      </c>
      <c r="AV742" s="12" t="s">
        <v>86</v>
      </c>
      <c r="AW742" s="12" t="s">
        <v>38</v>
      </c>
      <c r="AX742" s="12" t="s">
        <v>77</v>
      </c>
      <c r="AY742" s="227" t="s">
        <v>139</v>
      </c>
    </row>
    <row r="743" spans="2:51" s="12" customFormat="1" ht="13.5">
      <c r="B743" s="217"/>
      <c r="C743" s="218"/>
      <c r="D743" s="207" t="s">
        <v>148</v>
      </c>
      <c r="E743" s="219" t="s">
        <v>22</v>
      </c>
      <c r="F743" s="220" t="s">
        <v>200</v>
      </c>
      <c r="G743" s="218"/>
      <c r="H743" s="221">
        <v>6.5</v>
      </c>
      <c r="I743" s="222"/>
      <c r="J743" s="218"/>
      <c r="K743" s="218"/>
      <c r="L743" s="223"/>
      <c r="M743" s="224"/>
      <c r="N743" s="225"/>
      <c r="O743" s="225"/>
      <c r="P743" s="225"/>
      <c r="Q743" s="225"/>
      <c r="R743" s="225"/>
      <c r="S743" s="225"/>
      <c r="T743" s="226"/>
      <c r="AT743" s="227" t="s">
        <v>148</v>
      </c>
      <c r="AU743" s="227" t="s">
        <v>86</v>
      </c>
      <c r="AV743" s="12" t="s">
        <v>86</v>
      </c>
      <c r="AW743" s="12" t="s">
        <v>38</v>
      </c>
      <c r="AX743" s="12" t="s">
        <v>77</v>
      </c>
      <c r="AY743" s="227" t="s">
        <v>139</v>
      </c>
    </row>
    <row r="744" spans="2:51" s="11" customFormat="1" ht="13.5">
      <c r="B744" s="205"/>
      <c r="C744" s="206"/>
      <c r="D744" s="207" t="s">
        <v>148</v>
      </c>
      <c r="E744" s="208" t="s">
        <v>22</v>
      </c>
      <c r="F744" s="209" t="s">
        <v>201</v>
      </c>
      <c r="G744" s="206"/>
      <c r="H744" s="210" t="s">
        <v>22</v>
      </c>
      <c r="I744" s="211"/>
      <c r="J744" s="206"/>
      <c r="K744" s="206"/>
      <c r="L744" s="212"/>
      <c r="M744" s="213"/>
      <c r="N744" s="214"/>
      <c r="O744" s="214"/>
      <c r="P744" s="214"/>
      <c r="Q744" s="214"/>
      <c r="R744" s="214"/>
      <c r="S744" s="214"/>
      <c r="T744" s="215"/>
      <c r="AT744" s="216" t="s">
        <v>148</v>
      </c>
      <c r="AU744" s="216" t="s">
        <v>86</v>
      </c>
      <c r="AV744" s="11" t="s">
        <v>24</v>
      </c>
      <c r="AW744" s="11" t="s">
        <v>38</v>
      </c>
      <c r="AX744" s="11" t="s">
        <v>77</v>
      </c>
      <c r="AY744" s="216" t="s">
        <v>139</v>
      </c>
    </row>
    <row r="745" spans="2:51" s="12" customFormat="1" ht="13.5">
      <c r="B745" s="217"/>
      <c r="C745" s="218"/>
      <c r="D745" s="207" t="s">
        <v>148</v>
      </c>
      <c r="E745" s="219" t="s">
        <v>22</v>
      </c>
      <c r="F745" s="220" t="s">
        <v>202</v>
      </c>
      <c r="G745" s="218"/>
      <c r="H745" s="221">
        <v>17.24</v>
      </c>
      <c r="I745" s="222"/>
      <c r="J745" s="218"/>
      <c r="K745" s="218"/>
      <c r="L745" s="223"/>
      <c r="M745" s="224"/>
      <c r="N745" s="225"/>
      <c r="O745" s="225"/>
      <c r="P745" s="225"/>
      <c r="Q745" s="225"/>
      <c r="R745" s="225"/>
      <c r="S745" s="225"/>
      <c r="T745" s="226"/>
      <c r="AT745" s="227" t="s">
        <v>148</v>
      </c>
      <c r="AU745" s="227" t="s">
        <v>86</v>
      </c>
      <c r="AV745" s="12" t="s">
        <v>86</v>
      </c>
      <c r="AW745" s="12" t="s">
        <v>38</v>
      </c>
      <c r="AX745" s="12" t="s">
        <v>77</v>
      </c>
      <c r="AY745" s="227" t="s">
        <v>139</v>
      </c>
    </row>
    <row r="746" spans="2:51" s="12" customFormat="1" ht="13.5">
      <c r="B746" s="217"/>
      <c r="C746" s="218"/>
      <c r="D746" s="207" t="s">
        <v>148</v>
      </c>
      <c r="E746" s="219" t="s">
        <v>22</v>
      </c>
      <c r="F746" s="220" t="s">
        <v>203</v>
      </c>
      <c r="G746" s="218"/>
      <c r="H746" s="221">
        <v>59.17</v>
      </c>
      <c r="I746" s="222"/>
      <c r="J746" s="218"/>
      <c r="K746" s="218"/>
      <c r="L746" s="223"/>
      <c r="M746" s="224"/>
      <c r="N746" s="225"/>
      <c r="O746" s="225"/>
      <c r="P746" s="225"/>
      <c r="Q746" s="225"/>
      <c r="R746" s="225"/>
      <c r="S746" s="225"/>
      <c r="T746" s="226"/>
      <c r="AT746" s="227" t="s">
        <v>148</v>
      </c>
      <c r="AU746" s="227" t="s">
        <v>86</v>
      </c>
      <c r="AV746" s="12" t="s">
        <v>86</v>
      </c>
      <c r="AW746" s="12" t="s">
        <v>38</v>
      </c>
      <c r="AX746" s="12" t="s">
        <v>77</v>
      </c>
      <c r="AY746" s="227" t="s">
        <v>139</v>
      </c>
    </row>
    <row r="747" spans="2:51" s="12" customFormat="1" ht="13.5">
      <c r="B747" s="217"/>
      <c r="C747" s="218"/>
      <c r="D747" s="207" t="s">
        <v>148</v>
      </c>
      <c r="E747" s="219" t="s">
        <v>22</v>
      </c>
      <c r="F747" s="220" t="s">
        <v>204</v>
      </c>
      <c r="G747" s="218"/>
      <c r="H747" s="221">
        <v>20.61</v>
      </c>
      <c r="I747" s="222"/>
      <c r="J747" s="218"/>
      <c r="K747" s="218"/>
      <c r="L747" s="223"/>
      <c r="M747" s="224"/>
      <c r="N747" s="225"/>
      <c r="O747" s="225"/>
      <c r="P747" s="225"/>
      <c r="Q747" s="225"/>
      <c r="R747" s="225"/>
      <c r="S747" s="225"/>
      <c r="T747" s="226"/>
      <c r="AT747" s="227" t="s">
        <v>148</v>
      </c>
      <c r="AU747" s="227" t="s">
        <v>86</v>
      </c>
      <c r="AV747" s="12" t="s">
        <v>86</v>
      </c>
      <c r="AW747" s="12" t="s">
        <v>38</v>
      </c>
      <c r="AX747" s="12" t="s">
        <v>77</v>
      </c>
      <c r="AY747" s="227" t="s">
        <v>139</v>
      </c>
    </row>
    <row r="748" spans="2:51" s="12" customFormat="1" ht="13.5">
      <c r="B748" s="217"/>
      <c r="C748" s="218"/>
      <c r="D748" s="207" t="s">
        <v>148</v>
      </c>
      <c r="E748" s="219" t="s">
        <v>22</v>
      </c>
      <c r="F748" s="220" t="s">
        <v>205</v>
      </c>
      <c r="G748" s="218"/>
      <c r="H748" s="221">
        <v>11.38</v>
      </c>
      <c r="I748" s="222"/>
      <c r="J748" s="218"/>
      <c r="K748" s="218"/>
      <c r="L748" s="223"/>
      <c r="M748" s="224"/>
      <c r="N748" s="225"/>
      <c r="O748" s="225"/>
      <c r="P748" s="225"/>
      <c r="Q748" s="225"/>
      <c r="R748" s="225"/>
      <c r="S748" s="225"/>
      <c r="T748" s="226"/>
      <c r="AT748" s="227" t="s">
        <v>148</v>
      </c>
      <c r="AU748" s="227" t="s">
        <v>86</v>
      </c>
      <c r="AV748" s="12" t="s">
        <v>86</v>
      </c>
      <c r="AW748" s="12" t="s">
        <v>38</v>
      </c>
      <c r="AX748" s="12" t="s">
        <v>77</v>
      </c>
      <c r="AY748" s="227" t="s">
        <v>139</v>
      </c>
    </row>
    <row r="749" spans="2:51" s="12" customFormat="1" ht="13.5">
      <c r="B749" s="217"/>
      <c r="C749" s="218"/>
      <c r="D749" s="207" t="s">
        <v>148</v>
      </c>
      <c r="E749" s="219" t="s">
        <v>22</v>
      </c>
      <c r="F749" s="220" t="s">
        <v>206</v>
      </c>
      <c r="G749" s="218"/>
      <c r="H749" s="221">
        <v>40.95</v>
      </c>
      <c r="I749" s="222"/>
      <c r="J749" s="218"/>
      <c r="K749" s="218"/>
      <c r="L749" s="223"/>
      <c r="M749" s="224"/>
      <c r="N749" s="225"/>
      <c r="O749" s="225"/>
      <c r="P749" s="225"/>
      <c r="Q749" s="225"/>
      <c r="R749" s="225"/>
      <c r="S749" s="225"/>
      <c r="T749" s="226"/>
      <c r="AT749" s="227" t="s">
        <v>148</v>
      </c>
      <c r="AU749" s="227" t="s">
        <v>86</v>
      </c>
      <c r="AV749" s="12" t="s">
        <v>86</v>
      </c>
      <c r="AW749" s="12" t="s">
        <v>38</v>
      </c>
      <c r="AX749" s="12" t="s">
        <v>77</v>
      </c>
      <c r="AY749" s="227" t="s">
        <v>139</v>
      </c>
    </row>
    <row r="750" spans="2:51" s="12" customFormat="1" ht="13.5">
      <c r="B750" s="217"/>
      <c r="C750" s="218"/>
      <c r="D750" s="207" t="s">
        <v>148</v>
      </c>
      <c r="E750" s="219" t="s">
        <v>22</v>
      </c>
      <c r="F750" s="220" t="s">
        <v>207</v>
      </c>
      <c r="G750" s="218"/>
      <c r="H750" s="221">
        <v>4.56</v>
      </c>
      <c r="I750" s="222"/>
      <c r="J750" s="218"/>
      <c r="K750" s="218"/>
      <c r="L750" s="223"/>
      <c r="M750" s="224"/>
      <c r="N750" s="225"/>
      <c r="O750" s="225"/>
      <c r="P750" s="225"/>
      <c r="Q750" s="225"/>
      <c r="R750" s="225"/>
      <c r="S750" s="225"/>
      <c r="T750" s="226"/>
      <c r="AT750" s="227" t="s">
        <v>148</v>
      </c>
      <c r="AU750" s="227" t="s">
        <v>86</v>
      </c>
      <c r="AV750" s="12" t="s">
        <v>86</v>
      </c>
      <c r="AW750" s="12" t="s">
        <v>38</v>
      </c>
      <c r="AX750" s="12" t="s">
        <v>77</v>
      </c>
      <c r="AY750" s="227" t="s">
        <v>139</v>
      </c>
    </row>
    <row r="751" spans="2:51" s="12" customFormat="1" ht="13.5">
      <c r="B751" s="217"/>
      <c r="C751" s="218"/>
      <c r="D751" s="207" t="s">
        <v>148</v>
      </c>
      <c r="E751" s="219" t="s">
        <v>22</v>
      </c>
      <c r="F751" s="220" t="s">
        <v>208</v>
      </c>
      <c r="G751" s="218"/>
      <c r="H751" s="221">
        <v>7.16</v>
      </c>
      <c r="I751" s="222"/>
      <c r="J751" s="218"/>
      <c r="K751" s="218"/>
      <c r="L751" s="223"/>
      <c r="M751" s="224"/>
      <c r="N751" s="225"/>
      <c r="O751" s="225"/>
      <c r="P751" s="225"/>
      <c r="Q751" s="225"/>
      <c r="R751" s="225"/>
      <c r="S751" s="225"/>
      <c r="T751" s="226"/>
      <c r="AT751" s="227" t="s">
        <v>148</v>
      </c>
      <c r="AU751" s="227" t="s">
        <v>86</v>
      </c>
      <c r="AV751" s="12" t="s">
        <v>86</v>
      </c>
      <c r="AW751" s="12" t="s">
        <v>38</v>
      </c>
      <c r="AX751" s="12" t="s">
        <v>77</v>
      </c>
      <c r="AY751" s="227" t="s">
        <v>139</v>
      </c>
    </row>
    <row r="752" spans="2:51" s="12" customFormat="1" ht="13.5">
      <c r="B752" s="217"/>
      <c r="C752" s="218"/>
      <c r="D752" s="207" t="s">
        <v>148</v>
      </c>
      <c r="E752" s="219" t="s">
        <v>22</v>
      </c>
      <c r="F752" s="220" t="s">
        <v>209</v>
      </c>
      <c r="G752" s="218"/>
      <c r="H752" s="221">
        <v>3.83</v>
      </c>
      <c r="I752" s="222"/>
      <c r="J752" s="218"/>
      <c r="K752" s="218"/>
      <c r="L752" s="223"/>
      <c r="M752" s="224"/>
      <c r="N752" s="225"/>
      <c r="O752" s="225"/>
      <c r="P752" s="225"/>
      <c r="Q752" s="225"/>
      <c r="R752" s="225"/>
      <c r="S752" s="225"/>
      <c r="T752" s="226"/>
      <c r="AT752" s="227" t="s">
        <v>148</v>
      </c>
      <c r="AU752" s="227" t="s">
        <v>86</v>
      </c>
      <c r="AV752" s="12" t="s">
        <v>86</v>
      </c>
      <c r="AW752" s="12" t="s">
        <v>38</v>
      </c>
      <c r="AX752" s="12" t="s">
        <v>77</v>
      </c>
      <c r="AY752" s="227" t="s">
        <v>139</v>
      </c>
    </row>
    <row r="753" spans="2:51" s="12" customFormat="1" ht="13.5">
      <c r="B753" s="217"/>
      <c r="C753" s="218"/>
      <c r="D753" s="207" t="s">
        <v>148</v>
      </c>
      <c r="E753" s="219" t="s">
        <v>22</v>
      </c>
      <c r="F753" s="220" t="s">
        <v>210</v>
      </c>
      <c r="G753" s="218"/>
      <c r="H753" s="221">
        <v>5.78</v>
      </c>
      <c r="I753" s="222"/>
      <c r="J753" s="218"/>
      <c r="K753" s="218"/>
      <c r="L753" s="223"/>
      <c r="M753" s="224"/>
      <c r="N753" s="225"/>
      <c r="O753" s="225"/>
      <c r="P753" s="225"/>
      <c r="Q753" s="225"/>
      <c r="R753" s="225"/>
      <c r="S753" s="225"/>
      <c r="T753" s="226"/>
      <c r="AT753" s="227" t="s">
        <v>148</v>
      </c>
      <c r="AU753" s="227" t="s">
        <v>86</v>
      </c>
      <c r="AV753" s="12" t="s">
        <v>86</v>
      </c>
      <c r="AW753" s="12" t="s">
        <v>38</v>
      </c>
      <c r="AX753" s="12" t="s">
        <v>77</v>
      </c>
      <c r="AY753" s="227" t="s">
        <v>139</v>
      </c>
    </row>
    <row r="754" spans="2:51" s="11" customFormat="1" ht="13.5">
      <c r="B754" s="205"/>
      <c r="C754" s="206"/>
      <c r="D754" s="207" t="s">
        <v>148</v>
      </c>
      <c r="E754" s="208" t="s">
        <v>22</v>
      </c>
      <c r="F754" s="209" t="s">
        <v>174</v>
      </c>
      <c r="G754" s="206"/>
      <c r="H754" s="210" t="s">
        <v>22</v>
      </c>
      <c r="I754" s="211"/>
      <c r="J754" s="206"/>
      <c r="K754" s="206"/>
      <c r="L754" s="212"/>
      <c r="M754" s="213"/>
      <c r="N754" s="214"/>
      <c r="O754" s="214"/>
      <c r="P754" s="214"/>
      <c r="Q754" s="214"/>
      <c r="R754" s="214"/>
      <c r="S754" s="214"/>
      <c r="T754" s="215"/>
      <c r="AT754" s="216" t="s">
        <v>148</v>
      </c>
      <c r="AU754" s="216" t="s">
        <v>86</v>
      </c>
      <c r="AV754" s="11" t="s">
        <v>24</v>
      </c>
      <c r="AW754" s="11" t="s">
        <v>38</v>
      </c>
      <c r="AX754" s="11" t="s">
        <v>77</v>
      </c>
      <c r="AY754" s="216" t="s">
        <v>139</v>
      </c>
    </row>
    <row r="755" spans="2:51" s="12" customFormat="1" ht="13.5">
      <c r="B755" s="217"/>
      <c r="C755" s="218"/>
      <c r="D755" s="207" t="s">
        <v>148</v>
      </c>
      <c r="E755" s="219" t="s">
        <v>22</v>
      </c>
      <c r="F755" s="220" t="s">
        <v>211</v>
      </c>
      <c r="G755" s="218"/>
      <c r="H755" s="221">
        <v>77.08</v>
      </c>
      <c r="I755" s="222"/>
      <c r="J755" s="218"/>
      <c r="K755" s="218"/>
      <c r="L755" s="223"/>
      <c r="M755" s="224"/>
      <c r="N755" s="225"/>
      <c r="O755" s="225"/>
      <c r="P755" s="225"/>
      <c r="Q755" s="225"/>
      <c r="R755" s="225"/>
      <c r="S755" s="225"/>
      <c r="T755" s="226"/>
      <c r="AT755" s="227" t="s">
        <v>148</v>
      </c>
      <c r="AU755" s="227" t="s">
        <v>86</v>
      </c>
      <c r="AV755" s="12" t="s">
        <v>86</v>
      </c>
      <c r="AW755" s="12" t="s">
        <v>38</v>
      </c>
      <c r="AX755" s="12" t="s">
        <v>77</v>
      </c>
      <c r="AY755" s="227" t="s">
        <v>139</v>
      </c>
    </row>
    <row r="756" spans="2:51" s="11" customFormat="1" ht="13.5">
      <c r="B756" s="205"/>
      <c r="C756" s="206"/>
      <c r="D756" s="207" t="s">
        <v>148</v>
      </c>
      <c r="E756" s="208" t="s">
        <v>22</v>
      </c>
      <c r="F756" s="209" t="s">
        <v>212</v>
      </c>
      <c r="G756" s="206"/>
      <c r="H756" s="210" t="s">
        <v>22</v>
      </c>
      <c r="I756" s="211"/>
      <c r="J756" s="206"/>
      <c r="K756" s="206"/>
      <c r="L756" s="212"/>
      <c r="M756" s="213"/>
      <c r="N756" s="214"/>
      <c r="O756" s="214"/>
      <c r="P756" s="214"/>
      <c r="Q756" s="214"/>
      <c r="R756" s="214"/>
      <c r="S756" s="214"/>
      <c r="T756" s="215"/>
      <c r="AT756" s="216" t="s">
        <v>148</v>
      </c>
      <c r="AU756" s="216" t="s">
        <v>86</v>
      </c>
      <c r="AV756" s="11" t="s">
        <v>24</v>
      </c>
      <c r="AW756" s="11" t="s">
        <v>38</v>
      </c>
      <c r="AX756" s="11" t="s">
        <v>77</v>
      </c>
      <c r="AY756" s="216" t="s">
        <v>139</v>
      </c>
    </row>
    <row r="757" spans="2:51" s="12" customFormat="1" ht="13.5">
      <c r="B757" s="217"/>
      <c r="C757" s="218"/>
      <c r="D757" s="207" t="s">
        <v>148</v>
      </c>
      <c r="E757" s="219" t="s">
        <v>22</v>
      </c>
      <c r="F757" s="220" t="s">
        <v>213</v>
      </c>
      <c r="G757" s="218"/>
      <c r="H757" s="221">
        <v>67.63</v>
      </c>
      <c r="I757" s="222"/>
      <c r="J757" s="218"/>
      <c r="K757" s="218"/>
      <c r="L757" s="223"/>
      <c r="M757" s="224"/>
      <c r="N757" s="225"/>
      <c r="O757" s="225"/>
      <c r="P757" s="225"/>
      <c r="Q757" s="225"/>
      <c r="R757" s="225"/>
      <c r="S757" s="225"/>
      <c r="T757" s="226"/>
      <c r="AT757" s="227" t="s">
        <v>148</v>
      </c>
      <c r="AU757" s="227" t="s">
        <v>86</v>
      </c>
      <c r="AV757" s="12" t="s">
        <v>86</v>
      </c>
      <c r="AW757" s="12" t="s">
        <v>38</v>
      </c>
      <c r="AX757" s="12" t="s">
        <v>77</v>
      </c>
      <c r="AY757" s="227" t="s">
        <v>139</v>
      </c>
    </row>
    <row r="758" spans="2:51" s="14" customFormat="1" ht="13.5">
      <c r="B758" s="245"/>
      <c r="C758" s="246"/>
      <c r="D758" s="207" t="s">
        <v>148</v>
      </c>
      <c r="E758" s="247" t="s">
        <v>22</v>
      </c>
      <c r="F758" s="248" t="s">
        <v>214</v>
      </c>
      <c r="G758" s="246"/>
      <c r="H758" s="249">
        <v>416.09</v>
      </c>
      <c r="I758" s="250"/>
      <c r="J758" s="246"/>
      <c r="K758" s="246"/>
      <c r="L758" s="251"/>
      <c r="M758" s="252"/>
      <c r="N758" s="253"/>
      <c r="O758" s="253"/>
      <c r="P758" s="253"/>
      <c r="Q758" s="253"/>
      <c r="R758" s="253"/>
      <c r="S758" s="253"/>
      <c r="T758" s="254"/>
      <c r="AT758" s="255" t="s">
        <v>148</v>
      </c>
      <c r="AU758" s="255" t="s">
        <v>86</v>
      </c>
      <c r="AV758" s="14" t="s">
        <v>140</v>
      </c>
      <c r="AW758" s="14" t="s">
        <v>38</v>
      </c>
      <c r="AX758" s="14" t="s">
        <v>77</v>
      </c>
      <c r="AY758" s="255" t="s">
        <v>139</v>
      </c>
    </row>
    <row r="759" spans="2:51" s="11" customFormat="1" ht="13.5">
      <c r="B759" s="205"/>
      <c r="C759" s="206"/>
      <c r="D759" s="207" t="s">
        <v>148</v>
      </c>
      <c r="E759" s="208" t="s">
        <v>22</v>
      </c>
      <c r="F759" s="209" t="s">
        <v>215</v>
      </c>
      <c r="G759" s="206"/>
      <c r="H759" s="210" t="s">
        <v>22</v>
      </c>
      <c r="I759" s="211"/>
      <c r="J759" s="206"/>
      <c r="K759" s="206"/>
      <c r="L759" s="212"/>
      <c r="M759" s="213"/>
      <c r="N759" s="214"/>
      <c r="O759" s="214"/>
      <c r="P759" s="214"/>
      <c r="Q759" s="214"/>
      <c r="R759" s="214"/>
      <c r="S759" s="214"/>
      <c r="T759" s="215"/>
      <c r="AT759" s="216" t="s">
        <v>148</v>
      </c>
      <c r="AU759" s="216" t="s">
        <v>86</v>
      </c>
      <c r="AV759" s="11" t="s">
        <v>24</v>
      </c>
      <c r="AW759" s="11" t="s">
        <v>38</v>
      </c>
      <c r="AX759" s="11" t="s">
        <v>77</v>
      </c>
      <c r="AY759" s="216" t="s">
        <v>139</v>
      </c>
    </row>
    <row r="760" spans="2:51" s="11" customFormat="1" ht="13.5">
      <c r="B760" s="205"/>
      <c r="C760" s="206"/>
      <c r="D760" s="207" t="s">
        <v>148</v>
      </c>
      <c r="E760" s="208" t="s">
        <v>22</v>
      </c>
      <c r="F760" s="209" t="s">
        <v>164</v>
      </c>
      <c r="G760" s="206"/>
      <c r="H760" s="210" t="s">
        <v>22</v>
      </c>
      <c r="I760" s="211"/>
      <c r="J760" s="206"/>
      <c r="K760" s="206"/>
      <c r="L760" s="212"/>
      <c r="M760" s="213"/>
      <c r="N760" s="214"/>
      <c r="O760" s="214"/>
      <c r="P760" s="214"/>
      <c r="Q760" s="214"/>
      <c r="R760" s="214"/>
      <c r="S760" s="214"/>
      <c r="T760" s="215"/>
      <c r="AT760" s="216" t="s">
        <v>148</v>
      </c>
      <c r="AU760" s="216" t="s">
        <v>86</v>
      </c>
      <c r="AV760" s="11" t="s">
        <v>24</v>
      </c>
      <c r="AW760" s="11" t="s">
        <v>38</v>
      </c>
      <c r="AX760" s="11" t="s">
        <v>77</v>
      </c>
      <c r="AY760" s="216" t="s">
        <v>139</v>
      </c>
    </row>
    <row r="761" spans="2:51" s="12" customFormat="1" ht="13.5">
      <c r="B761" s="217"/>
      <c r="C761" s="218"/>
      <c r="D761" s="207" t="s">
        <v>148</v>
      </c>
      <c r="E761" s="219" t="s">
        <v>22</v>
      </c>
      <c r="F761" s="220" t="s">
        <v>216</v>
      </c>
      <c r="G761" s="218"/>
      <c r="H761" s="221">
        <v>38.662</v>
      </c>
      <c r="I761" s="222"/>
      <c r="J761" s="218"/>
      <c r="K761" s="218"/>
      <c r="L761" s="223"/>
      <c r="M761" s="224"/>
      <c r="N761" s="225"/>
      <c r="O761" s="225"/>
      <c r="P761" s="225"/>
      <c r="Q761" s="225"/>
      <c r="R761" s="225"/>
      <c r="S761" s="225"/>
      <c r="T761" s="226"/>
      <c r="AT761" s="227" t="s">
        <v>148</v>
      </c>
      <c r="AU761" s="227" t="s">
        <v>86</v>
      </c>
      <c r="AV761" s="12" t="s">
        <v>86</v>
      </c>
      <c r="AW761" s="12" t="s">
        <v>38</v>
      </c>
      <c r="AX761" s="12" t="s">
        <v>77</v>
      </c>
      <c r="AY761" s="227" t="s">
        <v>139</v>
      </c>
    </row>
    <row r="762" spans="2:51" s="12" customFormat="1" ht="13.5">
      <c r="B762" s="217"/>
      <c r="C762" s="218"/>
      <c r="D762" s="207" t="s">
        <v>148</v>
      </c>
      <c r="E762" s="219" t="s">
        <v>22</v>
      </c>
      <c r="F762" s="220" t="s">
        <v>217</v>
      </c>
      <c r="G762" s="218"/>
      <c r="H762" s="221">
        <v>73.284</v>
      </c>
      <c r="I762" s="222"/>
      <c r="J762" s="218"/>
      <c r="K762" s="218"/>
      <c r="L762" s="223"/>
      <c r="M762" s="224"/>
      <c r="N762" s="225"/>
      <c r="O762" s="225"/>
      <c r="P762" s="225"/>
      <c r="Q762" s="225"/>
      <c r="R762" s="225"/>
      <c r="S762" s="225"/>
      <c r="T762" s="226"/>
      <c r="AT762" s="227" t="s">
        <v>148</v>
      </c>
      <c r="AU762" s="227" t="s">
        <v>86</v>
      </c>
      <c r="AV762" s="12" t="s">
        <v>86</v>
      </c>
      <c r="AW762" s="12" t="s">
        <v>38</v>
      </c>
      <c r="AX762" s="12" t="s">
        <v>77</v>
      </c>
      <c r="AY762" s="227" t="s">
        <v>139</v>
      </c>
    </row>
    <row r="763" spans="2:51" s="12" customFormat="1" ht="13.5">
      <c r="B763" s="217"/>
      <c r="C763" s="218"/>
      <c r="D763" s="207" t="s">
        <v>148</v>
      </c>
      <c r="E763" s="219" t="s">
        <v>22</v>
      </c>
      <c r="F763" s="220" t="s">
        <v>218</v>
      </c>
      <c r="G763" s="218"/>
      <c r="H763" s="221">
        <v>100.9</v>
      </c>
      <c r="I763" s="222"/>
      <c r="J763" s="218"/>
      <c r="K763" s="218"/>
      <c r="L763" s="223"/>
      <c r="M763" s="224"/>
      <c r="N763" s="225"/>
      <c r="O763" s="225"/>
      <c r="P763" s="225"/>
      <c r="Q763" s="225"/>
      <c r="R763" s="225"/>
      <c r="S763" s="225"/>
      <c r="T763" s="226"/>
      <c r="AT763" s="227" t="s">
        <v>148</v>
      </c>
      <c r="AU763" s="227" t="s">
        <v>86</v>
      </c>
      <c r="AV763" s="12" t="s">
        <v>86</v>
      </c>
      <c r="AW763" s="12" t="s">
        <v>38</v>
      </c>
      <c r="AX763" s="12" t="s">
        <v>77</v>
      </c>
      <c r="AY763" s="227" t="s">
        <v>139</v>
      </c>
    </row>
    <row r="764" spans="2:51" s="12" customFormat="1" ht="13.5">
      <c r="B764" s="217"/>
      <c r="C764" s="218"/>
      <c r="D764" s="207" t="s">
        <v>148</v>
      </c>
      <c r="E764" s="219" t="s">
        <v>22</v>
      </c>
      <c r="F764" s="220" t="s">
        <v>219</v>
      </c>
      <c r="G764" s="218"/>
      <c r="H764" s="221">
        <v>54.637</v>
      </c>
      <c r="I764" s="222"/>
      <c r="J764" s="218"/>
      <c r="K764" s="218"/>
      <c r="L764" s="223"/>
      <c r="M764" s="224"/>
      <c r="N764" s="225"/>
      <c r="O764" s="225"/>
      <c r="P764" s="225"/>
      <c r="Q764" s="225"/>
      <c r="R764" s="225"/>
      <c r="S764" s="225"/>
      <c r="T764" s="226"/>
      <c r="AT764" s="227" t="s">
        <v>148</v>
      </c>
      <c r="AU764" s="227" t="s">
        <v>86</v>
      </c>
      <c r="AV764" s="12" t="s">
        <v>86</v>
      </c>
      <c r="AW764" s="12" t="s">
        <v>38</v>
      </c>
      <c r="AX764" s="12" t="s">
        <v>77</v>
      </c>
      <c r="AY764" s="227" t="s">
        <v>139</v>
      </c>
    </row>
    <row r="765" spans="2:51" s="12" customFormat="1" ht="13.5">
      <c r="B765" s="217"/>
      <c r="C765" s="218"/>
      <c r="D765" s="207" t="s">
        <v>148</v>
      </c>
      <c r="E765" s="219" t="s">
        <v>22</v>
      </c>
      <c r="F765" s="220" t="s">
        <v>220</v>
      </c>
      <c r="G765" s="218"/>
      <c r="H765" s="221">
        <v>2.71</v>
      </c>
      <c r="I765" s="222"/>
      <c r="J765" s="218"/>
      <c r="K765" s="218"/>
      <c r="L765" s="223"/>
      <c r="M765" s="224"/>
      <c r="N765" s="225"/>
      <c r="O765" s="225"/>
      <c r="P765" s="225"/>
      <c r="Q765" s="225"/>
      <c r="R765" s="225"/>
      <c r="S765" s="225"/>
      <c r="T765" s="226"/>
      <c r="AT765" s="227" t="s">
        <v>148</v>
      </c>
      <c r="AU765" s="227" t="s">
        <v>86</v>
      </c>
      <c r="AV765" s="12" t="s">
        <v>86</v>
      </c>
      <c r="AW765" s="12" t="s">
        <v>38</v>
      </c>
      <c r="AX765" s="12" t="s">
        <v>77</v>
      </c>
      <c r="AY765" s="227" t="s">
        <v>139</v>
      </c>
    </row>
    <row r="766" spans="2:51" s="12" customFormat="1" ht="13.5">
      <c r="B766" s="217"/>
      <c r="C766" s="218"/>
      <c r="D766" s="207" t="s">
        <v>148</v>
      </c>
      <c r="E766" s="219" t="s">
        <v>22</v>
      </c>
      <c r="F766" s="220" t="s">
        <v>221</v>
      </c>
      <c r="G766" s="218"/>
      <c r="H766" s="221">
        <v>8.76</v>
      </c>
      <c r="I766" s="222"/>
      <c r="J766" s="218"/>
      <c r="K766" s="218"/>
      <c r="L766" s="223"/>
      <c r="M766" s="224"/>
      <c r="N766" s="225"/>
      <c r="O766" s="225"/>
      <c r="P766" s="225"/>
      <c r="Q766" s="225"/>
      <c r="R766" s="225"/>
      <c r="S766" s="225"/>
      <c r="T766" s="226"/>
      <c r="AT766" s="227" t="s">
        <v>148</v>
      </c>
      <c r="AU766" s="227" t="s">
        <v>86</v>
      </c>
      <c r="AV766" s="12" t="s">
        <v>86</v>
      </c>
      <c r="AW766" s="12" t="s">
        <v>38</v>
      </c>
      <c r="AX766" s="12" t="s">
        <v>77</v>
      </c>
      <c r="AY766" s="227" t="s">
        <v>139</v>
      </c>
    </row>
    <row r="767" spans="2:51" s="12" customFormat="1" ht="13.5">
      <c r="B767" s="217"/>
      <c r="C767" s="218"/>
      <c r="D767" s="207" t="s">
        <v>148</v>
      </c>
      <c r="E767" s="219" t="s">
        <v>22</v>
      </c>
      <c r="F767" s="220" t="s">
        <v>222</v>
      </c>
      <c r="G767" s="218"/>
      <c r="H767" s="221">
        <v>16.17</v>
      </c>
      <c r="I767" s="222"/>
      <c r="J767" s="218"/>
      <c r="K767" s="218"/>
      <c r="L767" s="223"/>
      <c r="M767" s="224"/>
      <c r="N767" s="225"/>
      <c r="O767" s="225"/>
      <c r="P767" s="225"/>
      <c r="Q767" s="225"/>
      <c r="R767" s="225"/>
      <c r="S767" s="225"/>
      <c r="T767" s="226"/>
      <c r="AT767" s="227" t="s">
        <v>148</v>
      </c>
      <c r="AU767" s="227" t="s">
        <v>86</v>
      </c>
      <c r="AV767" s="12" t="s">
        <v>86</v>
      </c>
      <c r="AW767" s="12" t="s">
        <v>38</v>
      </c>
      <c r="AX767" s="12" t="s">
        <v>77</v>
      </c>
      <c r="AY767" s="227" t="s">
        <v>139</v>
      </c>
    </row>
    <row r="768" spans="2:51" s="12" customFormat="1" ht="13.5">
      <c r="B768" s="217"/>
      <c r="C768" s="218"/>
      <c r="D768" s="207" t="s">
        <v>148</v>
      </c>
      <c r="E768" s="219" t="s">
        <v>22</v>
      </c>
      <c r="F768" s="220" t="s">
        <v>223</v>
      </c>
      <c r="G768" s="218"/>
      <c r="H768" s="221">
        <v>5.76</v>
      </c>
      <c r="I768" s="222"/>
      <c r="J768" s="218"/>
      <c r="K768" s="218"/>
      <c r="L768" s="223"/>
      <c r="M768" s="224"/>
      <c r="N768" s="225"/>
      <c r="O768" s="225"/>
      <c r="P768" s="225"/>
      <c r="Q768" s="225"/>
      <c r="R768" s="225"/>
      <c r="S768" s="225"/>
      <c r="T768" s="226"/>
      <c r="AT768" s="227" t="s">
        <v>148</v>
      </c>
      <c r="AU768" s="227" t="s">
        <v>86</v>
      </c>
      <c r="AV768" s="12" t="s">
        <v>86</v>
      </c>
      <c r="AW768" s="12" t="s">
        <v>38</v>
      </c>
      <c r="AX768" s="12" t="s">
        <v>77</v>
      </c>
      <c r="AY768" s="227" t="s">
        <v>139</v>
      </c>
    </row>
    <row r="769" spans="2:51" s="11" customFormat="1" ht="13.5">
      <c r="B769" s="205"/>
      <c r="C769" s="206"/>
      <c r="D769" s="207" t="s">
        <v>148</v>
      </c>
      <c r="E769" s="208" t="s">
        <v>22</v>
      </c>
      <c r="F769" s="209" t="s">
        <v>201</v>
      </c>
      <c r="G769" s="206"/>
      <c r="H769" s="210" t="s">
        <v>22</v>
      </c>
      <c r="I769" s="211"/>
      <c r="J769" s="206"/>
      <c r="K769" s="206"/>
      <c r="L769" s="212"/>
      <c r="M769" s="213"/>
      <c r="N769" s="214"/>
      <c r="O769" s="214"/>
      <c r="P769" s="214"/>
      <c r="Q769" s="214"/>
      <c r="R769" s="214"/>
      <c r="S769" s="214"/>
      <c r="T769" s="215"/>
      <c r="AT769" s="216" t="s">
        <v>148</v>
      </c>
      <c r="AU769" s="216" t="s">
        <v>86</v>
      </c>
      <c r="AV769" s="11" t="s">
        <v>24</v>
      </c>
      <c r="AW769" s="11" t="s">
        <v>38</v>
      </c>
      <c r="AX769" s="11" t="s">
        <v>77</v>
      </c>
      <c r="AY769" s="216" t="s">
        <v>139</v>
      </c>
    </row>
    <row r="770" spans="2:51" s="12" customFormat="1" ht="13.5">
      <c r="B770" s="217"/>
      <c r="C770" s="218"/>
      <c r="D770" s="207" t="s">
        <v>148</v>
      </c>
      <c r="E770" s="219" t="s">
        <v>22</v>
      </c>
      <c r="F770" s="220" t="s">
        <v>224</v>
      </c>
      <c r="G770" s="218"/>
      <c r="H770" s="221">
        <v>57.157</v>
      </c>
      <c r="I770" s="222"/>
      <c r="J770" s="218"/>
      <c r="K770" s="218"/>
      <c r="L770" s="223"/>
      <c r="M770" s="224"/>
      <c r="N770" s="225"/>
      <c r="O770" s="225"/>
      <c r="P770" s="225"/>
      <c r="Q770" s="225"/>
      <c r="R770" s="225"/>
      <c r="S770" s="225"/>
      <c r="T770" s="226"/>
      <c r="AT770" s="227" t="s">
        <v>148</v>
      </c>
      <c r="AU770" s="227" t="s">
        <v>86</v>
      </c>
      <c r="AV770" s="12" t="s">
        <v>86</v>
      </c>
      <c r="AW770" s="12" t="s">
        <v>38</v>
      </c>
      <c r="AX770" s="12" t="s">
        <v>77</v>
      </c>
      <c r="AY770" s="227" t="s">
        <v>139</v>
      </c>
    </row>
    <row r="771" spans="2:51" s="12" customFormat="1" ht="13.5">
      <c r="B771" s="217"/>
      <c r="C771" s="218"/>
      <c r="D771" s="207" t="s">
        <v>148</v>
      </c>
      <c r="E771" s="219" t="s">
        <v>22</v>
      </c>
      <c r="F771" s="220" t="s">
        <v>225</v>
      </c>
      <c r="G771" s="218"/>
      <c r="H771" s="221">
        <v>21.874</v>
      </c>
      <c r="I771" s="222"/>
      <c r="J771" s="218"/>
      <c r="K771" s="218"/>
      <c r="L771" s="223"/>
      <c r="M771" s="224"/>
      <c r="N771" s="225"/>
      <c r="O771" s="225"/>
      <c r="P771" s="225"/>
      <c r="Q771" s="225"/>
      <c r="R771" s="225"/>
      <c r="S771" s="225"/>
      <c r="T771" s="226"/>
      <c r="AT771" s="227" t="s">
        <v>148</v>
      </c>
      <c r="AU771" s="227" t="s">
        <v>86</v>
      </c>
      <c r="AV771" s="12" t="s">
        <v>86</v>
      </c>
      <c r="AW771" s="12" t="s">
        <v>38</v>
      </c>
      <c r="AX771" s="12" t="s">
        <v>77</v>
      </c>
      <c r="AY771" s="227" t="s">
        <v>139</v>
      </c>
    </row>
    <row r="772" spans="2:51" s="12" customFormat="1" ht="13.5">
      <c r="B772" s="217"/>
      <c r="C772" s="218"/>
      <c r="D772" s="207" t="s">
        <v>148</v>
      </c>
      <c r="E772" s="219" t="s">
        <v>22</v>
      </c>
      <c r="F772" s="220" t="s">
        <v>226</v>
      </c>
      <c r="G772" s="218"/>
      <c r="H772" s="221">
        <v>20.299</v>
      </c>
      <c r="I772" s="222"/>
      <c r="J772" s="218"/>
      <c r="K772" s="218"/>
      <c r="L772" s="223"/>
      <c r="M772" s="224"/>
      <c r="N772" s="225"/>
      <c r="O772" s="225"/>
      <c r="P772" s="225"/>
      <c r="Q772" s="225"/>
      <c r="R772" s="225"/>
      <c r="S772" s="225"/>
      <c r="T772" s="226"/>
      <c r="AT772" s="227" t="s">
        <v>148</v>
      </c>
      <c r="AU772" s="227" t="s">
        <v>86</v>
      </c>
      <c r="AV772" s="12" t="s">
        <v>86</v>
      </c>
      <c r="AW772" s="12" t="s">
        <v>38</v>
      </c>
      <c r="AX772" s="12" t="s">
        <v>77</v>
      </c>
      <c r="AY772" s="227" t="s">
        <v>139</v>
      </c>
    </row>
    <row r="773" spans="2:51" s="12" customFormat="1" ht="13.5">
      <c r="B773" s="217"/>
      <c r="C773" s="218"/>
      <c r="D773" s="207" t="s">
        <v>148</v>
      </c>
      <c r="E773" s="219" t="s">
        <v>22</v>
      </c>
      <c r="F773" s="220" t="s">
        <v>227</v>
      </c>
      <c r="G773" s="218"/>
      <c r="H773" s="221">
        <v>17.569</v>
      </c>
      <c r="I773" s="222"/>
      <c r="J773" s="218"/>
      <c r="K773" s="218"/>
      <c r="L773" s="223"/>
      <c r="M773" s="224"/>
      <c r="N773" s="225"/>
      <c r="O773" s="225"/>
      <c r="P773" s="225"/>
      <c r="Q773" s="225"/>
      <c r="R773" s="225"/>
      <c r="S773" s="225"/>
      <c r="T773" s="226"/>
      <c r="AT773" s="227" t="s">
        <v>148</v>
      </c>
      <c r="AU773" s="227" t="s">
        <v>86</v>
      </c>
      <c r="AV773" s="12" t="s">
        <v>86</v>
      </c>
      <c r="AW773" s="12" t="s">
        <v>38</v>
      </c>
      <c r="AX773" s="12" t="s">
        <v>77</v>
      </c>
      <c r="AY773" s="227" t="s">
        <v>139</v>
      </c>
    </row>
    <row r="774" spans="2:51" s="12" customFormat="1" ht="13.5">
      <c r="B774" s="217"/>
      <c r="C774" s="218"/>
      <c r="D774" s="207" t="s">
        <v>148</v>
      </c>
      <c r="E774" s="219" t="s">
        <v>22</v>
      </c>
      <c r="F774" s="220" t="s">
        <v>228</v>
      </c>
      <c r="G774" s="218"/>
      <c r="H774" s="221">
        <v>1.35</v>
      </c>
      <c r="I774" s="222"/>
      <c r="J774" s="218"/>
      <c r="K774" s="218"/>
      <c r="L774" s="223"/>
      <c r="M774" s="224"/>
      <c r="N774" s="225"/>
      <c r="O774" s="225"/>
      <c r="P774" s="225"/>
      <c r="Q774" s="225"/>
      <c r="R774" s="225"/>
      <c r="S774" s="225"/>
      <c r="T774" s="226"/>
      <c r="AT774" s="227" t="s">
        <v>148</v>
      </c>
      <c r="AU774" s="227" t="s">
        <v>86</v>
      </c>
      <c r="AV774" s="12" t="s">
        <v>86</v>
      </c>
      <c r="AW774" s="12" t="s">
        <v>38</v>
      </c>
      <c r="AX774" s="12" t="s">
        <v>77</v>
      </c>
      <c r="AY774" s="227" t="s">
        <v>139</v>
      </c>
    </row>
    <row r="775" spans="2:51" s="11" customFormat="1" ht="13.5">
      <c r="B775" s="205"/>
      <c r="C775" s="206"/>
      <c r="D775" s="207" t="s">
        <v>148</v>
      </c>
      <c r="E775" s="208" t="s">
        <v>22</v>
      </c>
      <c r="F775" s="209" t="s">
        <v>174</v>
      </c>
      <c r="G775" s="206"/>
      <c r="H775" s="210" t="s">
        <v>22</v>
      </c>
      <c r="I775" s="211"/>
      <c r="J775" s="206"/>
      <c r="K775" s="206"/>
      <c r="L775" s="212"/>
      <c r="M775" s="213"/>
      <c r="N775" s="214"/>
      <c r="O775" s="214"/>
      <c r="P775" s="214"/>
      <c r="Q775" s="214"/>
      <c r="R775" s="214"/>
      <c r="S775" s="214"/>
      <c r="T775" s="215"/>
      <c r="AT775" s="216" t="s">
        <v>148</v>
      </c>
      <c r="AU775" s="216" t="s">
        <v>86</v>
      </c>
      <c r="AV775" s="11" t="s">
        <v>24</v>
      </c>
      <c r="AW775" s="11" t="s">
        <v>38</v>
      </c>
      <c r="AX775" s="11" t="s">
        <v>77</v>
      </c>
      <c r="AY775" s="216" t="s">
        <v>139</v>
      </c>
    </row>
    <row r="776" spans="2:51" s="12" customFormat="1" ht="13.5">
      <c r="B776" s="217"/>
      <c r="C776" s="218"/>
      <c r="D776" s="207" t="s">
        <v>148</v>
      </c>
      <c r="E776" s="219" t="s">
        <v>22</v>
      </c>
      <c r="F776" s="220" t="s">
        <v>229</v>
      </c>
      <c r="G776" s="218"/>
      <c r="H776" s="221">
        <v>28.62</v>
      </c>
      <c r="I776" s="222"/>
      <c r="J776" s="218"/>
      <c r="K776" s="218"/>
      <c r="L776" s="223"/>
      <c r="M776" s="224"/>
      <c r="N776" s="225"/>
      <c r="O776" s="225"/>
      <c r="P776" s="225"/>
      <c r="Q776" s="225"/>
      <c r="R776" s="225"/>
      <c r="S776" s="225"/>
      <c r="T776" s="226"/>
      <c r="AT776" s="227" t="s">
        <v>148</v>
      </c>
      <c r="AU776" s="227" t="s">
        <v>86</v>
      </c>
      <c r="AV776" s="12" t="s">
        <v>86</v>
      </c>
      <c r="AW776" s="12" t="s">
        <v>38</v>
      </c>
      <c r="AX776" s="12" t="s">
        <v>77</v>
      </c>
      <c r="AY776" s="227" t="s">
        <v>139</v>
      </c>
    </row>
    <row r="777" spans="2:51" s="12" customFormat="1" ht="13.5">
      <c r="B777" s="217"/>
      <c r="C777" s="218"/>
      <c r="D777" s="207" t="s">
        <v>148</v>
      </c>
      <c r="E777" s="219" t="s">
        <v>22</v>
      </c>
      <c r="F777" s="220" t="s">
        <v>230</v>
      </c>
      <c r="G777" s="218"/>
      <c r="H777" s="221">
        <v>9.656</v>
      </c>
      <c r="I777" s="222"/>
      <c r="J777" s="218"/>
      <c r="K777" s="218"/>
      <c r="L777" s="223"/>
      <c r="M777" s="224"/>
      <c r="N777" s="225"/>
      <c r="O777" s="225"/>
      <c r="P777" s="225"/>
      <c r="Q777" s="225"/>
      <c r="R777" s="225"/>
      <c r="S777" s="225"/>
      <c r="T777" s="226"/>
      <c r="AT777" s="227" t="s">
        <v>148</v>
      </c>
      <c r="AU777" s="227" t="s">
        <v>86</v>
      </c>
      <c r="AV777" s="12" t="s">
        <v>86</v>
      </c>
      <c r="AW777" s="12" t="s">
        <v>38</v>
      </c>
      <c r="AX777" s="12" t="s">
        <v>77</v>
      </c>
      <c r="AY777" s="227" t="s">
        <v>139</v>
      </c>
    </row>
    <row r="778" spans="2:51" s="12" customFormat="1" ht="13.5">
      <c r="B778" s="217"/>
      <c r="C778" s="218"/>
      <c r="D778" s="207" t="s">
        <v>148</v>
      </c>
      <c r="E778" s="219" t="s">
        <v>22</v>
      </c>
      <c r="F778" s="220" t="s">
        <v>231</v>
      </c>
      <c r="G778" s="218"/>
      <c r="H778" s="221">
        <v>47.024</v>
      </c>
      <c r="I778" s="222"/>
      <c r="J778" s="218"/>
      <c r="K778" s="218"/>
      <c r="L778" s="223"/>
      <c r="M778" s="224"/>
      <c r="N778" s="225"/>
      <c r="O778" s="225"/>
      <c r="P778" s="225"/>
      <c r="Q778" s="225"/>
      <c r="R778" s="225"/>
      <c r="S778" s="225"/>
      <c r="T778" s="226"/>
      <c r="AT778" s="227" t="s">
        <v>148</v>
      </c>
      <c r="AU778" s="227" t="s">
        <v>86</v>
      </c>
      <c r="AV778" s="12" t="s">
        <v>86</v>
      </c>
      <c r="AW778" s="12" t="s">
        <v>38</v>
      </c>
      <c r="AX778" s="12" t="s">
        <v>77</v>
      </c>
      <c r="AY778" s="227" t="s">
        <v>139</v>
      </c>
    </row>
    <row r="779" spans="2:51" s="12" customFormat="1" ht="13.5">
      <c r="B779" s="217"/>
      <c r="C779" s="218"/>
      <c r="D779" s="207" t="s">
        <v>148</v>
      </c>
      <c r="E779" s="219" t="s">
        <v>22</v>
      </c>
      <c r="F779" s="220" t="s">
        <v>232</v>
      </c>
      <c r="G779" s="218"/>
      <c r="H779" s="221">
        <v>39.716</v>
      </c>
      <c r="I779" s="222"/>
      <c r="J779" s="218"/>
      <c r="K779" s="218"/>
      <c r="L779" s="223"/>
      <c r="M779" s="224"/>
      <c r="N779" s="225"/>
      <c r="O779" s="225"/>
      <c r="P779" s="225"/>
      <c r="Q779" s="225"/>
      <c r="R779" s="225"/>
      <c r="S779" s="225"/>
      <c r="T779" s="226"/>
      <c r="AT779" s="227" t="s">
        <v>148</v>
      </c>
      <c r="AU779" s="227" t="s">
        <v>86</v>
      </c>
      <c r="AV779" s="12" t="s">
        <v>86</v>
      </c>
      <c r="AW779" s="12" t="s">
        <v>38</v>
      </c>
      <c r="AX779" s="12" t="s">
        <v>77</v>
      </c>
      <c r="AY779" s="227" t="s">
        <v>139</v>
      </c>
    </row>
    <row r="780" spans="2:51" s="12" customFormat="1" ht="13.5">
      <c r="B780" s="217"/>
      <c r="C780" s="218"/>
      <c r="D780" s="207" t="s">
        <v>148</v>
      </c>
      <c r="E780" s="219" t="s">
        <v>22</v>
      </c>
      <c r="F780" s="220" t="s">
        <v>233</v>
      </c>
      <c r="G780" s="218"/>
      <c r="H780" s="221">
        <v>51.236</v>
      </c>
      <c r="I780" s="222"/>
      <c r="J780" s="218"/>
      <c r="K780" s="218"/>
      <c r="L780" s="223"/>
      <c r="M780" s="224"/>
      <c r="N780" s="225"/>
      <c r="O780" s="225"/>
      <c r="P780" s="225"/>
      <c r="Q780" s="225"/>
      <c r="R780" s="225"/>
      <c r="S780" s="225"/>
      <c r="T780" s="226"/>
      <c r="AT780" s="227" t="s">
        <v>148</v>
      </c>
      <c r="AU780" s="227" t="s">
        <v>86</v>
      </c>
      <c r="AV780" s="12" t="s">
        <v>86</v>
      </c>
      <c r="AW780" s="12" t="s">
        <v>38</v>
      </c>
      <c r="AX780" s="12" t="s">
        <v>77</v>
      </c>
      <c r="AY780" s="227" t="s">
        <v>139</v>
      </c>
    </row>
    <row r="781" spans="2:51" s="12" customFormat="1" ht="13.5">
      <c r="B781" s="217"/>
      <c r="C781" s="218"/>
      <c r="D781" s="207" t="s">
        <v>148</v>
      </c>
      <c r="E781" s="219" t="s">
        <v>22</v>
      </c>
      <c r="F781" s="220" t="s">
        <v>234</v>
      </c>
      <c r="G781" s="218"/>
      <c r="H781" s="221">
        <v>49.652</v>
      </c>
      <c r="I781" s="222"/>
      <c r="J781" s="218"/>
      <c r="K781" s="218"/>
      <c r="L781" s="223"/>
      <c r="M781" s="224"/>
      <c r="N781" s="225"/>
      <c r="O781" s="225"/>
      <c r="P781" s="225"/>
      <c r="Q781" s="225"/>
      <c r="R781" s="225"/>
      <c r="S781" s="225"/>
      <c r="T781" s="226"/>
      <c r="AT781" s="227" t="s">
        <v>148</v>
      </c>
      <c r="AU781" s="227" t="s">
        <v>86</v>
      </c>
      <c r="AV781" s="12" t="s">
        <v>86</v>
      </c>
      <c r="AW781" s="12" t="s">
        <v>38</v>
      </c>
      <c r="AX781" s="12" t="s">
        <v>77</v>
      </c>
      <c r="AY781" s="227" t="s">
        <v>139</v>
      </c>
    </row>
    <row r="782" spans="2:51" s="12" customFormat="1" ht="13.5">
      <c r="B782" s="217"/>
      <c r="C782" s="218"/>
      <c r="D782" s="207" t="s">
        <v>148</v>
      </c>
      <c r="E782" s="219" t="s">
        <v>22</v>
      </c>
      <c r="F782" s="220" t="s">
        <v>235</v>
      </c>
      <c r="G782" s="218"/>
      <c r="H782" s="221">
        <v>46.376</v>
      </c>
      <c r="I782" s="222"/>
      <c r="J782" s="218"/>
      <c r="K782" s="218"/>
      <c r="L782" s="223"/>
      <c r="M782" s="224"/>
      <c r="N782" s="225"/>
      <c r="O782" s="225"/>
      <c r="P782" s="225"/>
      <c r="Q782" s="225"/>
      <c r="R782" s="225"/>
      <c r="S782" s="225"/>
      <c r="T782" s="226"/>
      <c r="AT782" s="227" t="s">
        <v>148</v>
      </c>
      <c r="AU782" s="227" t="s">
        <v>86</v>
      </c>
      <c r="AV782" s="12" t="s">
        <v>86</v>
      </c>
      <c r="AW782" s="12" t="s">
        <v>38</v>
      </c>
      <c r="AX782" s="12" t="s">
        <v>77</v>
      </c>
      <c r="AY782" s="227" t="s">
        <v>139</v>
      </c>
    </row>
    <row r="783" spans="2:51" s="11" customFormat="1" ht="13.5">
      <c r="B783" s="205"/>
      <c r="C783" s="206"/>
      <c r="D783" s="207" t="s">
        <v>148</v>
      </c>
      <c r="E783" s="208" t="s">
        <v>22</v>
      </c>
      <c r="F783" s="209" t="s">
        <v>212</v>
      </c>
      <c r="G783" s="206"/>
      <c r="H783" s="210" t="s">
        <v>22</v>
      </c>
      <c r="I783" s="211"/>
      <c r="J783" s="206"/>
      <c r="K783" s="206"/>
      <c r="L783" s="212"/>
      <c r="M783" s="213"/>
      <c r="N783" s="214"/>
      <c r="O783" s="214"/>
      <c r="P783" s="214"/>
      <c r="Q783" s="214"/>
      <c r="R783" s="214"/>
      <c r="S783" s="214"/>
      <c r="T783" s="215"/>
      <c r="AT783" s="216" t="s">
        <v>148</v>
      </c>
      <c r="AU783" s="216" t="s">
        <v>86</v>
      </c>
      <c r="AV783" s="11" t="s">
        <v>24</v>
      </c>
      <c r="AW783" s="11" t="s">
        <v>38</v>
      </c>
      <c r="AX783" s="11" t="s">
        <v>77</v>
      </c>
      <c r="AY783" s="216" t="s">
        <v>139</v>
      </c>
    </row>
    <row r="784" spans="2:51" s="12" customFormat="1" ht="13.5">
      <c r="B784" s="217"/>
      <c r="C784" s="218"/>
      <c r="D784" s="207" t="s">
        <v>148</v>
      </c>
      <c r="E784" s="219" t="s">
        <v>22</v>
      </c>
      <c r="F784" s="220" t="s">
        <v>236</v>
      </c>
      <c r="G784" s="218"/>
      <c r="H784" s="221">
        <v>48.563</v>
      </c>
      <c r="I784" s="222"/>
      <c r="J784" s="218"/>
      <c r="K784" s="218"/>
      <c r="L784" s="223"/>
      <c r="M784" s="224"/>
      <c r="N784" s="225"/>
      <c r="O784" s="225"/>
      <c r="P784" s="225"/>
      <c r="Q784" s="225"/>
      <c r="R784" s="225"/>
      <c r="S784" s="225"/>
      <c r="T784" s="226"/>
      <c r="AT784" s="227" t="s">
        <v>148</v>
      </c>
      <c r="AU784" s="227" t="s">
        <v>86</v>
      </c>
      <c r="AV784" s="12" t="s">
        <v>86</v>
      </c>
      <c r="AW784" s="12" t="s">
        <v>38</v>
      </c>
      <c r="AX784" s="12" t="s">
        <v>77</v>
      </c>
      <c r="AY784" s="227" t="s">
        <v>139</v>
      </c>
    </row>
    <row r="785" spans="2:51" s="12" customFormat="1" ht="13.5">
      <c r="B785" s="217"/>
      <c r="C785" s="218"/>
      <c r="D785" s="207" t="s">
        <v>148</v>
      </c>
      <c r="E785" s="219" t="s">
        <v>22</v>
      </c>
      <c r="F785" s="220" t="s">
        <v>237</v>
      </c>
      <c r="G785" s="218"/>
      <c r="H785" s="221">
        <v>47.068</v>
      </c>
      <c r="I785" s="222"/>
      <c r="J785" s="218"/>
      <c r="K785" s="218"/>
      <c r="L785" s="223"/>
      <c r="M785" s="224"/>
      <c r="N785" s="225"/>
      <c r="O785" s="225"/>
      <c r="P785" s="225"/>
      <c r="Q785" s="225"/>
      <c r="R785" s="225"/>
      <c r="S785" s="225"/>
      <c r="T785" s="226"/>
      <c r="AT785" s="227" t="s">
        <v>148</v>
      </c>
      <c r="AU785" s="227" t="s">
        <v>86</v>
      </c>
      <c r="AV785" s="12" t="s">
        <v>86</v>
      </c>
      <c r="AW785" s="12" t="s">
        <v>38</v>
      </c>
      <c r="AX785" s="12" t="s">
        <v>77</v>
      </c>
      <c r="AY785" s="227" t="s">
        <v>139</v>
      </c>
    </row>
    <row r="786" spans="2:51" s="12" customFormat="1" ht="13.5">
      <c r="B786" s="217"/>
      <c r="C786" s="218"/>
      <c r="D786" s="207" t="s">
        <v>148</v>
      </c>
      <c r="E786" s="219" t="s">
        <v>22</v>
      </c>
      <c r="F786" s="220" t="s">
        <v>238</v>
      </c>
      <c r="G786" s="218"/>
      <c r="H786" s="221">
        <v>27.764</v>
      </c>
      <c r="I786" s="222"/>
      <c r="J786" s="218"/>
      <c r="K786" s="218"/>
      <c r="L786" s="223"/>
      <c r="M786" s="224"/>
      <c r="N786" s="225"/>
      <c r="O786" s="225"/>
      <c r="P786" s="225"/>
      <c r="Q786" s="225"/>
      <c r="R786" s="225"/>
      <c r="S786" s="225"/>
      <c r="T786" s="226"/>
      <c r="AT786" s="227" t="s">
        <v>148</v>
      </c>
      <c r="AU786" s="227" t="s">
        <v>86</v>
      </c>
      <c r="AV786" s="12" t="s">
        <v>86</v>
      </c>
      <c r="AW786" s="12" t="s">
        <v>38</v>
      </c>
      <c r="AX786" s="12" t="s">
        <v>77</v>
      </c>
      <c r="AY786" s="227" t="s">
        <v>139</v>
      </c>
    </row>
    <row r="787" spans="2:51" s="12" customFormat="1" ht="13.5">
      <c r="B787" s="217"/>
      <c r="C787" s="218"/>
      <c r="D787" s="207" t="s">
        <v>148</v>
      </c>
      <c r="E787" s="219" t="s">
        <v>22</v>
      </c>
      <c r="F787" s="220" t="s">
        <v>239</v>
      </c>
      <c r="G787" s="218"/>
      <c r="H787" s="221">
        <v>52.316</v>
      </c>
      <c r="I787" s="222"/>
      <c r="J787" s="218"/>
      <c r="K787" s="218"/>
      <c r="L787" s="223"/>
      <c r="M787" s="224"/>
      <c r="N787" s="225"/>
      <c r="O787" s="225"/>
      <c r="P787" s="225"/>
      <c r="Q787" s="225"/>
      <c r="R787" s="225"/>
      <c r="S787" s="225"/>
      <c r="T787" s="226"/>
      <c r="AT787" s="227" t="s">
        <v>148</v>
      </c>
      <c r="AU787" s="227" t="s">
        <v>86</v>
      </c>
      <c r="AV787" s="12" t="s">
        <v>86</v>
      </c>
      <c r="AW787" s="12" t="s">
        <v>38</v>
      </c>
      <c r="AX787" s="12" t="s">
        <v>77</v>
      </c>
      <c r="AY787" s="227" t="s">
        <v>139</v>
      </c>
    </row>
    <row r="788" spans="2:51" s="12" customFormat="1" ht="13.5">
      <c r="B788" s="217"/>
      <c r="C788" s="218"/>
      <c r="D788" s="207" t="s">
        <v>148</v>
      </c>
      <c r="E788" s="219" t="s">
        <v>22</v>
      </c>
      <c r="F788" s="220" t="s">
        <v>240</v>
      </c>
      <c r="G788" s="218"/>
      <c r="H788" s="221">
        <v>41.336</v>
      </c>
      <c r="I788" s="222"/>
      <c r="J788" s="218"/>
      <c r="K788" s="218"/>
      <c r="L788" s="223"/>
      <c r="M788" s="224"/>
      <c r="N788" s="225"/>
      <c r="O788" s="225"/>
      <c r="P788" s="225"/>
      <c r="Q788" s="225"/>
      <c r="R788" s="225"/>
      <c r="S788" s="225"/>
      <c r="T788" s="226"/>
      <c r="AT788" s="227" t="s">
        <v>148</v>
      </c>
      <c r="AU788" s="227" t="s">
        <v>86</v>
      </c>
      <c r="AV788" s="12" t="s">
        <v>86</v>
      </c>
      <c r="AW788" s="12" t="s">
        <v>38</v>
      </c>
      <c r="AX788" s="12" t="s">
        <v>77</v>
      </c>
      <c r="AY788" s="227" t="s">
        <v>139</v>
      </c>
    </row>
    <row r="789" spans="2:51" s="12" customFormat="1" ht="13.5">
      <c r="B789" s="217"/>
      <c r="C789" s="218"/>
      <c r="D789" s="207" t="s">
        <v>148</v>
      </c>
      <c r="E789" s="219" t="s">
        <v>22</v>
      </c>
      <c r="F789" s="220" t="s">
        <v>241</v>
      </c>
      <c r="G789" s="218"/>
      <c r="H789" s="221">
        <v>51.236</v>
      </c>
      <c r="I789" s="222"/>
      <c r="J789" s="218"/>
      <c r="K789" s="218"/>
      <c r="L789" s="223"/>
      <c r="M789" s="224"/>
      <c r="N789" s="225"/>
      <c r="O789" s="225"/>
      <c r="P789" s="225"/>
      <c r="Q789" s="225"/>
      <c r="R789" s="225"/>
      <c r="S789" s="225"/>
      <c r="T789" s="226"/>
      <c r="AT789" s="227" t="s">
        <v>148</v>
      </c>
      <c r="AU789" s="227" t="s">
        <v>86</v>
      </c>
      <c r="AV789" s="12" t="s">
        <v>86</v>
      </c>
      <c r="AW789" s="12" t="s">
        <v>38</v>
      </c>
      <c r="AX789" s="12" t="s">
        <v>77</v>
      </c>
      <c r="AY789" s="227" t="s">
        <v>139</v>
      </c>
    </row>
    <row r="790" spans="2:51" s="12" customFormat="1" ht="13.5">
      <c r="B790" s="217"/>
      <c r="C790" s="218"/>
      <c r="D790" s="207" t="s">
        <v>148</v>
      </c>
      <c r="E790" s="219" t="s">
        <v>22</v>
      </c>
      <c r="F790" s="220" t="s">
        <v>242</v>
      </c>
      <c r="G790" s="218"/>
      <c r="H790" s="221">
        <v>24.884</v>
      </c>
      <c r="I790" s="222"/>
      <c r="J790" s="218"/>
      <c r="K790" s="218"/>
      <c r="L790" s="223"/>
      <c r="M790" s="224"/>
      <c r="N790" s="225"/>
      <c r="O790" s="225"/>
      <c r="P790" s="225"/>
      <c r="Q790" s="225"/>
      <c r="R790" s="225"/>
      <c r="S790" s="225"/>
      <c r="T790" s="226"/>
      <c r="AT790" s="227" t="s">
        <v>148</v>
      </c>
      <c r="AU790" s="227" t="s">
        <v>86</v>
      </c>
      <c r="AV790" s="12" t="s">
        <v>86</v>
      </c>
      <c r="AW790" s="12" t="s">
        <v>38</v>
      </c>
      <c r="AX790" s="12" t="s">
        <v>77</v>
      </c>
      <c r="AY790" s="227" t="s">
        <v>139</v>
      </c>
    </row>
    <row r="791" spans="2:51" s="12" customFormat="1" ht="13.5">
      <c r="B791" s="217"/>
      <c r="C791" s="218"/>
      <c r="D791" s="207" t="s">
        <v>148</v>
      </c>
      <c r="E791" s="219" t="s">
        <v>22</v>
      </c>
      <c r="F791" s="220" t="s">
        <v>243</v>
      </c>
      <c r="G791" s="218"/>
      <c r="H791" s="221">
        <v>49.832</v>
      </c>
      <c r="I791" s="222"/>
      <c r="J791" s="218"/>
      <c r="K791" s="218"/>
      <c r="L791" s="223"/>
      <c r="M791" s="224"/>
      <c r="N791" s="225"/>
      <c r="O791" s="225"/>
      <c r="P791" s="225"/>
      <c r="Q791" s="225"/>
      <c r="R791" s="225"/>
      <c r="S791" s="225"/>
      <c r="T791" s="226"/>
      <c r="AT791" s="227" t="s">
        <v>148</v>
      </c>
      <c r="AU791" s="227" t="s">
        <v>86</v>
      </c>
      <c r="AV791" s="12" t="s">
        <v>86</v>
      </c>
      <c r="AW791" s="12" t="s">
        <v>38</v>
      </c>
      <c r="AX791" s="12" t="s">
        <v>77</v>
      </c>
      <c r="AY791" s="227" t="s">
        <v>139</v>
      </c>
    </row>
    <row r="792" spans="2:51" s="14" customFormat="1" ht="13.5">
      <c r="B792" s="245"/>
      <c r="C792" s="246"/>
      <c r="D792" s="207" t="s">
        <v>148</v>
      </c>
      <c r="E792" s="247" t="s">
        <v>22</v>
      </c>
      <c r="F792" s="248" t="s">
        <v>244</v>
      </c>
      <c r="G792" s="246"/>
      <c r="H792" s="249">
        <v>1034.411</v>
      </c>
      <c r="I792" s="250"/>
      <c r="J792" s="246"/>
      <c r="K792" s="246"/>
      <c r="L792" s="251"/>
      <c r="M792" s="252"/>
      <c r="N792" s="253"/>
      <c r="O792" s="253"/>
      <c r="P792" s="253"/>
      <c r="Q792" s="253"/>
      <c r="R792" s="253"/>
      <c r="S792" s="253"/>
      <c r="T792" s="254"/>
      <c r="AT792" s="255" t="s">
        <v>148</v>
      </c>
      <c r="AU792" s="255" t="s">
        <v>86</v>
      </c>
      <c r="AV792" s="14" t="s">
        <v>140</v>
      </c>
      <c r="AW792" s="14" t="s">
        <v>38</v>
      </c>
      <c r="AX792" s="14" t="s">
        <v>77</v>
      </c>
      <c r="AY792" s="255" t="s">
        <v>139</v>
      </c>
    </row>
    <row r="793" spans="2:51" s="11" customFormat="1" ht="13.5">
      <c r="B793" s="205"/>
      <c r="C793" s="206"/>
      <c r="D793" s="207" t="s">
        <v>148</v>
      </c>
      <c r="E793" s="208" t="s">
        <v>22</v>
      </c>
      <c r="F793" s="209" t="s">
        <v>532</v>
      </c>
      <c r="G793" s="206"/>
      <c r="H793" s="210" t="s">
        <v>22</v>
      </c>
      <c r="I793" s="211"/>
      <c r="J793" s="206"/>
      <c r="K793" s="206"/>
      <c r="L793" s="212"/>
      <c r="M793" s="213"/>
      <c r="N793" s="214"/>
      <c r="O793" s="214"/>
      <c r="P793" s="214"/>
      <c r="Q793" s="214"/>
      <c r="R793" s="214"/>
      <c r="S793" s="214"/>
      <c r="T793" s="215"/>
      <c r="AT793" s="216" t="s">
        <v>148</v>
      </c>
      <c r="AU793" s="216" t="s">
        <v>86</v>
      </c>
      <c r="AV793" s="11" t="s">
        <v>24</v>
      </c>
      <c r="AW793" s="11" t="s">
        <v>38</v>
      </c>
      <c r="AX793" s="11" t="s">
        <v>77</v>
      </c>
      <c r="AY793" s="216" t="s">
        <v>139</v>
      </c>
    </row>
    <row r="794" spans="2:51" s="11" customFormat="1" ht="13.5">
      <c r="B794" s="205"/>
      <c r="C794" s="206"/>
      <c r="D794" s="207" t="s">
        <v>148</v>
      </c>
      <c r="E794" s="208" t="s">
        <v>22</v>
      </c>
      <c r="F794" s="209" t="s">
        <v>164</v>
      </c>
      <c r="G794" s="206"/>
      <c r="H794" s="210" t="s">
        <v>22</v>
      </c>
      <c r="I794" s="211"/>
      <c r="J794" s="206"/>
      <c r="K794" s="206"/>
      <c r="L794" s="212"/>
      <c r="M794" s="213"/>
      <c r="N794" s="214"/>
      <c r="O794" s="214"/>
      <c r="P794" s="214"/>
      <c r="Q794" s="214"/>
      <c r="R794" s="214"/>
      <c r="S794" s="214"/>
      <c r="T794" s="215"/>
      <c r="AT794" s="216" t="s">
        <v>148</v>
      </c>
      <c r="AU794" s="216" t="s">
        <v>86</v>
      </c>
      <c r="AV794" s="11" t="s">
        <v>24</v>
      </c>
      <c r="AW794" s="11" t="s">
        <v>38</v>
      </c>
      <c r="AX794" s="11" t="s">
        <v>77</v>
      </c>
      <c r="AY794" s="216" t="s">
        <v>139</v>
      </c>
    </row>
    <row r="795" spans="2:51" s="12" customFormat="1" ht="13.5">
      <c r="B795" s="217"/>
      <c r="C795" s="218"/>
      <c r="D795" s="207" t="s">
        <v>148</v>
      </c>
      <c r="E795" s="219" t="s">
        <v>22</v>
      </c>
      <c r="F795" s="220" t="s">
        <v>533</v>
      </c>
      <c r="G795" s="218"/>
      <c r="H795" s="221">
        <v>-4.176</v>
      </c>
      <c r="I795" s="222"/>
      <c r="J795" s="218"/>
      <c r="K795" s="218"/>
      <c r="L795" s="223"/>
      <c r="M795" s="224"/>
      <c r="N795" s="225"/>
      <c r="O795" s="225"/>
      <c r="P795" s="225"/>
      <c r="Q795" s="225"/>
      <c r="R795" s="225"/>
      <c r="S795" s="225"/>
      <c r="T795" s="226"/>
      <c r="AT795" s="227" t="s">
        <v>148</v>
      </c>
      <c r="AU795" s="227" t="s">
        <v>86</v>
      </c>
      <c r="AV795" s="12" t="s">
        <v>86</v>
      </c>
      <c r="AW795" s="12" t="s">
        <v>38</v>
      </c>
      <c r="AX795" s="12" t="s">
        <v>77</v>
      </c>
      <c r="AY795" s="227" t="s">
        <v>139</v>
      </c>
    </row>
    <row r="796" spans="2:51" s="12" customFormat="1" ht="13.5">
      <c r="B796" s="217"/>
      <c r="C796" s="218"/>
      <c r="D796" s="207" t="s">
        <v>148</v>
      </c>
      <c r="E796" s="219" t="s">
        <v>22</v>
      </c>
      <c r="F796" s="220" t="s">
        <v>534</v>
      </c>
      <c r="G796" s="218"/>
      <c r="H796" s="221">
        <v>-2.17</v>
      </c>
      <c r="I796" s="222"/>
      <c r="J796" s="218"/>
      <c r="K796" s="218"/>
      <c r="L796" s="223"/>
      <c r="M796" s="224"/>
      <c r="N796" s="225"/>
      <c r="O796" s="225"/>
      <c r="P796" s="225"/>
      <c r="Q796" s="225"/>
      <c r="R796" s="225"/>
      <c r="S796" s="225"/>
      <c r="T796" s="226"/>
      <c r="AT796" s="227" t="s">
        <v>148</v>
      </c>
      <c r="AU796" s="227" t="s">
        <v>86</v>
      </c>
      <c r="AV796" s="12" t="s">
        <v>86</v>
      </c>
      <c r="AW796" s="12" t="s">
        <v>38</v>
      </c>
      <c r="AX796" s="12" t="s">
        <v>77</v>
      </c>
      <c r="AY796" s="227" t="s">
        <v>139</v>
      </c>
    </row>
    <row r="797" spans="2:51" s="12" customFormat="1" ht="13.5">
      <c r="B797" s="217"/>
      <c r="C797" s="218"/>
      <c r="D797" s="207" t="s">
        <v>148</v>
      </c>
      <c r="E797" s="219" t="s">
        <v>22</v>
      </c>
      <c r="F797" s="220" t="s">
        <v>535</v>
      </c>
      <c r="G797" s="218"/>
      <c r="H797" s="221">
        <v>-8.22</v>
      </c>
      <c r="I797" s="222"/>
      <c r="J797" s="218"/>
      <c r="K797" s="218"/>
      <c r="L797" s="223"/>
      <c r="M797" s="224"/>
      <c r="N797" s="225"/>
      <c r="O797" s="225"/>
      <c r="P797" s="225"/>
      <c r="Q797" s="225"/>
      <c r="R797" s="225"/>
      <c r="S797" s="225"/>
      <c r="T797" s="226"/>
      <c r="AT797" s="227" t="s">
        <v>148</v>
      </c>
      <c r="AU797" s="227" t="s">
        <v>86</v>
      </c>
      <c r="AV797" s="12" t="s">
        <v>86</v>
      </c>
      <c r="AW797" s="12" t="s">
        <v>38</v>
      </c>
      <c r="AX797" s="12" t="s">
        <v>77</v>
      </c>
      <c r="AY797" s="227" t="s">
        <v>139</v>
      </c>
    </row>
    <row r="798" spans="2:51" s="12" customFormat="1" ht="13.5">
      <c r="B798" s="217"/>
      <c r="C798" s="218"/>
      <c r="D798" s="207" t="s">
        <v>148</v>
      </c>
      <c r="E798" s="219" t="s">
        <v>22</v>
      </c>
      <c r="F798" s="220" t="s">
        <v>536</v>
      </c>
      <c r="G798" s="218"/>
      <c r="H798" s="221">
        <v>-14.19</v>
      </c>
      <c r="I798" s="222"/>
      <c r="J798" s="218"/>
      <c r="K798" s="218"/>
      <c r="L798" s="223"/>
      <c r="M798" s="224"/>
      <c r="N798" s="225"/>
      <c r="O798" s="225"/>
      <c r="P798" s="225"/>
      <c r="Q798" s="225"/>
      <c r="R798" s="225"/>
      <c r="S798" s="225"/>
      <c r="T798" s="226"/>
      <c r="AT798" s="227" t="s">
        <v>148</v>
      </c>
      <c r="AU798" s="227" t="s">
        <v>86</v>
      </c>
      <c r="AV798" s="12" t="s">
        <v>86</v>
      </c>
      <c r="AW798" s="12" t="s">
        <v>38</v>
      </c>
      <c r="AX798" s="12" t="s">
        <v>77</v>
      </c>
      <c r="AY798" s="227" t="s">
        <v>139</v>
      </c>
    </row>
    <row r="799" spans="2:51" s="12" customFormat="1" ht="13.5">
      <c r="B799" s="217"/>
      <c r="C799" s="218"/>
      <c r="D799" s="207" t="s">
        <v>148</v>
      </c>
      <c r="E799" s="219" t="s">
        <v>22</v>
      </c>
      <c r="F799" s="220" t="s">
        <v>537</v>
      </c>
      <c r="G799" s="218"/>
      <c r="H799" s="221">
        <v>-13.86</v>
      </c>
      <c r="I799" s="222"/>
      <c r="J799" s="218"/>
      <c r="K799" s="218"/>
      <c r="L799" s="223"/>
      <c r="M799" s="224"/>
      <c r="N799" s="225"/>
      <c r="O799" s="225"/>
      <c r="P799" s="225"/>
      <c r="Q799" s="225"/>
      <c r="R799" s="225"/>
      <c r="S799" s="225"/>
      <c r="T799" s="226"/>
      <c r="AT799" s="227" t="s">
        <v>148</v>
      </c>
      <c r="AU799" s="227" t="s">
        <v>86</v>
      </c>
      <c r="AV799" s="12" t="s">
        <v>86</v>
      </c>
      <c r="AW799" s="12" t="s">
        <v>38</v>
      </c>
      <c r="AX799" s="12" t="s">
        <v>77</v>
      </c>
      <c r="AY799" s="227" t="s">
        <v>139</v>
      </c>
    </row>
    <row r="800" spans="2:51" s="11" customFormat="1" ht="13.5">
      <c r="B800" s="205"/>
      <c r="C800" s="206"/>
      <c r="D800" s="207" t="s">
        <v>148</v>
      </c>
      <c r="E800" s="208" t="s">
        <v>22</v>
      </c>
      <c r="F800" s="209" t="s">
        <v>170</v>
      </c>
      <c r="G800" s="206"/>
      <c r="H800" s="210" t="s">
        <v>22</v>
      </c>
      <c r="I800" s="211"/>
      <c r="J800" s="206"/>
      <c r="K800" s="206"/>
      <c r="L800" s="212"/>
      <c r="M800" s="213"/>
      <c r="N800" s="214"/>
      <c r="O800" s="214"/>
      <c r="P800" s="214"/>
      <c r="Q800" s="214"/>
      <c r="R800" s="214"/>
      <c r="S800" s="214"/>
      <c r="T800" s="215"/>
      <c r="AT800" s="216" t="s">
        <v>148</v>
      </c>
      <c r="AU800" s="216" t="s">
        <v>86</v>
      </c>
      <c r="AV800" s="11" t="s">
        <v>24</v>
      </c>
      <c r="AW800" s="11" t="s">
        <v>38</v>
      </c>
      <c r="AX800" s="11" t="s">
        <v>77</v>
      </c>
      <c r="AY800" s="216" t="s">
        <v>139</v>
      </c>
    </row>
    <row r="801" spans="2:51" s="12" customFormat="1" ht="13.5">
      <c r="B801" s="217"/>
      <c r="C801" s="218"/>
      <c r="D801" s="207" t="s">
        <v>148</v>
      </c>
      <c r="E801" s="219" t="s">
        <v>22</v>
      </c>
      <c r="F801" s="220" t="s">
        <v>538</v>
      </c>
      <c r="G801" s="218"/>
      <c r="H801" s="221">
        <v>-2.355</v>
      </c>
      <c r="I801" s="222"/>
      <c r="J801" s="218"/>
      <c r="K801" s="218"/>
      <c r="L801" s="223"/>
      <c r="M801" s="224"/>
      <c r="N801" s="225"/>
      <c r="O801" s="225"/>
      <c r="P801" s="225"/>
      <c r="Q801" s="225"/>
      <c r="R801" s="225"/>
      <c r="S801" s="225"/>
      <c r="T801" s="226"/>
      <c r="AT801" s="227" t="s">
        <v>148</v>
      </c>
      <c r="AU801" s="227" t="s">
        <v>86</v>
      </c>
      <c r="AV801" s="12" t="s">
        <v>86</v>
      </c>
      <c r="AW801" s="12" t="s">
        <v>38</v>
      </c>
      <c r="AX801" s="12" t="s">
        <v>77</v>
      </c>
      <c r="AY801" s="227" t="s">
        <v>139</v>
      </c>
    </row>
    <row r="802" spans="2:51" s="12" customFormat="1" ht="13.5">
      <c r="B802" s="217"/>
      <c r="C802" s="218"/>
      <c r="D802" s="207" t="s">
        <v>148</v>
      </c>
      <c r="E802" s="219" t="s">
        <v>22</v>
      </c>
      <c r="F802" s="220" t="s">
        <v>539</v>
      </c>
      <c r="G802" s="218"/>
      <c r="H802" s="221">
        <v>-2.865</v>
      </c>
      <c r="I802" s="222"/>
      <c r="J802" s="218"/>
      <c r="K802" s="218"/>
      <c r="L802" s="223"/>
      <c r="M802" s="224"/>
      <c r="N802" s="225"/>
      <c r="O802" s="225"/>
      <c r="P802" s="225"/>
      <c r="Q802" s="225"/>
      <c r="R802" s="225"/>
      <c r="S802" s="225"/>
      <c r="T802" s="226"/>
      <c r="AT802" s="227" t="s">
        <v>148</v>
      </c>
      <c r="AU802" s="227" t="s">
        <v>86</v>
      </c>
      <c r="AV802" s="12" t="s">
        <v>86</v>
      </c>
      <c r="AW802" s="12" t="s">
        <v>38</v>
      </c>
      <c r="AX802" s="12" t="s">
        <v>77</v>
      </c>
      <c r="AY802" s="227" t="s">
        <v>139</v>
      </c>
    </row>
    <row r="803" spans="2:51" s="12" customFormat="1" ht="13.5">
      <c r="B803" s="217"/>
      <c r="C803" s="218"/>
      <c r="D803" s="207" t="s">
        <v>148</v>
      </c>
      <c r="E803" s="219" t="s">
        <v>22</v>
      </c>
      <c r="F803" s="220" t="s">
        <v>540</v>
      </c>
      <c r="G803" s="218"/>
      <c r="H803" s="221">
        <v>-2.055</v>
      </c>
      <c r="I803" s="222"/>
      <c r="J803" s="218"/>
      <c r="K803" s="218"/>
      <c r="L803" s="223"/>
      <c r="M803" s="224"/>
      <c r="N803" s="225"/>
      <c r="O803" s="225"/>
      <c r="P803" s="225"/>
      <c r="Q803" s="225"/>
      <c r="R803" s="225"/>
      <c r="S803" s="225"/>
      <c r="T803" s="226"/>
      <c r="AT803" s="227" t="s">
        <v>148</v>
      </c>
      <c r="AU803" s="227" t="s">
        <v>86</v>
      </c>
      <c r="AV803" s="12" t="s">
        <v>86</v>
      </c>
      <c r="AW803" s="12" t="s">
        <v>38</v>
      </c>
      <c r="AX803" s="12" t="s">
        <v>77</v>
      </c>
      <c r="AY803" s="227" t="s">
        <v>139</v>
      </c>
    </row>
    <row r="804" spans="2:51" s="12" customFormat="1" ht="13.5">
      <c r="B804" s="217"/>
      <c r="C804" s="218"/>
      <c r="D804" s="207" t="s">
        <v>148</v>
      </c>
      <c r="E804" s="219" t="s">
        <v>22</v>
      </c>
      <c r="F804" s="220" t="s">
        <v>541</v>
      </c>
      <c r="G804" s="218"/>
      <c r="H804" s="221">
        <v>-1.35</v>
      </c>
      <c r="I804" s="222"/>
      <c r="J804" s="218"/>
      <c r="K804" s="218"/>
      <c r="L804" s="223"/>
      <c r="M804" s="224"/>
      <c r="N804" s="225"/>
      <c r="O804" s="225"/>
      <c r="P804" s="225"/>
      <c r="Q804" s="225"/>
      <c r="R804" s="225"/>
      <c r="S804" s="225"/>
      <c r="T804" s="226"/>
      <c r="AT804" s="227" t="s">
        <v>148</v>
      </c>
      <c r="AU804" s="227" t="s">
        <v>86</v>
      </c>
      <c r="AV804" s="12" t="s">
        <v>86</v>
      </c>
      <c r="AW804" s="12" t="s">
        <v>38</v>
      </c>
      <c r="AX804" s="12" t="s">
        <v>77</v>
      </c>
      <c r="AY804" s="227" t="s">
        <v>139</v>
      </c>
    </row>
    <row r="805" spans="2:51" s="12" customFormat="1" ht="13.5">
      <c r="B805" s="217"/>
      <c r="C805" s="218"/>
      <c r="D805" s="207" t="s">
        <v>148</v>
      </c>
      <c r="E805" s="219" t="s">
        <v>22</v>
      </c>
      <c r="F805" s="220" t="s">
        <v>542</v>
      </c>
      <c r="G805" s="218"/>
      <c r="H805" s="221">
        <v>-1.53</v>
      </c>
      <c r="I805" s="222"/>
      <c r="J805" s="218"/>
      <c r="K805" s="218"/>
      <c r="L805" s="223"/>
      <c r="M805" s="224"/>
      <c r="N805" s="225"/>
      <c r="O805" s="225"/>
      <c r="P805" s="225"/>
      <c r="Q805" s="225"/>
      <c r="R805" s="225"/>
      <c r="S805" s="225"/>
      <c r="T805" s="226"/>
      <c r="AT805" s="227" t="s">
        <v>148</v>
      </c>
      <c r="AU805" s="227" t="s">
        <v>86</v>
      </c>
      <c r="AV805" s="12" t="s">
        <v>86</v>
      </c>
      <c r="AW805" s="12" t="s">
        <v>38</v>
      </c>
      <c r="AX805" s="12" t="s">
        <v>77</v>
      </c>
      <c r="AY805" s="227" t="s">
        <v>139</v>
      </c>
    </row>
    <row r="806" spans="2:51" s="11" customFormat="1" ht="13.5">
      <c r="B806" s="205"/>
      <c r="C806" s="206"/>
      <c r="D806" s="207" t="s">
        <v>148</v>
      </c>
      <c r="E806" s="208" t="s">
        <v>22</v>
      </c>
      <c r="F806" s="209" t="s">
        <v>174</v>
      </c>
      <c r="G806" s="206"/>
      <c r="H806" s="210" t="s">
        <v>22</v>
      </c>
      <c r="I806" s="211"/>
      <c r="J806" s="206"/>
      <c r="K806" s="206"/>
      <c r="L806" s="212"/>
      <c r="M806" s="213"/>
      <c r="N806" s="214"/>
      <c r="O806" s="214"/>
      <c r="P806" s="214"/>
      <c r="Q806" s="214"/>
      <c r="R806" s="214"/>
      <c r="S806" s="214"/>
      <c r="T806" s="215"/>
      <c r="AT806" s="216" t="s">
        <v>148</v>
      </c>
      <c r="AU806" s="216" t="s">
        <v>86</v>
      </c>
      <c r="AV806" s="11" t="s">
        <v>24</v>
      </c>
      <c r="AW806" s="11" t="s">
        <v>38</v>
      </c>
      <c r="AX806" s="11" t="s">
        <v>77</v>
      </c>
      <c r="AY806" s="216" t="s">
        <v>139</v>
      </c>
    </row>
    <row r="807" spans="2:51" s="12" customFormat="1" ht="13.5">
      <c r="B807" s="217"/>
      <c r="C807" s="218"/>
      <c r="D807" s="207" t="s">
        <v>148</v>
      </c>
      <c r="E807" s="219" t="s">
        <v>22</v>
      </c>
      <c r="F807" s="220" t="s">
        <v>543</v>
      </c>
      <c r="G807" s="218"/>
      <c r="H807" s="221">
        <v>-2.655</v>
      </c>
      <c r="I807" s="222"/>
      <c r="J807" s="218"/>
      <c r="K807" s="218"/>
      <c r="L807" s="223"/>
      <c r="M807" s="224"/>
      <c r="N807" s="225"/>
      <c r="O807" s="225"/>
      <c r="P807" s="225"/>
      <c r="Q807" s="225"/>
      <c r="R807" s="225"/>
      <c r="S807" s="225"/>
      <c r="T807" s="226"/>
      <c r="AT807" s="227" t="s">
        <v>148</v>
      </c>
      <c r="AU807" s="227" t="s">
        <v>86</v>
      </c>
      <c r="AV807" s="12" t="s">
        <v>86</v>
      </c>
      <c r="AW807" s="12" t="s">
        <v>38</v>
      </c>
      <c r="AX807" s="12" t="s">
        <v>77</v>
      </c>
      <c r="AY807" s="227" t="s">
        <v>139</v>
      </c>
    </row>
    <row r="808" spans="2:51" s="12" customFormat="1" ht="13.5">
      <c r="B808" s="217"/>
      <c r="C808" s="218"/>
      <c r="D808" s="207" t="s">
        <v>148</v>
      </c>
      <c r="E808" s="219" t="s">
        <v>22</v>
      </c>
      <c r="F808" s="220" t="s">
        <v>544</v>
      </c>
      <c r="G808" s="218"/>
      <c r="H808" s="221">
        <v>-2.25</v>
      </c>
      <c r="I808" s="222"/>
      <c r="J808" s="218"/>
      <c r="K808" s="218"/>
      <c r="L808" s="223"/>
      <c r="M808" s="224"/>
      <c r="N808" s="225"/>
      <c r="O808" s="225"/>
      <c r="P808" s="225"/>
      <c r="Q808" s="225"/>
      <c r="R808" s="225"/>
      <c r="S808" s="225"/>
      <c r="T808" s="226"/>
      <c r="AT808" s="227" t="s">
        <v>148</v>
      </c>
      <c r="AU808" s="227" t="s">
        <v>86</v>
      </c>
      <c r="AV808" s="12" t="s">
        <v>86</v>
      </c>
      <c r="AW808" s="12" t="s">
        <v>38</v>
      </c>
      <c r="AX808" s="12" t="s">
        <v>77</v>
      </c>
      <c r="AY808" s="227" t="s">
        <v>139</v>
      </c>
    </row>
    <row r="809" spans="2:51" s="12" customFormat="1" ht="13.5">
      <c r="B809" s="217"/>
      <c r="C809" s="218"/>
      <c r="D809" s="207" t="s">
        <v>148</v>
      </c>
      <c r="E809" s="219" t="s">
        <v>22</v>
      </c>
      <c r="F809" s="220" t="s">
        <v>545</v>
      </c>
      <c r="G809" s="218"/>
      <c r="H809" s="221">
        <v>-2.535</v>
      </c>
      <c r="I809" s="222"/>
      <c r="J809" s="218"/>
      <c r="K809" s="218"/>
      <c r="L809" s="223"/>
      <c r="M809" s="224"/>
      <c r="N809" s="225"/>
      <c r="O809" s="225"/>
      <c r="P809" s="225"/>
      <c r="Q809" s="225"/>
      <c r="R809" s="225"/>
      <c r="S809" s="225"/>
      <c r="T809" s="226"/>
      <c r="AT809" s="227" t="s">
        <v>148</v>
      </c>
      <c r="AU809" s="227" t="s">
        <v>86</v>
      </c>
      <c r="AV809" s="12" t="s">
        <v>86</v>
      </c>
      <c r="AW809" s="12" t="s">
        <v>38</v>
      </c>
      <c r="AX809" s="12" t="s">
        <v>77</v>
      </c>
      <c r="AY809" s="227" t="s">
        <v>139</v>
      </c>
    </row>
    <row r="810" spans="2:51" s="12" customFormat="1" ht="13.5">
      <c r="B810" s="217"/>
      <c r="C810" s="218"/>
      <c r="D810" s="207" t="s">
        <v>148</v>
      </c>
      <c r="E810" s="219" t="s">
        <v>22</v>
      </c>
      <c r="F810" s="220" t="s">
        <v>546</v>
      </c>
      <c r="G810" s="218"/>
      <c r="H810" s="221">
        <v>-2.535</v>
      </c>
      <c r="I810" s="222"/>
      <c r="J810" s="218"/>
      <c r="K810" s="218"/>
      <c r="L810" s="223"/>
      <c r="M810" s="224"/>
      <c r="N810" s="225"/>
      <c r="O810" s="225"/>
      <c r="P810" s="225"/>
      <c r="Q810" s="225"/>
      <c r="R810" s="225"/>
      <c r="S810" s="225"/>
      <c r="T810" s="226"/>
      <c r="AT810" s="227" t="s">
        <v>148</v>
      </c>
      <c r="AU810" s="227" t="s">
        <v>86</v>
      </c>
      <c r="AV810" s="12" t="s">
        <v>86</v>
      </c>
      <c r="AW810" s="12" t="s">
        <v>38</v>
      </c>
      <c r="AX810" s="12" t="s">
        <v>77</v>
      </c>
      <c r="AY810" s="227" t="s">
        <v>139</v>
      </c>
    </row>
    <row r="811" spans="2:51" s="12" customFormat="1" ht="13.5">
      <c r="B811" s="217"/>
      <c r="C811" s="218"/>
      <c r="D811" s="207" t="s">
        <v>148</v>
      </c>
      <c r="E811" s="219" t="s">
        <v>22</v>
      </c>
      <c r="F811" s="220" t="s">
        <v>547</v>
      </c>
      <c r="G811" s="218"/>
      <c r="H811" s="221">
        <v>-2.535</v>
      </c>
      <c r="I811" s="222"/>
      <c r="J811" s="218"/>
      <c r="K811" s="218"/>
      <c r="L811" s="223"/>
      <c r="M811" s="224"/>
      <c r="N811" s="225"/>
      <c r="O811" s="225"/>
      <c r="P811" s="225"/>
      <c r="Q811" s="225"/>
      <c r="R811" s="225"/>
      <c r="S811" s="225"/>
      <c r="T811" s="226"/>
      <c r="AT811" s="227" t="s">
        <v>148</v>
      </c>
      <c r="AU811" s="227" t="s">
        <v>86</v>
      </c>
      <c r="AV811" s="12" t="s">
        <v>86</v>
      </c>
      <c r="AW811" s="12" t="s">
        <v>38</v>
      </c>
      <c r="AX811" s="12" t="s">
        <v>77</v>
      </c>
      <c r="AY811" s="227" t="s">
        <v>139</v>
      </c>
    </row>
    <row r="812" spans="2:51" s="12" customFormat="1" ht="13.5">
      <c r="B812" s="217"/>
      <c r="C812" s="218"/>
      <c r="D812" s="207" t="s">
        <v>148</v>
      </c>
      <c r="E812" s="219" t="s">
        <v>22</v>
      </c>
      <c r="F812" s="220" t="s">
        <v>548</v>
      </c>
      <c r="G812" s="218"/>
      <c r="H812" s="221">
        <v>-2.595</v>
      </c>
      <c r="I812" s="222"/>
      <c r="J812" s="218"/>
      <c r="K812" s="218"/>
      <c r="L812" s="223"/>
      <c r="M812" s="224"/>
      <c r="N812" s="225"/>
      <c r="O812" s="225"/>
      <c r="P812" s="225"/>
      <c r="Q812" s="225"/>
      <c r="R812" s="225"/>
      <c r="S812" s="225"/>
      <c r="T812" s="226"/>
      <c r="AT812" s="227" t="s">
        <v>148</v>
      </c>
      <c r="AU812" s="227" t="s">
        <v>86</v>
      </c>
      <c r="AV812" s="12" t="s">
        <v>86</v>
      </c>
      <c r="AW812" s="12" t="s">
        <v>38</v>
      </c>
      <c r="AX812" s="12" t="s">
        <v>77</v>
      </c>
      <c r="AY812" s="227" t="s">
        <v>139</v>
      </c>
    </row>
    <row r="813" spans="2:51" s="12" customFormat="1" ht="13.5">
      <c r="B813" s="217"/>
      <c r="C813" s="218"/>
      <c r="D813" s="207" t="s">
        <v>148</v>
      </c>
      <c r="E813" s="219" t="s">
        <v>22</v>
      </c>
      <c r="F813" s="220" t="s">
        <v>549</v>
      </c>
      <c r="G813" s="218"/>
      <c r="H813" s="221">
        <v>-2.67</v>
      </c>
      <c r="I813" s="222"/>
      <c r="J813" s="218"/>
      <c r="K813" s="218"/>
      <c r="L813" s="223"/>
      <c r="M813" s="224"/>
      <c r="N813" s="225"/>
      <c r="O813" s="225"/>
      <c r="P813" s="225"/>
      <c r="Q813" s="225"/>
      <c r="R813" s="225"/>
      <c r="S813" s="225"/>
      <c r="T813" s="226"/>
      <c r="AT813" s="227" t="s">
        <v>148</v>
      </c>
      <c r="AU813" s="227" t="s">
        <v>86</v>
      </c>
      <c r="AV813" s="12" t="s">
        <v>86</v>
      </c>
      <c r="AW813" s="12" t="s">
        <v>38</v>
      </c>
      <c r="AX813" s="12" t="s">
        <v>77</v>
      </c>
      <c r="AY813" s="227" t="s">
        <v>139</v>
      </c>
    </row>
    <row r="814" spans="2:51" s="11" customFormat="1" ht="13.5">
      <c r="B814" s="205"/>
      <c r="C814" s="206"/>
      <c r="D814" s="207" t="s">
        <v>148</v>
      </c>
      <c r="E814" s="208" t="s">
        <v>22</v>
      </c>
      <c r="F814" s="209" t="s">
        <v>182</v>
      </c>
      <c r="G814" s="206"/>
      <c r="H814" s="210" t="s">
        <v>22</v>
      </c>
      <c r="I814" s="211"/>
      <c r="J814" s="206"/>
      <c r="K814" s="206"/>
      <c r="L814" s="212"/>
      <c r="M814" s="213"/>
      <c r="N814" s="214"/>
      <c r="O814" s="214"/>
      <c r="P814" s="214"/>
      <c r="Q814" s="214"/>
      <c r="R814" s="214"/>
      <c r="S814" s="214"/>
      <c r="T814" s="215"/>
      <c r="AT814" s="216" t="s">
        <v>148</v>
      </c>
      <c r="AU814" s="216" t="s">
        <v>86</v>
      </c>
      <c r="AV814" s="11" t="s">
        <v>24</v>
      </c>
      <c r="AW814" s="11" t="s">
        <v>38</v>
      </c>
      <c r="AX814" s="11" t="s">
        <v>77</v>
      </c>
      <c r="AY814" s="216" t="s">
        <v>139</v>
      </c>
    </row>
    <row r="815" spans="2:51" s="12" customFormat="1" ht="13.5">
      <c r="B815" s="217"/>
      <c r="C815" s="218"/>
      <c r="D815" s="207" t="s">
        <v>148</v>
      </c>
      <c r="E815" s="219" t="s">
        <v>22</v>
      </c>
      <c r="F815" s="220" t="s">
        <v>550</v>
      </c>
      <c r="G815" s="218"/>
      <c r="H815" s="221">
        <v>-2.415</v>
      </c>
      <c r="I815" s="222"/>
      <c r="J815" s="218"/>
      <c r="K815" s="218"/>
      <c r="L815" s="223"/>
      <c r="M815" s="224"/>
      <c r="N815" s="225"/>
      <c r="O815" s="225"/>
      <c r="P815" s="225"/>
      <c r="Q815" s="225"/>
      <c r="R815" s="225"/>
      <c r="S815" s="225"/>
      <c r="T815" s="226"/>
      <c r="AT815" s="227" t="s">
        <v>148</v>
      </c>
      <c r="AU815" s="227" t="s">
        <v>86</v>
      </c>
      <c r="AV815" s="12" t="s">
        <v>86</v>
      </c>
      <c r="AW815" s="12" t="s">
        <v>38</v>
      </c>
      <c r="AX815" s="12" t="s">
        <v>77</v>
      </c>
      <c r="AY815" s="227" t="s">
        <v>139</v>
      </c>
    </row>
    <row r="816" spans="2:51" s="12" customFormat="1" ht="13.5">
      <c r="B816" s="217"/>
      <c r="C816" s="218"/>
      <c r="D816" s="207" t="s">
        <v>148</v>
      </c>
      <c r="E816" s="219" t="s">
        <v>22</v>
      </c>
      <c r="F816" s="220" t="s">
        <v>551</v>
      </c>
      <c r="G816" s="218"/>
      <c r="H816" s="221">
        <v>-2.64</v>
      </c>
      <c r="I816" s="222"/>
      <c r="J816" s="218"/>
      <c r="K816" s="218"/>
      <c r="L816" s="223"/>
      <c r="M816" s="224"/>
      <c r="N816" s="225"/>
      <c r="O816" s="225"/>
      <c r="P816" s="225"/>
      <c r="Q816" s="225"/>
      <c r="R816" s="225"/>
      <c r="S816" s="225"/>
      <c r="T816" s="226"/>
      <c r="AT816" s="227" t="s">
        <v>148</v>
      </c>
      <c r="AU816" s="227" t="s">
        <v>86</v>
      </c>
      <c r="AV816" s="12" t="s">
        <v>86</v>
      </c>
      <c r="AW816" s="12" t="s">
        <v>38</v>
      </c>
      <c r="AX816" s="12" t="s">
        <v>77</v>
      </c>
      <c r="AY816" s="227" t="s">
        <v>139</v>
      </c>
    </row>
    <row r="817" spans="2:51" s="12" customFormat="1" ht="13.5">
      <c r="B817" s="217"/>
      <c r="C817" s="218"/>
      <c r="D817" s="207" t="s">
        <v>148</v>
      </c>
      <c r="E817" s="219" t="s">
        <v>22</v>
      </c>
      <c r="F817" s="220" t="s">
        <v>552</v>
      </c>
      <c r="G817" s="218"/>
      <c r="H817" s="221">
        <v>-2.22</v>
      </c>
      <c r="I817" s="222"/>
      <c r="J817" s="218"/>
      <c r="K817" s="218"/>
      <c r="L817" s="223"/>
      <c r="M817" s="224"/>
      <c r="N817" s="225"/>
      <c r="O817" s="225"/>
      <c r="P817" s="225"/>
      <c r="Q817" s="225"/>
      <c r="R817" s="225"/>
      <c r="S817" s="225"/>
      <c r="T817" s="226"/>
      <c r="AT817" s="227" t="s">
        <v>148</v>
      </c>
      <c r="AU817" s="227" t="s">
        <v>86</v>
      </c>
      <c r="AV817" s="12" t="s">
        <v>86</v>
      </c>
      <c r="AW817" s="12" t="s">
        <v>38</v>
      </c>
      <c r="AX817" s="12" t="s">
        <v>77</v>
      </c>
      <c r="AY817" s="227" t="s">
        <v>139</v>
      </c>
    </row>
    <row r="818" spans="2:51" s="12" customFormat="1" ht="13.5">
      <c r="B818" s="217"/>
      <c r="C818" s="218"/>
      <c r="D818" s="207" t="s">
        <v>148</v>
      </c>
      <c r="E818" s="219" t="s">
        <v>22</v>
      </c>
      <c r="F818" s="220" t="s">
        <v>553</v>
      </c>
      <c r="G818" s="218"/>
      <c r="H818" s="221">
        <v>-2.835</v>
      </c>
      <c r="I818" s="222"/>
      <c r="J818" s="218"/>
      <c r="K818" s="218"/>
      <c r="L818" s="223"/>
      <c r="M818" s="224"/>
      <c r="N818" s="225"/>
      <c r="O818" s="225"/>
      <c r="P818" s="225"/>
      <c r="Q818" s="225"/>
      <c r="R818" s="225"/>
      <c r="S818" s="225"/>
      <c r="T818" s="226"/>
      <c r="AT818" s="227" t="s">
        <v>148</v>
      </c>
      <c r="AU818" s="227" t="s">
        <v>86</v>
      </c>
      <c r="AV818" s="12" t="s">
        <v>86</v>
      </c>
      <c r="AW818" s="12" t="s">
        <v>38</v>
      </c>
      <c r="AX818" s="12" t="s">
        <v>77</v>
      </c>
      <c r="AY818" s="227" t="s">
        <v>139</v>
      </c>
    </row>
    <row r="819" spans="2:51" s="12" customFormat="1" ht="13.5">
      <c r="B819" s="217"/>
      <c r="C819" s="218"/>
      <c r="D819" s="207" t="s">
        <v>148</v>
      </c>
      <c r="E819" s="219" t="s">
        <v>22</v>
      </c>
      <c r="F819" s="220" t="s">
        <v>554</v>
      </c>
      <c r="G819" s="218"/>
      <c r="H819" s="221">
        <v>-2.04</v>
      </c>
      <c r="I819" s="222"/>
      <c r="J819" s="218"/>
      <c r="K819" s="218"/>
      <c r="L819" s="223"/>
      <c r="M819" s="224"/>
      <c r="N819" s="225"/>
      <c r="O819" s="225"/>
      <c r="P819" s="225"/>
      <c r="Q819" s="225"/>
      <c r="R819" s="225"/>
      <c r="S819" s="225"/>
      <c r="T819" s="226"/>
      <c r="AT819" s="227" t="s">
        <v>148</v>
      </c>
      <c r="AU819" s="227" t="s">
        <v>86</v>
      </c>
      <c r="AV819" s="12" t="s">
        <v>86</v>
      </c>
      <c r="AW819" s="12" t="s">
        <v>38</v>
      </c>
      <c r="AX819" s="12" t="s">
        <v>77</v>
      </c>
      <c r="AY819" s="227" t="s">
        <v>139</v>
      </c>
    </row>
    <row r="820" spans="2:51" s="12" customFormat="1" ht="13.5">
      <c r="B820" s="217"/>
      <c r="C820" s="218"/>
      <c r="D820" s="207" t="s">
        <v>148</v>
      </c>
      <c r="E820" s="219" t="s">
        <v>22</v>
      </c>
      <c r="F820" s="220" t="s">
        <v>555</v>
      </c>
      <c r="G820" s="218"/>
      <c r="H820" s="221">
        <v>-3.18</v>
      </c>
      <c r="I820" s="222"/>
      <c r="J820" s="218"/>
      <c r="K820" s="218"/>
      <c r="L820" s="223"/>
      <c r="M820" s="224"/>
      <c r="N820" s="225"/>
      <c r="O820" s="225"/>
      <c r="P820" s="225"/>
      <c r="Q820" s="225"/>
      <c r="R820" s="225"/>
      <c r="S820" s="225"/>
      <c r="T820" s="226"/>
      <c r="AT820" s="227" t="s">
        <v>148</v>
      </c>
      <c r="AU820" s="227" t="s">
        <v>86</v>
      </c>
      <c r="AV820" s="12" t="s">
        <v>86</v>
      </c>
      <c r="AW820" s="12" t="s">
        <v>38</v>
      </c>
      <c r="AX820" s="12" t="s">
        <v>77</v>
      </c>
      <c r="AY820" s="227" t="s">
        <v>139</v>
      </c>
    </row>
    <row r="821" spans="2:51" s="12" customFormat="1" ht="13.5">
      <c r="B821" s="217"/>
      <c r="C821" s="218"/>
      <c r="D821" s="207" t="s">
        <v>148</v>
      </c>
      <c r="E821" s="219" t="s">
        <v>22</v>
      </c>
      <c r="F821" s="220" t="s">
        <v>556</v>
      </c>
      <c r="G821" s="218"/>
      <c r="H821" s="221">
        <v>-1.86</v>
      </c>
      <c r="I821" s="222"/>
      <c r="J821" s="218"/>
      <c r="K821" s="218"/>
      <c r="L821" s="223"/>
      <c r="M821" s="224"/>
      <c r="N821" s="225"/>
      <c r="O821" s="225"/>
      <c r="P821" s="225"/>
      <c r="Q821" s="225"/>
      <c r="R821" s="225"/>
      <c r="S821" s="225"/>
      <c r="T821" s="226"/>
      <c r="AT821" s="227" t="s">
        <v>148</v>
      </c>
      <c r="AU821" s="227" t="s">
        <v>86</v>
      </c>
      <c r="AV821" s="12" t="s">
        <v>86</v>
      </c>
      <c r="AW821" s="12" t="s">
        <v>38</v>
      </c>
      <c r="AX821" s="12" t="s">
        <v>77</v>
      </c>
      <c r="AY821" s="227" t="s">
        <v>139</v>
      </c>
    </row>
    <row r="822" spans="2:51" s="12" customFormat="1" ht="13.5">
      <c r="B822" s="217"/>
      <c r="C822" s="218"/>
      <c r="D822" s="207" t="s">
        <v>148</v>
      </c>
      <c r="E822" s="219" t="s">
        <v>22</v>
      </c>
      <c r="F822" s="220" t="s">
        <v>557</v>
      </c>
      <c r="G822" s="218"/>
      <c r="H822" s="221">
        <v>-2.31</v>
      </c>
      <c r="I822" s="222"/>
      <c r="J822" s="218"/>
      <c r="K822" s="218"/>
      <c r="L822" s="223"/>
      <c r="M822" s="224"/>
      <c r="N822" s="225"/>
      <c r="O822" s="225"/>
      <c r="P822" s="225"/>
      <c r="Q822" s="225"/>
      <c r="R822" s="225"/>
      <c r="S822" s="225"/>
      <c r="T822" s="226"/>
      <c r="AT822" s="227" t="s">
        <v>148</v>
      </c>
      <c r="AU822" s="227" t="s">
        <v>86</v>
      </c>
      <c r="AV822" s="12" t="s">
        <v>86</v>
      </c>
      <c r="AW822" s="12" t="s">
        <v>38</v>
      </c>
      <c r="AX822" s="12" t="s">
        <v>77</v>
      </c>
      <c r="AY822" s="227" t="s">
        <v>139</v>
      </c>
    </row>
    <row r="823" spans="2:51" s="13" customFormat="1" ht="13.5">
      <c r="B823" s="228"/>
      <c r="C823" s="229"/>
      <c r="D823" s="241" t="s">
        <v>148</v>
      </c>
      <c r="E823" s="242" t="s">
        <v>22</v>
      </c>
      <c r="F823" s="243" t="s">
        <v>151</v>
      </c>
      <c r="G823" s="229"/>
      <c r="H823" s="244">
        <v>1978.667</v>
      </c>
      <c r="I823" s="233"/>
      <c r="J823" s="229"/>
      <c r="K823" s="229"/>
      <c r="L823" s="234"/>
      <c r="M823" s="235"/>
      <c r="N823" s="236"/>
      <c r="O823" s="236"/>
      <c r="P823" s="236"/>
      <c r="Q823" s="236"/>
      <c r="R823" s="236"/>
      <c r="S823" s="236"/>
      <c r="T823" s="237"/>
      <c r="AT823" s="238" t="s">
        <v>148</v>
      </c>
      <c r="AU823" s="238" t="s">
        <v>86</v>
      </c>
      <c r="AV823" s="13" t="s">
        <v>146</v>
      </c>
      <c r="AW823" s="13" t="s">
        <v>38</v>
      </c>
      <c r="AX823" s="13" t="s">
        <v>24</v>
      </c>
      <c r="AY823" s="238" t="s">
        <v>139</v>
      </c>
    </row>
    <row r="824" spans="2:65" s="1" customFormat="1" ht="31.5" customHeight="1">
      <c r="B824" s="41"/>
      <c r="C824" s="193" t="s">
        <v>562</v>
      </c>
      <c r="D824" s="193" t="s">
        <v>142</v>
      </c>
      <c r="E824" s="194" t="s">
        <v>563</v>
      </c>
      <c r="F824" s="195" t="s">
        <v>564</v>
      </c>
      <c r="G824" s="196" t="s">
        <v>145</v>
      </c>
      <c r="H824" s="197">
        <v>1978.667</v>
      </c>
      <c r="I824" s="198"/>
      <c r="J824" s="199">
        <f>ROUND(I824*H824,2)</f>
        <v>0</v>
      </c>
      <c r="K824" s="195" t="s">
        <v>156</v>
      </c>
      <c r="L824" s="61"/>
      <c r="M824" s="200" t="s">
        <v>22</v>
      </c>
      <c r="N824" s="201" t="s">
        <v>48</v>
      </c>
      <c r="O824" s="42"/>
      <c r="P824" s="202">
        <f>O824*H824</f>
        <v>0</v>
      </c>
      <c r="Q824" s="202">
        <v>0.00026</v>
      </c>
      <c r="R824" s="202">
        <f>Q824*H824</f>
        <v>0.5144534199999999</v>
      </c>
      <c r="S824" s="202">
        <v>0</v>
      </c>
      <c r="T824" s="203">
        <f>S824*H824</f>
        <v>0</v>
      </c>
      <c r="AR824" s="24" t="s">
        <v>318</v>
      </c>
      <c r="AT824" s="24" t="s">
        <v>142</v>
      </c>
      <c r="AU824" s="24" t="s">
        <v>86</v>
      </c>
      <c r="AY824" s="24" t="s">
        <v>139</v>
      </c>
      <c r="BE824" s="204">
        <f>IF(N824="základní",J824,0)</f>
        <v>0</v>
      </c>
      <c r="BF824" s="204">
        <f>IF(N824="snížená",J824,0)</f>
        <v>0</v>
      </c>
      <c r="BG824" s="204">
        <f>IF(N824="zákl. přenesená",J824,0)</f>
        <v>0</v>
      </c>
      <c r="BH824" s="204">
        <f>IF(N824="sníž. přenesená",J824,0)</f>
        <v>0</v>
      </c>
      <c r="BI824" s="204">
        <f>IF(N824="nulová",J824,0)</f>
        <v>0</v>
      </c>
      <c r="BJ824" s="24" t="s">
        <v>24</v>
      </c>
      <c r="BK824" s="204">
        <f>ROUND(I824*H824,2)</f>
        <v>0</v>
      </c>
      <c r="BL824" s="24" t="s">
        <v>318</v>
      </c>
      <c r="BM824" s="24" t="s">
        <v>565</v>
      </c>
    </row>
    <row r="825" spans="2:51" s="11" customFormat="1" ht="13.5">
      <c r="B825" s="205"/>
      <c r="C825" s="206"/>
      <c r="D825" s="207" t="s">
        <v>148</v>
      </c>
      <c r="E825" s="208" t="s">
        <v>22</v>
      </c>
      <c r="F825" s="209" t="s">
        <v>249</v>
      </c>
      <c r="G825" s="206"/>
      <c r="H825" s="210" t="s">
        <v>22</v>
      </c>
      <c r="I825" s="211"/>
      <c r="J825" s="206"/>
      <c r="K825" s="206"/>
      <c r="L825" s="212"/>
      <c r="M825" s="213"/>
      <c r="N825" s="214"/>
      <c r="O825" s="214"/>
      <c r="P825" s="214"/>
      <c r="Q825" s="214"/>
      <c r="R825" s="214"/>
      <c r="S825" s="214"/>
      <c r="T825" s="215"/>
      <c r="AT825" s="216" t="s">
        <v>148</v>
      </c>
      <c r="AU825" s="216" t="s">
        <v>86</v>
      </c>
      <c r="AV825" s="11" t="s">
        <v>24</v>
      </c>
      <c r="AW825" s="11" t="s">
        <v>38</v>
      </c>
      <c r="AX825" s="11" t="s">
        <v>77</v>
      </c>
      <c r="AY825" s="216" t="s">
        <v>139</v>
      </c>
    </row>
    <row r="826" spans="2:51" s="11" customFormat="1" ht="13.5">
      <c r="B826" s="205"/>
      <c r="C826" s="206"/>
      <c r="D826" s="207" t="s">
        <v>148</v>
      </c>
      <c r="E826" s="208" t="s">
        <v>22</v>
      </c>
      <c r="F826" s="209" t="s">
        <v>201</v>
      </c>
      <c r="G826" s="206"/>
      <c r="H826" s="210" t="s">
        <v>22</v>
      </c>
      <c r="I826" s="211"/>
      <c r="J826" s="206"/>
      <c r="K826" s="206"/>
      <c r="L826" s="212"/>
      <c r="M826" s="213"/>
      <c r="N826" s="214"/>
      <c r="O826" s="214"/>
      <c r="P826" s="214"/>
      <c r="Q826" s="214"/>
      <c r="R826" s="214"/>
      <c r="S826" s="214"/>
      <c r="T826" s="215"/>
      <c r="AT826" s="216" t="s">
        <v>148</v>
      </c>
      <c r="AU826" s="216" t="s">
        <v>86</v>
      </c>
      <c r="AV826" s="11" t="s">
        <v>24</v>
      </c>
      <c r="AW826" s="11" t="s">
        <v>38</v>
      </c>
      <c r="AX826" s="11" t="s">
        <v>77</v>
      </c>
      <c r="AY826" s="216" t="s">
        <v>139</v>
      </c>
    </row>
    <row r="827" spans="2:51" s="12" customFormat="1" ht="13.5">
      <c r="B827" s="217"/>
      <c r="C827" s="218"/>
      <c r="D827" s="207" t="s">
        <v>148</v>
      </c>
      <c r="E827" s="219" t="s">
        <v>22</v>
      </c>
      <c r="F827" s="220" t="s">
        <v>250</v>
      </c>
      <c r="G827" s="218"/>
      <c r="H827" s="221">
        <v>200.278</v>
      </c>
      <c r="I827" s="222"/>
      <c r="J827" s="218"/>
      <c r="K827" s="218"/>
      <c r="L827" s="223"/>
      <c r="M827" s="224"/>
      <c r="N827" s="225"/>
      <c r="O827" s="225"/>
      <c r="P827" s="225"/>
      <c r="Q827" s="225"/>
      <c r="R827" s="225"/>
      <c r="S827" s="225"/>
      <c r="T827" s="226"/>
      <c r="AT827" s="227" t="s">
        <v>148</v>
      </c>
      <c r="AU827" s="227" t="s">
        <v>86</v>
      </c>
      <c r="AV827" s="12" t="s">
        <v>86</v>
      </c>
      <c r="AW827" s="12" t="s">
        <v>38</v>
      </c>
      <c r="AX827" s="12" t="s">
        <v>77</v>
      </c>
      <c r="AY827" s="227" t="s">
        <v>139</v>
      </c>
    </row>
    <row r="828" spans="2:51" s="12" customFormat="1" ht="13.5">
      <c r="B828" s="217"/>
      <c r="C828" s="218"/>
      <c r="D828" s="207" t="s">
        <v>148</v>
      </c>
      <c r="E828" s="219" t="s">
        <v>22</v>
      </c>
      <c r="F828" s="220" t="s">
        <v>251</v>
      </c>
      <c r="G828" s="218"/>
      <c r="H828" s="221">
        <v>62.741</v>
      </c>
      <c r="I828" s="222"/>
      <c r="J828" s="218"/>
      <c r="K828" s="218"/>
      <c r="L828" s="223"/>
      <c r="M828" s="224"/>
      <c r="N828" s="225"/>
      <c r="O828" s="225"/>
      <c r="P828" s="225"/>
      <c r="Q828" s="225"/>
      <c r="R828" s="225"/>
      <c r="S828" s="225"/>
      <c r="T828" s="226"/>
      <c r="AT828" s="227" t="s">
        <v>148</v>
      </c>
      <c r="AU828" s="227" t="s">
        <v>86</v>
      </c>
      <c r="AV828" s="12" t="s">
        <v>86</v>
      </c>
      <c r="AW828" s="12" t="s">
        <v>38</v>
      </c>
      <c r="AX828" s="12" t="s">
        <v>77</v>
      </c>
      <c r="AY828" s="227" t="s">
        <v>139</v>
      </c>
    </row>
    <row r="829" spans="2:51" s="11" customFormat="1" ht="13.5">
      <c r="B829" s="205"/>
      <c r="C829" s="206"/>
      <c r="D829" s="207" t="s">
        <v>148</v>
      </c>
      <c r="E829" s="208" t="s">
        <v>22</v>
      </c>
      <c r="F829" s="209" t="s">
        <v>174</v>
      </c>
      <c r="G829" s="206"/>
      <c r="H829" s="210" t="s">
        <v>22</v>
      </c>
      <c r="I829" s="211"/>
      <c r="J829" s="206"/>
      <c r="K829" s="206"/>
      <c r="L829" s="212"/>
      <c r="M829" s="213"/>
      <c r="N829" s="214"/>
      <c r="O829" s="214"/>
      <c r="P829" s="214"/>
      <c r="Q829" s="214"/>
      <c r="R829" s="214"/>
      <c r="S829" s="214"/>
      <c r="T829" s="215"/>
      <c r="AT829" s="216" t="s">
        <v>148</v>
      </c>
      <c r="AU829" s="216" t="s">
        <v>86</v>
      </c>
      <c r="AV829" s="11" t="s">
        <v>24</v>
      </c>
      <c r="AW829" s="11" t="s">
        <v>38</v>
      </c>
      <c r="AX829" s="11" t="s">
        <v>77</v>
      </c>
      <c r="AY829" s="216" t="s">
        <v>139</v>
      </c>
    </row>
    <row r="830" spans="2:51" s="12" customFormat="1" ht="13.5">
      <c r="B830" s="217"/>
      <c r="C830" s="218"/>
      <c r="D830" s="207" t="s">
        <v>148</v>
      </c>
      <c r="E830" s="219" t="s">
        <v>22</v>
      </c>
      <c r="F830" s="220" t="s">
        <v>252</v>
      </c>
      <c r="G830" s="218"/>
      <c r="H830" s="221">
        <v>192.87</v>
      </c>
      <c r="I830" s="222"/>
      <c r="J830" s="218"/>
      <c r="K830" s="218"/>
      <c r="L830" s="223"/>
      <c r="M830" s="224"/>
      <c r="N830" s="225"/>
      <c r="O830" s="225"/>
      <c r="P830" s="225"/>
      <c r="Q830" s="225"/>
      <c r="R830" s="225"/>
      <c r="S830" s="225"/>
      <c r="T830" s="226"/>
      <c r="AT830" s="227" t="s">
        <v>148</v>
      </c>
      <c r="AU830" s="227" t="s">
        <v>86</v>
      </c>
      <c r="AV830" s="12" t="s">
        <v>86</v>
      </c>
      <c r="AW830" s="12" t="s">
        <v>38</v>
      </c>
      <c r="AX830" s="12" t="s">
        <v>77</v>
      </c>
      <c r="AY830" s="227" t="s">
        <v>139</v>
      </c>
    </row>
    <row r="831" spans="2:51" s="11" customFormat="1" ht="13.5">
      <c r="B831" s="205"/>
      <c r="C831" s="206"/>
      <c r="D831" s="207" t="s">
        <v>148</v>
      </c>
      <c r="E831" s="208" t="s">
        <v>22</v>
      </c>
      <c r="F831" s="209" t="s">
        <v>212</v>
      </c>
      <c r="G831" s="206"/>
      <c r="H831" s="210" t="s">
        <v>22</v>
      </c>
      <c r="I831" s="211"/>
      <c r="J831" s="206"/>
      <c r="K831" s="206"/>
      <c r="L831" s="212"/>
      <c r="M831" s="213"/>
      <c r="N831" s="214"/>
      <c r="O831" s="214"/>
      <c r="P831" s="214"/>
      <c r="Q831" s="214"/>
      <c r="R831" s="214"/>
      <c r="S831" s="214"/>
      <c r="T831" s="215"/>
      <c r="AT831" s="216" t="s">
        <v>148</v>
      </c>
      <c r="AU831" s="216" t="s">
        <v>86</v>
      </c>
      <c r="AV831" s="11" t="s">
        <v>24</v>
      </c>
      <c r="AW831" s="11" t="s">
        <v>38</v>
      </c>
      <c r="AX831" s="11" t="s">
        <v>77</v>
      </c>
      <c r="AY831" s="216" t="s">
        <v>139</v>
      </c>
    </row>
    <row r="832" spans="2:51" s="12" customFormat="1" ht="13.5">
      <c r="B832" s="217"/>
      <c r="C832" s="218"/>
      <c r="D832" s="207" t="s">
        <v>148</v>
      </c>
      <c r="E832" s="219" t="s">
        <v>22</v>
      </c>
      <c r="F832" s="220" t="s">
        <v>253</v>
      </c>
      <c r="G832" s="218"/>
      <c r="H832" s="221">
        <v>162.323</v>
      </c>
      <c r="I832" s="222"/>
      <c r="J832" s="218"/>
      <c r="K832" s="218"/>
      <c r="L832" s="223"/>
      <c r="M832" s="224"/>
      <c r="N832" s="225"/>
      <c r="O832" s="225"/>
      <c r="P832" s="225"/>
      <c r="Q832" s="225"/>
      <c r="R832" s="225"/>
      <c r="S832" s="225"/>
      <c r="T832" s="226"/>
      <c r="AT832" s="227" t="s">
        <v>148</v>
      </c>
      <c r="AU832" s="227" t="s">
        <v>86</v>
      </c>
      <c r="AV832" s="12" t="s">
        <v>86</v>
      </c>
      <c r="AW832" s="12" t="s">
        <v>38</v>
      </c>
      <c r="AX832" s="12" t="s">
        <v>77</v>
      </c>
      <c r="AY832" s="227" t="s">
        <v>139</v>
      </c>
    </row>
    <row r="833" spans="2:51" s="14" customFormat="1" ht="13.5">
      <c r="B833" s="245"/>
      <c r="C833" s="246"/>
      <c r="D833" s="207" t="s">
        <v>148</v>
      </c>
      <c r="E833" s="247" t="s">
        <v>22</v>
      </c>
      <c r="F833" s="248" t="s">
        <v>531</v>
      </c>
      <c r="G833" s="246"/>
      <c r="H833" s="249">
        <v>618.212</v>
      </c>
      <c r="I833" s="250"/>
      <c r="J833" s="246"/>
      <c r="K833" s="246"/>
      <c r="L833" s="251"/>
      <c r="M833" s="252"/>
      <c r="N833" s="253"/>
      <c r="O833" s="253"/>
      <c r="P833" s="253"/>
      <c r="Q833" s="253"/>
      <c r="R833" s="253"/>
      <c r="S833" s="253"/>
      <c r="T833" s="254"/>
      <c r="AT833" s="255" t="s">
        <v>148</v>
      </c>
      <c r="AU833" s="255" t="s">
        <v>86</v>
      </c>
      <c r="AV833" s="14" t="s">
        <v>140</v>
      </c>
      <c r="AW833" s="14" t="s">
        <v>38</v>
      </c>
      <c r="AX833" s="14" t="s">
        <v>77</v>
      </c>
      <c r="AY833" s="255" t="s">
        <v>139</v>
      </c>
    </row>
    <row r="834" spans="2:51" s="11" customFormat="1" ht="13.5">
      <c r="B834" s="205"/>
      <c r="C834" s="206"/>
      <c r="D834" s="207" t="s">
        <v>148</v>
      </c>
      <c r="E834" s="208" t="s">
        <v>22</v>
      </c>
      <c r="F834" s="209" t="s">
        <v>195</v>
      </c>
      <c r="G834" s="206"/>
      <c r="H834" s="210" t="s">
        <v>22</v>
      </c>
      <c r="I834" s="211"/>
      <c r="J834" s="206"/>
      <c r="K834" s="206"/>
      <c r="L834" s="212"/>
      <c r="M834" s="213"/>
      <c r="N834" s="214"/>
      <c r="O834" s="214"/>
      <c r="P834" s="214"/>
      <c r="Q834" s="214"/>
      <c r="R834" s="214"/>
      <c r="S834" s="214"/>
      <c r="T834" s="215"/>
      <c r="AT834" s="216" t="s">
        <v>148</v>
      </c>
      <c r="AU834" s="216" t="s">
        <v>86</v>
      </c>
      <c r="AV834" s="11" t="s">
        <v>24</v>
      </c>
      <c r="AW834" s="11" t="s">
        <v>38</v>
      </c>
      <c r="AX834" s="11" t="s">
        <v>77</v>
      </c>
      <c r="AY834" s="216" t="s">
        <v>139</v>
      </c>
    </row>
    <row r="835" spans="2:51" s="11" customFormat="1" ht="13.5">
      <c r="B835" s="205"/>
      <c r="C835" s="206"/>
      <c r="D835" s="207" t="s">
        <v>148</v>
      </c>
      <c r="E835" s="208" t="s">
        <v>22</v>
      </c>
      <c r="F835" s="209" t="s">
        <v>164</v>
      </c>
      <c r="G835" s="206"/>
      <c r="H835" s="210" t="s">
        <v>22</v>
      </c>
      <c r="I835" s="211"/>
      <c r="J835" s="206"/>
      <c r="K835" s="206"/>
      <c r="L835" s="212"/>
      <c r="M835" s="213"/>
      <c r="N835" s="214"/>
      <c r="O835" s="214"/>
      <c r="P835" s="214"/>
      <c r="Q835" s="214"/>
      <c r="R835" s="214"/>
      <c r="S835" s="214"/>
      <c r="T835" s="215"/>
      <c r="AT835" s="216" t="s">
        <v>148</v>
      </c>
      <c r="AU835" s="216" t="s">
        <v>86</v>
      </c>
      <c r="AV835" s="11" t="s">
        <v>24</v>
      </c>
      <c r="AW835" s="11" t="s">
        <v>38</v>
      </c>
      <c r="AX835" s="11" t="s">
        <v>77</v>
      </c>
      <c r="AY835" s="216" t="s">
        <v>139</v>
      </c>
    </row>
    <row r="836" spans="2:51" s="12" customFormat="1" ht="13.5">
      <c r="B836" s="217"/>
      <c r="C836" s="218"/>
      <c r="D836" s="207" t="s">
        <v>148</v>
      </c>
      <c r="E836" s="219" t="s">
        <v>22</v>
      </c>
      <c r="F836" s="220" t="s">
        <v>196</v>
      </c>
      <c r="G836" s="218"/>
      <c r="H836" s="221">
        <v>62.15</v>
      </c>
      <c r="I836" s="222"/>
      <c r="J836" s="218"/>
      <c r="K836" s="218"/>
      <c r="L836" s="223"/>
      <c r="M836" s="224"/>
      <c r="N836" s="225"/>
      <c r="O836" s="225"/>
      <c r="P836" s="225"/>
      <c r="Q836" s="225"/>
      <c r="R836" s="225"/>
      <c r="S836" s="225"/>
      <c r="T836" s="226"/>
      <c r="AT836" s="227" t="s">
        <v>148</v>
      </c>
      <c r="AU836" s="227" t="s">
        <v>86</v>
      </c>
      <c r="AV836" s="12" t="s">
        <v>86</v>
      </c>
      <c r="AW836" s="12" t="s">
        <v>38</v>
      </c>
      <c r="AX836" s="12" t="s">
        <v>77</v>
      </c>
      <c r="AY836" s="227" t="s">
        <v>139</v>
      </c>
    </row>
    <row r="837" spans="2:51" s="12" customFormat="1" ht="13.5">
      <c r="B837" s="217"/>
      <c r="C837" s="218"/>
      <c r="D837" s="207" t="s">
        <v>148</v>
      </c>
      <c r="E837" s="219" t="s">
        <v>22</v>
      </c>
      <c r="F837" s="220" t="s">
        <v>197</v>
      </c>
      <c r="G837" s="218"/>
      <c r="H837" s="221">
        <v>26.06</v>
      </c>
      <c r="I837" s="222"/>
      <c r="J837" s="218"/>
      <c r="K837" s="218"/>
      <c r="L837" s="223"/>
      <c r="M837" s="224"/>
      <c r="N837" s="225"/>
      <c r="O837" s="225"/>
      <c r="P837" s="225"/>
      <c r="Q837" s="225"/>
      <c r="R837" s="225"/>
      <c r="S837" s="225"/>
      <c r="T837" s="226"/>
      <c r="AT837" s="227" t="s">
        <v>148</v>
      </c>
      <c r="AU837" s="227" t="s">
        <v>86</v>
      </c>
      <c r="AV837" s="12" t="s">
        <v>86</v>
      </c>
      <c r="AW837" s="12" t="s">
        <v>38</v>
      </c>
      <c r="AX837" s="12" t="s">
        <v>77</v>
      </c>
      <c r="AY837" s="227" t="s">
        <v>139</v>
      </c>
    </row>
    <row r="838" spans="2:51" s="12" customFormat="1" ht="13.5">
      <c r="B838" s="217"/>
      <c r="C838" s="218"/>
      <c r="D838" s="207" t="s">
        <v>148</v>
      </c>
      <c r="E838" s="219" t="s">
        <v>22</v>
      </c>
      <c r="F838" s="220" t="s">
        <v>198</v>
      </c>
      <c r="G838" s="218"/>
      <c r="H838" s="221">
        <v>2.05</v>
      </c>
      <c r="I838" s="222"/>
      <c r="J838" s="218"/>
      <c r="K838" s="218"/>
      <c r="L838" s="223"/>
      <c r="M838" s="224"/>
      <c r="N838" s="225"/>
      <c r="O838" s="225"/>
      <c r="P838" s="225"/>
      <c r="Q838" s="225"/>
      <c r="R838" s="225"/>
      <c r="S838" s="225"/>
      <c r="T838" s="226"/>
      <c r="AT838" s="227" t="s">
        <v>148</v>
      </c>
      <c r="AU838" s="227" t="s">
        <v>86</v>
      </c>
      <c r="AV838" s="12" t="s">
        <v>86</v>
      </c>
      <c r="AW838" s="12" t="s">
        <v>38</v>
      </c>
      <c r="AX838" s="12" t="s">
        <v>77</v>
      </c>
      <c r="AY838" s="227" t="s">
        <v>139</v>
      </c>
    </row>
    <row r="839" spans="2:51" s="12" customFormat="1" ht="13.5">
      <c r="B839" s="217"/>
      <c r="C839" s="218"/>
      <c r="D839" s="207" t="s">
        <v>148</v>
      </c>
      <c r="E839" s="219" t="s">
        <v>22</v>
      </c>
      <c r="F839" s="220" t="s">
        <v>199</v>
      </c>
      <c r="G839" s="218"/>
      <c r="H839" s="221">
        <v>3.94</v>
      </c>
      <c r="I839" s="222"/>
      <c r="J839" s="218"/>
      <c r="K839" s="218"/>
      <c r="L839" s="223"/>
      <c r="M839" s="224"/>
      <c r="N839" s="225"/>
      <c r="O839" s="225"/>
      <c r="P839" s="225"/>
      <c r="Q839" s="225"/>
      <c r="R839" s="225"/>
      <c r="S839" s="225"/>
      <c r="T839" s="226"/>
      <c r="AT839" s="227" t="s">
        <v>148</v>
      </c>
      <c r="AU839" s="227" t="s">
        <v>86</v>
      </c>
      <c r="AV839" s="12" t="s">
        <v>86</v>
      </c>
      <c r="AW839" s="12" t="s">
        <v>38</v>
      </c>
      <c r="AX839" s="12" t="s">
        <v>77</v>
      </c>
      <c r="AY839" s="227" t="s">
        <v>139</v>
      </c>
    </row>
    <row r="840" spans="2:51" s="12" customFormat="1" ht="13.5">
      <c r="B840" s="217"/>
      <c r="C840" s="218"/>
      <c r="D840" s="207" t="s">
        <v>148</v>
      </c>
      <c r="E840" s="219" t="s">
        <v>22</v>
      </c>
      <c r="F840" s="220" t="s">
        <v>200</v>
      </c>
      <c r="G840" s="218"/>
      <c r="H840" s="221">
        <v>6.5</v>
      </c>
      <c r="I840" s="222"/>
      <c r="J840" s="218"/>
      <c r="K840" s="218"/>
      <c r="L840" s="223"/>
      <c r="M840" s="224"/>
      <c r="N840" s="225"/>
      <c r="O840" s="225"/>
      <c r="P840" s="225"/>
      <c r="Q840" s="225"/>
      <c r="R840" s="225"/>
      <c r="S840" s="225"/>
      <c r="T840" s="226"/>
      <c r="AT840" s="227" t="s">
        <v>148</v>
      </c>
      <c r="AU840" s="227" t="s">
        <v>86</v>
      </c>
      <c r="AV840" s="12" t="s">
        <v>86</v>
      </c>
      <c r="AW840" s="12" t="s">
        <v>38</v>
      </c>
      <c r="AX840" s="12" t="s">
        <v>77</v>
      </c>
      <c r="AY840" s="227" t="s">
        <v>139</v>
      </c>
    </row>
    <row r="841" spans="2:51" s="11" customFormat="1" ht="13.5">
      <c r="B841" s="205"/>
      <c r="C841" s="206"/>
      <c r="D841" s="207" t="s">
        <v>148</v>
      </c>
      <c r="E841" s="208" t="s">
        <v>22</v>
      </c>
      <c r="F841" s="209" t="s">
        <v>201</v>
      </c>
      <c r="G841" s="206"/>
      <c r="H841" s="210" t="s">
        <v>22</v>
      </c>
      <c r="I841" s="211"/>
      <c r="J841" s="206"/>
      <c r="K841" s="206"/>
      <c r="L841" s="212"/>
      <c r="M841" s="213"/>
      <c r="N841" s="214"/>
      <c r="O841" s="214"/>
      <c r="P841" s="214"/>
      <c r="Q841" s="214"/>
      <c r="R841" s="214"/>
      <c r="S841" s="214"/>
      <c r="T841" s="215"/>
      <c r="AT841" s="216" t="s">
        <v>148</v>
      </c>
      <c r="AU841" s="216" t="s">
        <v>86</v>
      </c>
      <c r="AV841" s="11" t="s">
        <v>24</v>
      </c>
      <c r="AW841" s="11" t="s">
        <v>38</v>
      </c>
      <c r="AX841" s="11" t="s">
        <v>77</v>
      </c>
      <c r="AY841" s="216" t="s">
        <v>139</v>
      </c>
    </row>
    <row r="842" spans="2:51" s="12" customFormat="1" ht="13.5">
      <c r="B842" s="217"/>
      <c r="C842" s="218"/>
      <c r="D842" s="207" t="s">
        <v>148</v>
      </c>
      <c r="E842" s="219" t="s">
        <v>22</v>
      </c>
      <c r="F842" s="220" t="s">
        <v>202</v>
      </c>
      <c r="G842" s="218"/>
      <c r="H842" s="221">
        <v>17.24</v>
      </c>
      <c r="I842" s="222"/>
      <c r="J842" s="218"/>
      <c r="K842" s="218"/>
      <c r="L842" s="223"/>
      <c r="M842" s="224"/>
      <c r="N842" s="225"/>
      <c r="O842" s="225"/>
      <c r="P842" s="225"/>
      <c r="Q842" s="225"/>
      <c r="R842" s="225"/>
      <c r="S842" s="225"/>
      <c r="T842" s="226"/>
      <c r="AT842" s="227" t="s">
        <v>148</v>
      </c>
      <c r="AU842" s="227" t="s">
        <v>86</v>
      </c>
      <c r="AV842" s="12" t="s">
        <v>86</v>
      </c>
      <c r="AW842" s="12" t="s">
        <v>38</v>
      </c>
      <c r="AX842" s="12" t="s">
        <v>77</v>
      </c>
      <c r="AY842" s="227" t="s">
        <v>139</v>
      </c>
    </row>
    <row r="843" spans="2:51" s="12" customFormat="1" ht="13.5">
      <c r="B843" s="217"/>
      <c r="C843" s="218"/>
      <c r="D843" s="207" t="s">
        <v>148</v>
      </c>
      <c r="E843" s="219" t="s">
        <v>22</v>
      </c>
      <c r="F843" s="220" t="s">
        <v>203</v>
      </c>
      <c r="G843" s="218"/>
      <c r="H843" s="221">
        <v>59.17</v>
      </c>
      <c r="I843" s="222"/>
      <c r="J843" s="218"/>
      <c r="K843" s="218"/>
      <c r="L843" s="223"/>
      <c r="M843" s="224"/>
      <c r="N843" s="225"/>
      <c r="O843" s="225"/>
      <c r="P843" s="225"/>
      <c r="Q843" s="225"/>
      <c r="R843" s="225"/>
      <c r="S843" s="225"/>
      <c r="T843" s="226"/>
      <c r="AT843" s="227" t="s">
        <v>148</v>
      </c>
      <c r="AU843" s="227" t="s">
        <v>86</v>
      </c>
      <c r="AV843" s="12" t="s">
        <v>86</v>
      </c>
      <c r="AW843" s="12" t="s">
        <v>38</v>
      </c>
      <c r="AX843" s="12" t="s">
        <v>77</v>
      </c>
      <c r="AY843" s="227" t="s">
        <v>139</v>
      </c>
    </row>
    <row r="844" spans="2:51" s="12" customFormat="1" ht="13.5">
      <c r="B844" s="217"/>
      <c r="C844" s="218"/>
      <c r="D844" s="207" t="s">
        <v>148</v>
      </c>
      <c r="E844" s="219" t="s">
        <v>22</v>
      </c>
      <c r="F844" s="220" t="s">
        <v>204</v>
      </c>
      <c r="G844" s="218"/>
      <c r="H844" s="221">
        <v>20.61</v>
      </c>
      <c r="I844" s="222"/>
      <c r="J844" s="218"/>
      <c r="K844" s="218"/>
      <c r="L844" s="223"/>
      <c r="M844" s="224"/>
      <c r="N844" s="225"/>
      <c r="O844" s="225"/>
      <c r="P844" s="225"/>
      <c r="Q844" s="225"/>
      <c r="R844" s="225"/>
      <c r="S844" s="225"/>
      <c r="T844" s="226"/>
      <c r="AT844" s="227" t="s">
        <v>148</v>
      </c>
      <c r="AU844" s="227" t="s">
        <v>86</v>
      </c>
      <c r="AV844" s="12" t="s">
        <v>86</v>
      </c>
      <c r="AW844" s="12" t="s">
        <v>38</v>
      </c>
      <c r="AX844" s="12" t="s">
        <v>77</v>
      </c>
      <c r="AY844" s="227" t="s">
        <v>139</v>
      </c>
    </row>
    <row r="845" spans="2:51" s="12" customFormat="1" ht="13.5">
      <c r="B845" s="217"/>
      <c r="C845" s="218"/>
      <c r="D845" s="207" t="s">
        <v>148</v>
      </c>
      <c r="E845" s="219" t="s">
        <v>22</v>
      </c>
      <c r="F845" s="220" t="s">
        <v>205</v>
      </c>
      <c r="G845" s="218"/>
      <c r="H845" s="221">
        <v>11.38</v>
      </c>
      <c r="I845" s="222"/>
      <c r="J845" s="218"/>
      <c r="K845" s="218"/>
      <c r="L845" s="223"/>
      <c r="M845" s="224"/>
      <c r="N845" s="225"/>
      <c r="O845" s="225"/>
      <c r="P845" s="225"/>
      <c r="Q845" s="225"/>
      <c r="R845" s="225"/>
      <c r="S845" s="225"/>
      <c r="T845" s="226"/>
      <c r="AT845" s="227" t="s">
        <v>148</v>
      </c>
      <c r="AU845" s="227" t="s">
        <v>86</v>
      </c>
      <c r="AV845" s="12" t="s">
        <v>86</v>
      </c>
      <c r="AW845" s="12" t="s">
        <v>38</v>
      </c>
      <c r="AX845" s="12" t="s">
        <v>77</v>
      </c>
      <c r="AY845" s="227" t="s">
        <v>139</v>
      </c>
    </row>
    <row r="846" spans="2:51" s="12" customFormat="1" ht="13.5">
      <c r="B846" s="217"/>
      <c r="C846" s="218"/>
      <c r="D846" s="207" t="s">
        <v>148</v>
      </c>
      <c r="E846" s="219" t="s">
        <v>22</v>
      </c>
      <c r="F846" s="220" t="s">
        <v>206</v>
      </c>
      <c r="G846" s="218"/>
      <c r="H846" s="221">
        <v>40.95</v>
      </c>
      <c r="I846" s="222"/>
      <c r="J846" s="218"/>
      <c r="K846" s="218"/>
      <c r="L846" s="223"/>
      <c r="M846" s="224"/>
      <c r="N846" s="225"/>
      <c r="O846" s="225"/>
      <c r="P846" s="225"/>
      <c r="Q846" s="225"/>
      <c r="R846" s="225"/>
      <c r="S846" s="225"/>
      <c r="T846" s="226"/>
      <c r="AT846" s="227" t="s">
        <v>148</v>
      </c>
      <c r="AU846" s="227" t="s">
        <v>86</v>
      </c>
      <c r="AV846" s="12" t="s">
        <v>86</v>
      </c>
      <c r="AW846" s="12" t="s">
        <v>38</v>
      </c>
      <c r="AX846" s="12" t="s">
        <v>77</v>
      </c>
      <c r="AY846" s="227" t="s">
        <v>139</v>
      </c>
    </row>
    <row r="847" spans="2:51" s="12" customFormat="1" ht="13.5">
      <c r="B847" s="217"/>
      <c r="C847" s="218"/>
      <c r="D847" s="207" t="s">
        <v>148</v>
      </c>
      <c r="E847" s="219" t="s">
        <v>22</v>
      </c>
      <c r="F847" s="220" t="s">
        <v>207</v>
      </c>
      <c r="G847" s="218"/>
      <c r="H847" s="221">
        <v>4.56</v>
      </c>
      <c r="I847" s="222"/>
      <c r="J847" s="218"/>
      <c r="K847" s="218"/>
      <c r="L847" s="223"/>
      <c r="M847" s="224"/>
      <c r="N847" s="225"/>
      <c r="O847" s="225"/>
      <c r="P847" s="225"/>
      <c r="Q847" s="225"/>
      <c r="R847" s="225"/>
      <c r="S847" s="225"/>
      <c r="T847" s="226"/>
      <c r="AT847" s="227" t="s">
        <v>148</v>
      </c>
      <c r="AU847" s="227" t="s">
        <v>86</v>
      </c>
      <c r="AV847" s="12" t="s">
        <v>86</v>
      </c>
      <c r="AW847" s="12" t="s">
        <v>38</v>
      </c>
      <c r="AX847" s="12" t="s">
        <v>77</v>
      </c>
      <c r="AY847" s="227" t="s">
        <v>139</v>
      </c>
    </row>
    <row r="848" spans="2:51" s="12" customFormat="1" ht="13.5">
      <c r="B848" s="217"/>
      <c r="C848" s="218"/>
      <c r="D848" s="207" t="s">
        <v>148</v>
      </c>
      <c r="E848" s="219" t="s">
        <v>22</v>
      </c>
      <c r="F848" s="220" t="s">
        <v>208</v>
      </c>
      <c r="G848" s="218"/>
      <c r="H848" s="221">
        <v>7.16</v>
      </c>
      <c r="I848" s="222"/>
      <c r="J848" s="218"/>
      <c r="K848" s="218"/>
      <c r="L848" s="223"/>
      <c r="M848" s="224"/>
      <c r="N848" s="225"/>
      <c r="O848" s="225"/>
      <c r="P848" s="225"/>
      <c r="Q848" s="225"/>
      <c r="R848" s="225"/>
      <c r="S848" s="225"/>
      <c r="T848" s="226"/>
      <c r="AT848" s="227" t="s">
        <v>148</v>
      </c>
      <c r="AU848" s="227" t="s">
        <v>86</v>
      </c>
      <c r="AV848" s="12" t="s">
        <v>86</v>
      </c>
      <c r="AW848" s="12" t="s">
        <v>38</v>
      </c>
      <c r="AX848" s="12" t="s">
        <v>77</v>
      </c>
      <c r="AY848" s="227" t="s">
        <v>139</v>
      </c>
    </row>
    <row r="849" spans="2:51" s="12" customFormat="1" ht="13.5">
      <c r="B849" s="217"/>
      <c r="C849" s="218"/>
      <c r="D849" s="207" t="s">
        <v>148</v>
      </c>
      <c r="E849" s="219" t="s">
        <v>22</v>
      </c>
      <c r="F849" s="220" t="s">
        <v>209</v>
      </c>
      <c r="G849" s="218"/>
      <c r="H849" s="221">
        <v>3.83</v>
      </c>
      <c r="I849" s="222"/>
      <c r="J849" s="218"/>
      <c r="K849" s="218"/>
      <c r="L849" s="223"/>
      <c r="M849" s="224"/>
      <c r="N849" s="225"/>
      <c r="O849" s="225"/>
      <c r="P849" s="225"/>
      <c r="Q849" s="225"/>
      <c r="R849" s="225"/>
      <c r="S849" s="225"/>
      <c r="T849" s="226"/>
      <c r="AT849" s="227" t="s">
        <v>148</v>
      </c>
      <c r="AU849" s="227" t="s">
        <v>86</v>
      </c>
      <c r="AV849" s="12" t="s">
        <v>86</v>
      </c>
      <c r="AW849" s="12" t="s">
        <v>38</v>
      </c>
      <c r="AX849" s="12" t="s">
        <v>77</v>
      </c>
      <c r="AY849" s="227" t="s">
        <v>139</v>
      </c>
    </row>
    <row r="850" spans="2:51" s="12" customFormat="1" ht="13.5">
      <c r="B850" s="217"/>
      <c r="C850" s="218"/>
      <c r="D850" s="207" t="s">
        <v>148</v>
      </c>
      <c r="E850" s="219" t="s">
        <v>22</v>
      </c>
      <c r="F850" s="220" t="s">
        <v>210</v>
      </c>
      <c r="G850" s="218"/>
      <c r="H850" s="221">
        <v>5.78</v>
      </c>
      <c r="I850" s="222"/>
      <c r="J850" s="218"/>
      <c r="K850" s="218"/>
      <c r="L850" s="223"/>
      <c r="M850" s="224"/>
      <c r="N850" s="225"/>
      <c r="O850" s="225"/>
      <c r="P850" s="225"/>
      <c r="Q850" s="225"/>
      <c r="R850" s="225"/>
      <c r="S850" s="225"/>
      <c r="T850" s="226"/>
      <c r="AT850" s="227" t="s">
        <v>148</v>
      </c>
      <c r="AU850" s="227" t="s">
        <v>86</v>
      </c>
      <c r="AV850" s="12" t="s">
        <v>86</v>
      </c>
      <c r="AW850" s="12" t="s">
        <v>38</v>
      </c>
      <c r="AX850" s="12" t="s">
        <v>77</v>
      </c>
      <c r="AY850" s="227" t="s">
        <v>139</v>
      </c>
    </row>
    <row r="851" spans="2:51" s="11" customFormat="1" ht="13.5">
      <c r="B851" s="205"/>
      <c r="C851" s="206"/>
      <c r="D851" s="207" t="s">
        <v>148</v>
      </c>
      <c r="E851" s="208" t="s">
        <v>22</v>
      </c>
      <c r="F851" s="209" t="s">
        <v>174</v>
      </c>
      <c r="G851" s="206"/>
      <c r="H851" s="210" t="s">
        <v>22</v>
      </c>
      <c r="I851" s="211"/>
      <c r="J851" s="206"/>
      <c r="K851" s="206"/>
      <c r="L851" s="212"/>
      <c r="M851" s="213"/>
      <c r="N851" s="214"/>
      <c r="O851" s="214"/>
      <c r="P851" s="214"/>
      <c r="Q851" s="214"/>
      <c r="R851" s="214"/>
      <c r="S851" s="214"/>
      <c r="T851" s="215"/>
      <c r="AT851" s="216" t="s">
        <v>148</v>
      </c>
      <c r="AU851" s="216" t="s">
        <v>86</v>
      </c>
      <c r="AV851" s="11" t="s">
        <v>24</v>
      </c>
      <c r="AW851" s="11" t="s">
        <v>38</v>
      </c>
      <c r="AX851" s="11" t="s">
        <v>77</v>
      </c>
      <c r="AY851" s="216" t="s">
        <v>139</v>
      </c>
    </row>
    <row r="852" spans="2:51" s="12" customFormat="1" ht="13.5">
      <c r="B852" s="217"/>
      <c r="C852" s="218"/>
      <c r="D852" s="207" t="s">
        <v>148</v>
      </c>
      <c r="E852" s="219" t="s">
        <v>22</v>
      </c>
      <c r="F852" s="220" t="s">
        <v>211</v>
      </c>
      <c r="G852" s="218"/>
      <c r="H852" s="221">
        <v>77.08</v>
      </c>
      <c r="I852" s="222"/>
      <c r="J852" s="218"/>
      <c r="K852" s="218"/>
      <c r="L852" s="223"/>
      <c r="M852" s="224"/>
      <c r="N852" s="225"/>
      <c r="O852" s="225"/>
      <c r="P852" s="225"/>
      <c r="Q852" s="225"/>
      <c r="R852" s="225"/>
      <c r="S852" s="225"/>
      <c r="T852" s="226"/>
      <c r="AT852" s="227" t="s">
        <v>148</v>
      </c>
      <c r="AU852" s="227" t="s">
        <v>86</v>
      </c>
      <c r="AV852" s="12" t="s">
        <v>86</v>
      </c>
      <c r="AW852" s="12" t="s">
        <v>38</v>
      </c>
      <c r="AX852" s="12" t="s">
        <v>77</v>
      </c>
      <c r="AY852" s="227" t="s">
        <v>139</v>
      </c>
    </row>
    <row r="853" spans="2:51" s="11" customFormat="1" ht="13.5">
      <c r="B853" s="205"/>
      <c r="C853" s="206"/>
      <c r="D853" s="207" t="s">
        <v>148</v>
      </c>
      <c r="E853" s="208" t="s">
        <v>22</v>
      </c>
      <c r="F853" s="209" t="s">
        <v>212</v>
      </c>
      <c r="G853" s="206"/>
      <c r="H853" s="210" t="s">
        <v>22</v>
      </c>
      <c r="I853" s="211"/>
      <c r="J853" s="206"/>
      <c r="K853" s="206"/>
      <c r="L853" s="212"/>
      <c r="M853" s="213"/>
      <c r="N853" s="214"/>
      <c r="O853" s="214"/>
      <c r="P853" s="214"/>
      <c r="Q853" s="214"/>
      <c r="R853" s="214"/>
      <c r="S853" s="214"/>
      <c r="T853" s="215"/>
      <c r="AT853" s="216" t="s">
        <v>148</v>
      </c>
      <c r="AU853" s="216" t="s">
        <v>86</v>
      </c>
      <c r="AV853" s="11" t="s">
        <v>24</v>
      </c>
      <c r="AW853" s="11" t="s">
        <v>38</v>
      </c>
      <c r="AX853" s="11" t="s">
        <v>77</v>
      </c>
      <c r="AY853" s="216" t="s">
        <v>139</v>
      </c>
    </row>
    <row r="854" spans="2:51" s="12" customFormat="1" ht="13.5">
      <c r="B854" s="217"/>
      <c r="C854" s="218"/>
      <c r="D854" s="207" t="s">
        <v>148</v>
      </c>
      <c r="E854" s="219" t="s">
        <v>22</v>
      </c>
      <c r="F854" s="220" t="s">
        <v>213</v>
      </c>
      <c r="G854" s="218"/>
      <c r="H854" s="221">
        <v>67.63</v>
      </c>
      <c r="I854" s="222"/>
      <c r="J854" s="218"/>
      <c r="K854" s="218"/>
      <c r="L854" s="223"/>
      <c r="M854" s="224"/>
      <c r="N854" s="225"/>
      <c r="O854" s="225"/>
      <c r="P854" s="225"/>
      <c r="Q854" s="225"/>
      <c r="R854" s="225"/>
      <c r="S854" s="225"/>
      <c r="T854" s="226"/>
      <c r="AT854" s="227" t="s">
        <v>148</v>
      </c>
      <c r="AU854" s="227" t="s">
        <v>86</v>
      </c>
      <c r="AV854" s="12" t="s">
        <v>86</v>
      </c>
      <c r="AW854" s="12" t="s">
        <v>38</v>
      </c>
      <c r="AX854" s="12" t="s">
        <v>77</v>
      </c>
      <c r="AY854" s="227" t="s">
        <v>139</v>
      </c>
    </row>
    <row r="855" spans="2:51" s="14" customFormat="1" ht="13.5">
      <c r="B855" s="245"/>
      <c r="C855" s="246"/>
      <c r="D855" s="207" t="s">
        <v>148</v>
      </c>
      <c r="E855" s="247" t="s">
        <v>22</v>
      </c>
      <c r="F855" s="248" t="s">
        <v>214</v>
      </c>
      <c r="G855" s="246"/>
      <c r="H855" s="249">
        <v>416.09</v>
      </c>
      <c r="I855" s="250"/>
      <c r="J855" s="246"/>
      <c r="K855" s="246"/>
      <c r="L855" s="251"/>
      <c r="M855" s="252"/>
      <c r="N855" s="253"/>
      <c r="O855" s="253"/>
      <c r="P855" s="253"/>
      <c r="Q855" s="253"/>
      <c r="R855" s="253"/>
      <c r="S855" s="253"/>
      <c r="T855" s="254"/>
      <c r="AT855" s="255" t="s">
        <v>148</v>
      </c>
      <c r="AU855" s="255" t="s">
        <v>86</v>
      </c>
      <c r="AV855" s="14" t="s">
        <v>140</v>
      </c>
      <c r="AW855" s="14" t="s">
        <v>38</v>
      </c>
      <c r="AX855" s="14" t="s">
        <v>77</v>
      </c>
      <c r="AY855" s="255" t="s">
        <v>139</v>
      </c>
    </row>
    <row r="856" spans="2:51" s="11" customFormat="1" ht="13.5">
      <c r="B856" s="205"/>
      <c r="C856" s="206"/>
      <c r="D856" s="207" t="s">
        <v>148</v>
      </c>
      <c r="E856" s="208" t="s">
        <v>22</v>
      </c>
      <c r="F856" s="209" t="s">
        <v>215</v>
      </c>
      <c r="G856" s="206"/>
      <c r="H856" s="210" t="s">
        <v>22</v>
      </c>
      <c r="I856" s="211"/>
      <c r="J856" s="206"/>
      <c r="K856" s="206"/>
      <c r="L856" s="212"/>
      <c r="M856" s="213"/>
      <c r="N856" s="214"/>
      <c r="O856" s="214"/>
      <c r="P856" s="214"/>
      <c r="Q856" s="214"/>
      <c r="R856" s="214"/>
      <c r="S856" s="214"/>
      <c r="T856" s="215"/>
      <c r="AT856" s="216" t="s">
        <v>148</v>
      </c>
      <c r="AU856" s="216" t="s">
        <v>86</v>
      </c>
      <c r="AV856" s="11" t="s">
        <v>24</v>
      </c>
      <c r="AW856" s="11" t="s">
        <v>38</v>
      </c>
      <c r="AX856" s="11" t="s">
        <v>77</v>
      </c>
      <c r="AY856" s="216" t="s">
        <v>139</v>
      </c>
    </row>
    <row r="857" spans="2:51" s="11" customFormat="1" ht="13.5">
      <c r="B857" s="205"/>
      <c r="C857" s="206"/>
      <c r="D857" s="207" t="s">
        <v>148</v>
      </c>
      <c r="E857" s="208" t="s">
        <v>22</v>
      </c>
      <c r="F857" s="209" t="s">
        <v>164</v>
      </c>
      <c r="G857" s="206"/>
      <c r="H857" s="210" t="s">
        <v>22</v>
      </c>
      <c r="I857" s="211"/>
      <c r="J857" s="206"/>
      <c r="K857" s="206"/>
      <c r="L857" s="212"/>
      <c r="M857" s="213"/>
      <c r="N857" s="214"/>
      <c r="O857" s="214"/>
      <c r="P857" s="214"/>
      <c r="Q857" s="214"/>
      <c r="R857" s="214"/>
      <c r="S857" s="214"/>
      <c r="T857" s="215"/>
      <c r="AT857" s="216" t="s">
        <v>148</v>
      </c>
      <c r="AU857" s="216" t="s">
        <v>86</v>
      </c>
      <c r="AV857" s="11" t="s">
        <v>24</v>
      </c>
      <c r="AW857" s="11" t="s">
        <v>38</v>
      </c>
      <c r="AX857" s="11" t="s">
        <v>77</v>
      </c>
      <c r="AY857" s="216" t="s">
        <v>139</v>
      </c>
    </row>
    <row r="858" spans="2:51" s="12" customFormat="1" ht="13.5">
      <c r="B858" s="217"/>
      <c r="C858" s="218"/>
      <c r="D858" s="207" t="s">
        <v>148</v>
      </c>
      <c r="E858" s="219" t="s">
        <v>22</v>
      </c>
      <c r="F858" s="220" t="s">
        <v>216</v>
      </c>
      <c r="G858" s="218"/>
      <c r="H858" s="221">
        <v>38.662</v>
      </c>
      <c r="I858" s="222"/>
      <c r="J858" s="218"/>
      <c r="K858" s="218"/>
      <c r="L858" s="223"/>
      <c r="M858" s="224"/>
      <c r="N858" s="225"/>
      <c r="O858" s="225"/>
      <c r="P858" s="225"/>
      <c r="Q858" s="225"/>
      <c r="R858" s="225"/>
      <c r="S858" s="225"/>
      <c r="T858" s="226"/>
      <c r="AT858" s="227" t="s">
        <v>148</v>
      </c>
      <c r="AU858" s="227" t="s">
        <v>86</v>
      </c>
      <c r="AV858" s="12" t="s">
        <v>86</v>
      </c>
      <c r="AW858" s="12" t="s">
        <v>38</v>
      </c>
      <c r="AX858" s="12" t="s">
        <v>77</v>
      </c>
      <c r="AY858" s="227" t="s">
        <v>139</v>
      </c>
    </row>
    <row r="859" spans="2:51" s="12" customFormat="1" ht="13.5">
      <c r="B859" s="217"/>
      <c r="C859" s="218"/>
      <c r="D859" s="207" t="s">
        <v>148</v>
      </c>
      <c r="E859" s="219" t="s">
        <v>22</v>
      </c>
      <c r="F859" s="220" t="s">
        <v>217</v>
      </c>
      <c r="G859" s="218"/>
      <c r="H859" s="221">
        <v>73.284</v>
      </c>
      <c r="I859" s="222"/>
      <c r="J859" s="218"/>
      <c r="K859" s="218"/>
      <c r="L859" s="223"/>
      <c r="M859" s="224"/>
      <c r="N859" s="225"/>
      <c r="O859" s="225"/>
      <c r="P859" s="225"/>
      <c r="Q859" s="225"/>
      <c r="R859" s="225"/>
      <c r="S859" s="225"/>
      <c r="T859" s="226"/>
      <c r="AT859" s="227" t="s">
        <v>148</v>
      </c>
      <c r="AU859" s="227" t="s">
        <v>86</v>
      </c>
      <c r="AV859" s="12" t="s">
        <v>86</v>
      </c>
      <c r="AW859" s="12" t="s">
        <v>38</v>
      </c>
      <c r="AX859" s="12" t="s">
        <v>77</v>
      </c>
      <c r="AY859" s="227" t="s">
        <v>139</v>
      </c>
    </row>
    <row r="860" spans="2:51" s="12" customFormat="1" ht="13.5">
      <c r="B860" s="217"/>
      <c r="C860" s="218"/>
      <c r="D860" s="207" t="s">
        <v>148</v>
      </c>
      <c r="E860" s="219" t="s">
        <v>22</v>
      </c>
      <c r="F860" s="220" t="s">
        <v>218</v>
      </c>
      <c r="G860" s="218"/>
      <c r="H860" s="221">
        <v>100.9</v>
      </c>
      <c r="I860" s="222"/>
      <c r="J860" s="218"/>
      <c r="K860" s="218"/>
      <c r="L860" s="223"/>
      <c r="M860" s="224"/>
      <c r="N860" s="225"/>
      <c r="O860" s="225"/>
      <c r="P860" s="225"/>
      <c r="Q860" s="225"/>
      <c r="R860" s="225"/>
      <c r="S860" s="225"/>
      <c r="T860" s="226"/>
      <c r="AT860" s="227" t="s">
        <v>148</v>
      </c>
      <c r="AU860" s="227" t="s">
        <v>86</v>
      </c>
      <c r="AV860" s="12" t="s">
        <v>86</v>
      </c>
      <c r="AW860" s="12" t="s">
        <v>38</v>
      </c>
      <c r="AX860" s="12" t="s">
        <v>77</v>
      </c>
      <c r="AY860" s="227" t="s">
        <v>139</v>
      </c>
    </row>
    <row r="861" spans="2:51" s="12" customFormat="1" ht="13.5">
      <c r="B861" s="217"/>
      <c r="C861" s="218"/>
      <c r="D861" s="207" t="s">
        <v>148</v>
      </c>
      <c r="E861" s="219" t="s">
        <v>22</v>
      </c>
      <c r="F861" s="220" t="s">
        <v>219</v>
      </c>
      <c r="G861" s="218"/>
      <c r="H861" s="221">
        <v>54.637</v>
      </c>
      <c r="I861" s="222"/>
      <c r="J861" s="218"/>
      <c r="K861" s="218"/>
      <c r="L861" s="223"/>
      <c r="M861" s="224"/>
      <c r="N861" s="225"/>
      <c r="O861" s="225"/>
      <c r="P861" s="225"/>
      <c r="Q861" s="225"/>
      <c r="R861" s="225"/>
      <c r="S861" s="225"/>
      <c r="T861" s="226"/>
      <c r="AT861" s="227" t="s">
        <v>148</v>
      </c>
      <c r="AU861" s="227" t="s">
        <v>86</v>
      </c>
      <c r="AV861" s="12" t="s">
        <v>86</v>
      </c>
      <c r="AW861" s="12" t="s">
        <v>38</v>
      </c>
      <c r="AX861" s="12" t="s">
        <v>77</v>
      </c>
      <c r="AY861" s="227" t="s">
        <v>139</v>
      </c>
    </row>
    <row r="862" spans="2:51" s="12" customFormat="1" ht="13.5">
      <c r="B862" s="217"/>
      <c r="C862" s="218"/>
      <c r="D862" s="207" t="s">
        <v>148</v>
      </c>
      <c r="E862" s="219" t="s">
        <v>22</v>
      </c>
      <c r="F862" s="220" t="s">
        <v>220</v>
      </c>
      <c r="G862" s="218"/>
      <c r="H862" s="221">
        <v>2.71</v>
      </c>
      <c r="I862" s="222"/>
      <c r="J862" s="218"/>
      <c r="K862" s="218"/>
      <c r="L862" s="223"/>
      <c r="M862" s="224"/>
      <c r="N862" s="225"/>
      <c r="O862" s="225"/>
      <c r="P862" s="225"/>
      <c r="Q862" s="225"/>
      <c r="R862" s="225"/>
      <c r="S862" s="225"/>
      <c r="T862" s="226"/>
      <c r="AT862" s="227" t="s">
        <v>148</v>
      </c>
      <c r="AU862" s="227" t="s">
        <v>86</v>
      </c>
      <c r="AV862" s="12" t="s">
        <v>86</v>
      </c>
      <c r="AW862" s="12" t="s">
        <v>38</v>
      </c>
      <c r="AX862" s="12" t="s">
        <v>77</v>
      </c>
      <c r="AY862" s="227" t="s">
        <v>139</v>
      </c>
    </row>
    <row r="863" spans="2:51" s="12" customFormat="1" ht="13.5">
      <c r="B863" s="217"/>
      <c r="C863" s="218"/>
      <c r="D863" s="207" t="s">
        <v>148</v>
      </c>
      <c r="E863" s="219" t="s">
        <v>22</v>
      </c>
      <c r="F863" s="220" t="s">
        <v>221</v>
      </c>
      <c r="G863" s="218"/>
      <c r="H863" s="221">
        <v>8.76</v>
      </c>
      <c r="I863" s="222"/>
      <c r="J863" s="218"/>
      <c r="K863" s="218"/>
      <c r="L863" s="223"/>
      <c r="M863" s="224"/>
      <c r="N863" s="225"/>
      <c r="O863" s="225"/>
      <c r="P863" s="225"/>
      <c r="Q863" s="225"/>
      <c r="R863" s="225"/>
      <c r="S863" s="225"/>
      <c r="T863" s="226"/>
      <c r="AT863" s="227" t="s">
        <v>148</v>
      </c>
      <c r="AU863" s="227" t="s">
        <v>86</v>
      </c>
      <c r="AV863" s="12" t="s">
        <v>86</v>
      </c>
      <c r="AW863" s="12" t="s">
        <v>38</v>
      </c>
      <c r="AX863" s="12" t="s">
        <v>77</v>
      </c>
      <c r="AY863" s="227" t="s">
        <v>139</v>
      </c>
    </row>
    <row r="864" spans="2:51" s="12" customFormat="1" ht="13.5">
      <c r="B864" s="217"/>
      <c r="C864" s="218"/>
      <c r="D864" s="207" t="s">
        <v>148</v>
      </c>
      <c r="E864" s="219" t="s">
        <v>22</v>
      </c>
      <c r="F864" s="220" t="s">
        <v>222</v>
      </c>
      <c r="G864" s="218"/>
      <c r="H864" s="221">
        <v>16.17</v>
      </c>
      <c r="I864" s="222"/>
      <c r="J864" s="218"/>
      <c r="K864" s="218"/>
      <c r="L864" s="223"/>
      <c r="M864" s="224"/>
      <c r="N864" s="225"/>
      <c r="O864" s="225"/>
      <c r="P864" s="225"/>
      <c r="Q864" s="225"/>
      <c r="R864" s="225"/>
      <c r="S864" s="225"/>
      <c r="T864" s="226"/>
      <c r="AT864" s="227" t="s">
        <v>148</v>
      </c>
      <c r="AU864" s="227" t="s">
        <v>86</v>
      </c>
      <c r="AV864" s="12" t="s">
        <v>86</v>
      </c>
      <c r="AW864" s="12" t="s">
        <v>38</v>
      </c>
      <c r="AX864" s="12" t="s">
        <v>77</v>
      </c>
      <c r="AY864" s="227" t="s">
        <v>139</v>
      </c>
    </row>
    <row r="865" spans="2:51" s="12" customFormat="1" ht="13.5">
      <c r="B865" s="217"/>
      <c r="C865" s="218"/>
      <c r="D865" s="207" t="s">
        <v>148</v>
      </c>
      <c r="E865" s="219" t="s">
        <v>22</v>
      </c>
      <c r="F865" s="220" t="s">
        <v>223</v>
      </c>
      <c r="G865" s="218"/>
      <c r="H865" s="221">
        <v>5.76</v>
      </c>
      <c r="I865" s="222"/>
      <c r="J865" s="218"/>
      <c r="K865" s="218"/>
      <c r="L865" s="223"/>
      <c r="M865" s="224"/>
      <c r="N865" s="225"/>
      <c r="O865" s="225"/>
      <c r="P865" s="225"/>
      <c r="Q865" s="225"/>
      <c r="R865" s="225"/>
      <c r="S865" s="225"/>
      <c r="T865" s="226"/>
      <c r="AT865" s="227" t="s">
        <v>148</v>
      </c>
      <c r="AU865" s="227" t="s">
        <v>86</v>
      </c>
      <c r="AV865" s="12" t="s">
        <v>86</v>
      </c>
      <c r="AW865" s="12" t="s">
        <v>38</v>
      </c>
      <c r="AX865" s="12" t="s">
        <v>77</v>
      </c>
      <c r="AY865" s="227" t="s">
        <v>139</v>
      </c>
    </row>
    <row r="866" spans="2:51" s="11" customFormat="1" ht="13.5">
      <c r="B866" s="205"/>
      <c r="C866" s="206"/>
      <c r="D866" s="207" t="s">
        <v>148</v>
      </c>
      <c r="E866" s="208" t="s">
        <v>22</v>
      </c>
      <c r="F866" s="209" t="s">
        <v>201</v>
      </c>
      <c r="G866" s="206"/>
      <c r="H866" s="210" t="s">
        <v>22</v>
      </c>
      <c r="I866" s="211"/>
      <c r="J866" s="206"/>
      <c r="K866" s="206"/>
      <c r="L866" s="212"/>
      <c r="M866" s="213"/>
      <c r="N866" s="214"/>
      <c r="O866" s="214"/>
      <c r="P866" s="214"/>
      <c r="Q866" s="214"/>
      <c r="R866" s="214"/>
      <c r="S866" s="214"/>
      <c r="T866" s="215"/>
      <c r="AT866" s="216" t="s">
        <v>148</v>
      </c>
      <c r="AU866" s="216" t="s">
        <v>86</v>
      </c>
      <c r="AV866" s="11" t="s">
        <v>24</v>
      </c>
      <c r="AW866" s="11" t="s">
        <v>38</v>
      </c>
      <c r="AX866" s="11" t="s">
        <v>77</v>
      </c>
      <c r="AY866" s="216" t="s">
        <v>139</v>
      </c>
    </row>
    <row r="867" spans="2:51" s="12" customFormat="1" ht="13.5">
      <c r="B867" s="217"/>
      <c r="C867" s="218"/>
      <c r="D867" s="207" t="s">
        <v>148</v>
      </c>
      <c r="E867" s="219" t="s">
        <v>22</v>
      </c>
      <c r="F867" s="220" t="s">
        <v>224</v>
      </c>
      <c r="G867" s="218"/>
      <c r="H867" s="221">
        <v>57.157</v>
      </c>
      <c r="I867" s="222"/>
      <c r="J867" s="218"/>
      <c r="K867" s="218"/>
      <c r="L867" s="223"/>
      <c r="M867" s="224"/>
      <c r="N867" s="225"/>
      <c r="O867" s="225"/>
      <c r="P867" s="225"/>
      <c r="Q867" s="225"/>
      <c r="R867" s="225"/>
      <c r="S867" s="225"/>
      <c r="T867" s="226"/>
      <c r="AT867" s="227" t="s">
        <v>148</v>
      </c>
      <c r="AU867" s="227" t="s">
        <v>86</v>
      </c>
      <c r="AV867" s="12" t="s">
        <v>86</v>
      </c>
      <c r="AW867" s="12" t="s">
        <v>38</v>
      </c>
      <c r="AX867" s="12" t="s">
        <v>77</v>
      </c>
      <c r="AY867" s="227" t="s">
        <v>139</v>
      </c>
    </row>
    <row r="868" spans="2:51" s="12" customFormat="1" ht="13.5">
      <c r="B868" s="217"/>
      <c r="C868" s="218"/>
      <c r="D868" s="207" t="s">
        <v>148</v>
      </c>
      <c r="E868" s="219" t="s">
        <v>22</v>
      </c>
      <c r="F868" s="220" t="s">
        <v>225</v>
      </c>
      <c r="G868" s="218"/>
      <c r="H868" s="221">
        <v>21.874</v>
      </c>
      <c r="I868" s="222"/>
      <c r="J868" s="218"/>
      <c r="K868" s="218"/>
      <c r="L868" s="223"/>
      <c r="M868" s="224"/>
      <c r="N868" s="225"/>
      <c r="O868" s="225"/>
      <c r="P868" s="225"/>
      <c r="Q868" s="225"/>
      <c r="R868" s="225"/>
      <c r="S868" s="225"/>
      <c r="T868" s="226"/>
      <c r="AT868" s="227" t="s">
        <v>148</v>
      </c>
      <c r="AU868" s="227" t="s">
        <v>86</v>
      </c>
      <c r="AV868" s="12" t="s">
        <v>86</v>
      </c>
      <c r="AW868" s="12" t="s">
        <v>38</v>
      </c>
      <c r="AX868" s="12" t="s">
        <v>77</v>
      </c>
      <c r="AY868" s="227" t="s">
        <v>139</v>
      </c>
    </row>
    <row r="869" spans="2:51" s="12" customFormat="1" ht="13.5">
      <c r="B869" s="217"/>
      <c r="C869" s="218"/>
      <c r="D869" s="207" t="s">
        <v>148</v>
      </c>
      <c r="E869" s="219" t="s">
        <v>22</v>
      </c>
      <c r="F869" s="220" t="s">
        <v>226</v>
      </c>
      <c r="G869" s="218"/>
      <c r="H869" s="221">
        <v>20.299</v>
      </c>
      <c r="I869" s="222"/>
      <c r="J869" s="218"/>
      <c r="K869" s="218"/>
      <c r="L869" s="223"/>
      <c r="M869" s="224"/>
      <c r="N869" s="225"/>
      <c r="O869" s="225"/>
      <c r="P869" s="225"/>
      <c r="Q869" s="225"/>
      <c r="R869" s="225"/>
      <c r="S869" s="225"/>
      <c r="T869" s="226"/>
      <c r="AT869" s="227" t="s">
        <v>148</v>
      </c>
      <c r="AU869" s="227" t="s">
        <v>86</v>
      </c>
      <c r="AV869" s="12" t="s">
        <v>86</v>
      </c>
      <c r="AW869" s="12" t="s">
        <v>38</v>
      </c>
      <c r="AX869" s="12" t="s">
        <v>77</v>
      </c>
      <c r="AY869" s="227" t="s">
        <v>139</v>
      </c>
    </row>
    <row r="870" spans="2:51" s="12" customFormat="1" ht="13.5">
      <c r="B870" s="217"/>
      <c r="C870" s="218"/>
      <c r="D870" s="207" t="s">
        <v>148</v>
      </c>
      <c r="E870" s="219" t="s">
        <v>22</v>
      </c>
      <c r="F870" s="220" t="s">
        <v>227</v>
      </c>
      <c r="G870" s="218"/>
      <c r="H870" s="221">
        <v>17.569</v>
      </c>
      <c r="I870" s="222"/>
      <c r="J870" s="218"/>
      <c r="K870" s="218"/>
      <c r="L870" s="223"/>
      <c r="M870" s="224"/>
      <c r="N870" s="225"/>
      <c r="O870" s="225"/>
      <c r="P870" s="225"/>
      <c r="Q870" s="225"/>
      <c r="R870" s="225"/>
      <c r="S870" s="225"/>
      <c r="T870" s="226"/>
      <c r="AT870" s="227" t="s">
        <v>148</v>
      </c>
      <c r="AU870" s="227" t="s">
        <v>86</v>
      </c>
      <c r="AV870" s="12" t="s">
        <v>86</v>
      </c>
      <c r="AW870" s="12" t="s">
        <v>38</v>
      </c>
      <c r="AX870" s="12" t="s">
        <v>77</v>
      </c>
      <c r="AY870" s="227" t="s">
        <v>139</v>
      </c>
    </row>
    <row r="871" spans="2:51" s="12" customFormat="1" ht="13.5">
      <c r="B871" s="217"/>
      <c r="C871" s="218"/>
      <c r="D871" s="207" t="s">
        <v>148</v>
      </c>
      <c r="E871" s="219" t="s">
        <v>22</v>
      </c>
      <c r="F871" s="220" t="s">
        <v>228</v>
      </c>
      <c r="G871" s="218"/>
      <c r="H871" s="221">
        <v>1.35</v>
      </c>
      <c r="I871" s="222"/>
      <c r="J871" s="218"/>
      <c r="K871" s="218"/>
      <c r="L871" s="223"/>
      <c r="M871" s="224"/>
      <c r="N871" s="225"/>
      <c r="O871" s="225"/>
      <c r="P871" s="225"/>
      <c r="Q871" s="225"/>
      <c r="R871" s="225"/>
      <c r="S871" s="225"/>
      <c r="T871" s="226"/>
      <c r="AT871" s="227" t="s">
        <v>148</v>
      </c>
      <c r="AU871" s="227" t="s">
        <v>86</v>
      </c>
      <c r="AV871" s="12" t="s">
        <v>86</v>
      </c>
      <c r="AW871" s="12" t="s">
        <v>38</v>
      </c>
      <c r="AX871" s="12" t="s">
        <v>77</v>
      </c>
      <c r="AY871" s="227" t="s">
        <v>139</v>
      </c>
    </row>
    <row r="872" spans="2:51" s="11" customFormat="1" ht="13.5">
      <c r="B872" s="205"/>
      <c r="C872" s="206"/>
      <c r="D872" s="207" t="s">
        <v>148</v>
      </c>
      <c r="E872" s="208" t="s">
        <v>22</v>
      </c>
      <c r="F872" s="209" t="s">
        <v>174</v>
      </c>
      <c r="G872" s="206"/>
      <c r="H872" s="210" t="s">
        <v>22</v>
      </c>
      <c r="I872" s="211"/>
      <c r="J872" s="206"/>
      <c r="K872" s="206"/>
      <c r="L872" s="212"/>
      <c r="M872" s="213"/>
      <c r="N872" s="214"/>
      <c r="O872" s="214"/>
      <c r="P872" s="214"/>
      <c r="Q872" s="214"/>
      <c r="R872" s="214"/>
      <c r="S872" s="214"/>
      <c r="T872" s="215"/>
      <c r="AT872" s="216" t="s">
        <v>148</v>
      </c>
      <c r="AU872" s="216" t="s">
        <v>86</v>
      </c>
      <c r="AV872" s="11" t="s">
        <v>24</v>
      </c>
      <c r="AW872" s="11" t="s">
        <v>38</v>
      </c>
      <c r="AX872" s="11" t="s">
        <v>77</v>
      </c>
      <c r="AY872" s="216" t="s">
        <v>139</v>
      </c>
    </row>
    <row r="873" spans="2:51" s="12" customFormat="1" ht="13.5">
      <c r="B873" s="217"/>
      <c r="C873" s="218"/>
      <c r="D873" s="207" t="s">
        <v>148</v>
      </c>
      <c r="E873" s="219" t="s">
        <v>22</v>
      </c>
      <c r="F873" s="220" t="s">
        <v>229</v>
      </c>
      <c r="G873" s="218"/>
      <c r="H873" s="221">
        <v>28.62</v>
      </c>
      <c r="I873" s="222"/>
      <c r="J873" s="218"/>
      <c r="K873" s="218"/>
      <c r="L873" s="223"/>
      <c r="M873" s="224"/>
      <c r="N873" s="225"/>
      <c r="O873" s="225"/>
      <c r="P873" s="225"/>
      <c r="Q873" s="225"/>
      <c r="R873" s="225"/>
      <c r="S873" s="225"/>
      <c r="T873" s="226"/>
      <c r="AT873" s="227" t="s">
        <v>148</v>
      </c>
      <c r="AU873" s="227" t="s">
        <v>86</v>
      </c>
      <c r="AV873" s="12" t="s">
        <v>86</v>
      </c>
      <c r="AW873" s="12" t="s">
        <v>38</v>
      </c>
      <c r="AX873" s="12" t="s">
        <v>77</v>
      </c>
      <c r="AY873" s="227" t="s">
        <v>139</v>
      </c>
    </row>
    <row r="874" spans="2:51" s="12" customFormat="1" ht="13.5">
      <c r="B874" s="217"/>
      <c r="C874" s="218"/>
      <c r="D874" s="207" t="s">
        <v>148</v>
      </c>
      <c r="E874" s="219" t="s">
        <v>22</v>
      </c>
      <c r="F874" s="220" t="s">
        <v>230</v>
      </c>
      <c r="G874" s="218"/>
      <c r="H874" s="221">
        <v>9.656</v>
      </c>
      <c r="I874" s="222"/>
      <c r="J874" s="218"/>
      <c r="K874" s="218"/>
      <c r="L874" s="223"/>
      <c r="M874" s="224"/>
      <c r="N874" s="225"/>
      <c r="O874" s="225"/>
      <c r="P874" s="225"/>
      <c r="Q874" s="225"/>
      <c r="R874" s="225"/>
      <c r="S874" s="225"/>
      <c r="T874" s="226"/>
      <c r="AT874" s="227" t="s">
        <v>148</v>
      </c>
      <c r="AU874" s="227" t="s">
        <v>86</v>
      </c>
      <c r="AV874" s="12" t="s">
        <v>86</v>
      </c>
      <c r="AW874" s="12" t="s">
        <v>38</v>
      </c>
      <c r="AX874" s="12" t="s">
        <v>77</v>
      </c>
      <c r="AY874" s="227" t="s">
        <v>139</v>
      </c>
    </row>
    <row r="875" spans="2:51" s="12" customFormat="1" ht="13.5">
      <c r="B875" s="217"/>
      <c r="C875" s="218"/>
      <c r="D875" s="207" t="s">
        <v>148</v>
      </c>
      <c r="E875" s="219" t="s">
        <v>22</v>
      </c>
      <c r="F875" s="220" t="s">
        <v>231</v>
      </c>
      <c r="G875" s="218"/>
      <c r="H875" s="221">
        <v>47.024</v>
      </c>
      <c r="I875" s="222"/>
      <c r="J875" s="218"/>
      <c r="K875" s="218"/>
      <c r="L875" s="223"/>
      <c r="M875" s="224"/>
      <c r="N875" s="225"/>
      <c r="O875" s="225"/>
      <c r="P875" s="225"/>
      <c r="Q875" s="225"/>
      <c r="R875" s="225"/>
      <c r="S875" s="225"/>
      <c r="T875" s="226"/>
      <c r="AT875" s="227" t="s">
        <v>148</v>
      </c>
      <c r="AU875" s="227" t="s">
        <v>86</v>
      </c>
      <c r="AV875" s="12" t="s">
        <v>86</v>
      </c>
      <c r="AW875" s="12" t="s">
        <v>38</v>
      </c>
      <c r="AX875" s="12" t="s">
        <v>77</v>
      </c>
      <c r="AY875" s="227" t="s">
        <v>139</v>
      </c>
    </row>
    <row r="876" spans="2:51" s="12" customFormat="1" ht="13.5">
      <c r="B876" s="217"/>
      <c r="C876" s="218"/>
      <c r="D876" s="207" t="s">
        <v>148</v>
      </c>
      <c r="E876" s="219" t="s">
        <v>22</v>
      </c>
      <c r="F876" s="220" t="s">
        <v>232</v>
      </c>
      <c r="G876" s="218"/>
      <c r="H876" s="221">
        <v>39.716</v>
      </c>
      <c r="I876" s="222"/>
      <c r="J876" s="218"/>
      <c r="K876" s="218"/>
      <c r="L876" s="223"/>
      <c r="M876" s="224"/>
      <c r="N876" s="225"/>
      <c r="O876" s="225"/>
      <c r="P876" s="225"/>
      <c r="Q876" s="225"/>
      <c r="R876" s="225"/>
      <c r="S876" s="225"/>
      <c r="T876" s="226"/>
      <c r="AT876" s="227" t="s">
        <v>148</v>
      </c>
      <c r="AU876" s="227" t="s">
        <v>86</v>
      </c>
      <c r="AV876" s="12" t="s">
        <v>86</v>
      </c>
      <c r="AW876" s="12" t="s">
        <v>38</v>
      </c>
      <c r="AX876" s="12" t="s">
        <v>77</v>
      </c>
      <c r="AY876" s="227" t="s">
        <v>139</v>
      </c>
    </row>
    <row r="877" spans="2:51" s="12" customFormat="1" ht="13.5">
      <c r="B877" s="217"/>
      <c r="C877" s="218"/>
      <c r="D877" s="207" t="s">
        <v>148</v>
      </c>
      <c r="E877" s="219" t="s">
        <v>22</v>
      </c>
      <c r="F877" s="220" t="s">
        <v>233</v>
      </c>
      <c r="G877" s="218"/>
      <c r="H877" s="221">
        <v>51.236</v>
      </c>
      <c r="I877" s="222"/>
      <c r="J877" s="218"/>
      <c r="K877" s="218"/>
      <c r="L877" s="223"/>
      <c r="M877" s="224"/>
      <c r="N877" s="225"/>
      <c r="O877" s="225"/>
      <c r="P877" s="225"/>
      <c r="Q877" s="225"/>
      <c r="R877" s="225"/>
      <c r="S877" s="225"/>
      <c r="T877" s="226"/>
      <c r="AT877" s="227" t="s">
        <v>148</v>
      </c>
      <c r="AU877" s="227" t="s">
        <v>86</v>
      </c>
      <c r="AV877" s="12" t="s">
        <v>86</v>
      </c>
      <c r="AW877" s="12" t="s">
        <v>38</v>
      </c>
      <c r="AX877" s="12" t="s">
        <v>77</v>
      </c>
      <c r="AY877" s="227" t="s">
        <v>139</v>
      </c>
    </row>
    <row r="878" spans="2:51" s="12" customFormat="1" ht="13.5">
      <c r="B878" s="217"/>
      <c r="C878" s="218"/>
      <c r="D878" s="207" t="s">
        <v>148</v>
      </c>
      <c r="E878" s="219" t="s">
        <v>22</v>
      </c>
      <c r="F878" s="220" t="s">
        <v>234</v>
      </c>
      <c r="G878" s="218"/>
      <c r="H878" s="221">
        <v>49.652</v>
      </c>
      <c r="I878" s="222"/>
      <c r="J878" s="218"/>
      <c r="K878" s="218"/>
      <c r="L878" s="223"/>
      <c r="M878" s="224"/>
      <c r="N878" s="225"/>
      <c r="O878" s="225"/>
      <c r="P878" s="225"/>
      <c r="Q878" s="225"/>
      <c r="R878" s="225"/>
      <c r="S878" s="225"/>
      <c r="T878" s="226"/>
      <c r="AT878" s="227" t="s">
        <v>148</v>
      </c>
      <c r="AU878" s="227" t="s">
        <v>86</v>
      </c>
      <c r="AV878" s="12" t="s">
        <v>86</v>
      </c>
      <c r="AW878" s="12" t="s">
        <v>38</v>
      </c>
      <c r="AX878" s="12" t="s">
        <v>77</v>
      </c>
      <c r="AY878" s="227" t="s">
        <v>139</v>
      </c>
    </row>
    <row r="879" spans="2:51" s="12" customFormat="1" ht="13.5">
      <c r="B879" s="217"/>
      <c r="C879" s="218"/>
      <c r="D879" s="207" t="s">
        <v>148</v>
      </c>
      <c r="E879" s="219" t="s">
        <v>22</v>
      </c>
      <c r="F879" s="220" t="s">
        <v>235</v>
      </c>
      <c r="G879" s="218"/>
      <c r="H879" s="221">
        <v>46.376</v>
      </c>
      <c r="I879" s="222"/>
      <c r="J879" s="218"/>
      <c r="K879" s="218"/>
      <c r="L879" s="223"/>
      <c r="M879" s="224"/>
      <c r="N879" s="225"/>
      <c r="O879" s="225"/>
      <c r="P879" s="225"/>
      <c r="Q879" s="225"/>
      <c r="R879" s="225"/>
      <c r="S879" s="225"/>
      <c r="T879" s="226"/>
      <c r="AT879" s="227" t="s">
        <v>148</v>
      </c>
      <c r="AU879" s="227" t="s">
        <v>86</v>
      </c>
      <c r="AV879" s="12" t="s">
        <v>86</v>
      </c>
      <c r="AW879" s="12" t="s">
        <v>38</v>
      </c>
      <c r="AX879" s="12" t="s">
        <v>77</v>
      </c>
      <c r="AY879" s="227" t="s">
        <v>139</v>
      </c>
    </row>
    <row r="880" spans="2:51" s="11" customFormat="1" ht="13.5">
      <c r="B880" s="205"/>
      <c r="C880" s="206"/>
      <c r="D880" s="207" t="s">
        <v>148</v>
      </c>
      <c r="E880" s="208" t="s">
        <v>22</v>
      </c>
      <c r="F880" s="209" t="s">
        <v>212</v>
      </c>
      <c r="G880" s="206"/>
      <c r="H880" s="210" t="s">
        <v>22</v>
      </c>
      <c r="I880" s="211"/>
      <c r="J880" s="206"/>
      <c r="K880" s="206"/>
      <c r="L880" s="212"/>
      <c r="M880" s="213"/>
      <c r="N880" s="214"/>
      <c r="O880" s="214"/>
      <c r="P880" s="214"/>
      <c r="Q880" s="214"/>
      <c r="R880" s="214"/>
      <c r="S880" s="214"/>
      <c r="T880" s="215"/>
      <c r="AT880" s="216" t="s">
        <v>148</v>
      </c>
      <c r="AU880" s="216" t="s">
        <v>86</v>
      </c>
      <c r="AV880" s="11" t="s">
        <v>24</v>
      </c>
      <c r="AW880" s="11" t="s">
        <v>38</v>
      </c>
      <c r="AX880" s="11" t="s">
        <v>77</v>
      </c>
      <c r="AY880" s="216" t="s">
        <v>139</v>
      </c>
    </row>
    <row r="881" spans="2:51" s="12" customFormat="1" ht="13.5">
      <c r="B881" s="217"/>
      <c r="C881" s="218"/>
      <c r="D881" s="207" t="s">
        <v>148</v>
      </c>
      <c r="E881" s="219" t="s">
        <v>22</v>
      </c>
      <c r="F881" s="220" t="s">
        <v>236</v>
      </c>
      <c r="G881" s="218"/>
      <c r="H881" s="221">
        <v>48.563</v>
      </c>
      <c r="I881" s="222"/>
      <c r="J881" s="218"/>
      <c r="K881" s="218"/>
      <c r="L881" s="223"/>
      <c r="M881" s="224"/>
      <c r="N881" s="225"/>
      <c r="O881" s="225"/>
      <c r="P881" s="225"/>
      <c r="Q881" s="225"/>
      <c r="R881" s="225"/>
      <c r="S881" s="225"/>
      <c r="T881" s="226"/>
      <c r="AT881" s="227" t="s">
        <v>148</v>
      </c>
      <c r="AU881" s="227" t="s">
        <v>86</v>
      </c>
      <c r="AV881" s="12" t="s">
        <v>86</v>
      </c>
      <c r="AW881" s="12" t="s">
        <v>38</v>
      </c>
      <c r="AX881" s="12" t="s">
        <v>77</v>
      </c>
      <c r="AY881" s="227" t="s">
        <v>139</v>
      </c>
    </row>
    <row r="882" spans="2:51" s="12" customFormat="1" ht="13.5">
      <c r="B882" s="217"/>
      <c r="C882" s="218"/>
      <c r="D882" s="207" t="s">
        <v>148</v>
      </c>
      <c r="E882" s="219" t="s">
        <v>22</v>
      </c>
      <c r="F882" s="220" t="s">
        <v>237</v>
      </c>
      <c r="G882" s="218"/>
      <c r="H882" s="221">
        <v>47.068</v>
      </c>
      <c r="I882" s="222"/>
      <c r="J882" s="218"/>
      <c r="K882" s="218"/>
      <c r="L882" s="223"/>
      <c r="M882" s="224"/>
      <c r="N882" s="225"/>
      <c r="O882" s="225"/>
      <c r="P882" s="225"/>
      <c r="Q882" s="225"/>
      <c r="R882" s="225"/>
      <c r="S882" s="225"/>
      <c r="T882" s="226"/>
      <c r="AT882" s="227" t="s">
        <v>148</v>
      </c>
      <c r="AU882" s="227" t="s">
        <v>86</v>
      </c>
      <c r="AV882" s="12" t="s">
        <v>86</v>
      </c>
      <c r="AW882" s="12" t="s">
        <v>38</v>
      </c>
      <c r="AX882" s="12" t="s">
        <v>77</v>
      </c>
      <c r="AY882" s="227" t="s">
        <v>139</v>
      </c>
    </row>
    <row r="883" spans="2:51" s="12" customFormat="1" ht="13.5">
      <c r="B883" s="217"/>
      <c r="C883" s="218"/>
      <c r="D883" s="207" t="s">
        <v>148</v>
      </c>
      <c r="E883" s="219" t="s">
        <v>22</v>
      </c>
      <c r="F883" s="220" t="s">
        <v>238</v>
      </c>
      <c r="G883" s="218"/>
      <c r="H883" s="221">
        <v>27.764</v>
      </c>
      <c r="I883" s="222"/>
      <c r="J883" s="218"/>
      <c r="K883" s="218"/>
      <c r="L883" s="223"/>
      <c r="M883" s="224"/>
      <c r="N883" s="225"/>
      <c r="O883" s="225"/>
      <c r="P883" s="225"/>
      <c r="Q883" s="225"/>
      <c r="R883" s="225"/>
      <c r="S883" s="225"/>
      <c r="T883" s="226"/>
      <c r="AT883" s="227" t="s">
        <v>148</v>
      </c>
      <c r="AU883" s="227" t="s">
        <v>86</v>
      </c>
      <c r="AV883" s="12" t="s">
        <v>86</v>
      </c>
      <c r="AW883" s="12" t="s">
        <v>38</v>
      </c>
      <c r="AX883" s="12" t="s">
        <v>77</v>
      </c>
      <c r="AY883" s="227" t="s">
        <v>139</v>
      </c>
    </row>
    <row r="884" spans="2:51" s="12" customFormat="1" ht="13.5">
      <c r="B884" s="217"/>
      <c r="C884" s="218"/>
      <c r="D884" s="207" t="s">
        <v>148</v>
      </c>
      <c r="E884" s="219" t="s">
        <v>22</v>
      </c>
      <c r="F884" s="220" t="s">
        <v>239</v>
      </c>
      <c r="G884" s="218"/>
      <c r="H884" s="221">
        <v>52.316</v>
      </c>
      <c r="I884" s="222"/>
      <c r="J884" s="218"/>
      <c r="K884" s="218"/>
      <c r="L884" s="223"/>
      <c r="M884" s="224"/>
      <c r="N884" s="225"/>
      <c r="O884" s="225"/>
      <c r="P884" s="225"/>
      <c r="Q884" s="225"/>
      <c r="R884" s="225"/>
      <c r="S884" s="225"/>
      <c r="T884" s="226"/>
      <c r="AT884" s="227" t="s">
        <v>148</v>
      </c>
      <c r="AU884" s="227" t="s">
        <v>86</v>
      </c>
      <c r="AV884" s="12" t="s">
        <v>86</v>
      </c>
      <c r="AW884" s="12" t="s">
        <v>38</v>
      </c>
      <c r="AX884" s="12" t="s">
        <v>77</v>
      </c>
      <c r="AY884" s="227" t="s">
        <v>139</v>
      </c>
    </row>
    <row r="885" spans="2:51" s="12" customFormat="1" ht="13.5">
      <c r="B885" s="217"/>
      <c r="C885" s="218"/>
      <c r="D885" s="207" t="s">
        <v>148</v>
      </c>
      <c r="E885" s="219" t="s">
        <v>22</v>
      </c>
      <c r="F885" s="220" t="s">
        <v>240</v>
      </c>
      <c r="G885" s="218"/>
      <c r="H885" s="221">
        <v>41.336</v>
      </c>
      <c r="I885" s="222"/>
      <c r="J885" s="218"/>
      <c r="K885" s="218"/>
      <c r="L885" s="223"/>
      <c r="M885" s="224"/>
      <c r="N885" s="225"/>
      <c r="O885" s="225"/>
      <c r="P885" s="225"/>
      <c r="Q885" s="225"/>
      <c r="R885" s="225"/>
      <c r="S885" s="225"/>
      <c r="T885" s="226"/>
      <c r="AT885" s="227" t="s">
        <v>148</v>
      </c>
      <c r="AU885" s="227" t="s">
        <v>86</v>
      </c>
      <c r="AV885" s="12" t="s">
        <v>86</v>
      </c>
      <c r="AW885" s="12" t="s">
        <v>38</v>
      </c>
      <c r="AX885" s="12" t="s">
        <v>77</v>
      </c>
      <c r="AY885" s="227" t="s">
        <v>139</v>
      </c>
    </row>
    <row r="886" spans="2:51" s="12" customFormat="1" ht="13.5">
      <c r="B886" s="217"/>
      <c r="C886" s="218"/>
      <c r="D886" s="207" t="s">
        <v>148</v>
      </c>
      <c r="E886" s="219" t="s">
        <v>22</v>
      </c>
      <c r="F886" s="220" t="s">
        <v>241</v>
      </c>
      <c r="G886" s="218"/>
      <c r="H886" s="221">
        <v>51.236</v>
      </c>
      <c r="I886" s="222"/>
      <c r="J886" s="218"/>
      <c r="K886" s="218"/>
      <c r="L886" s="223"/>
      <c r="M886" s="224"/>
      <c r="N886" s="225"/>
      <c r="O886" s="225"/>
      <c r="P886" s="225"/>
      <c r="Q886" s="225"/>
      <c r="R886" s="225"/>
      <c r="S886" s="225"/>
      <c r="T886" s="226"/>
      <c r="AT886" s="227" t="s">
        <v>148</v>
      </c>
      <c r="AU886" s="227" t="s">
        <v>86</v>
      </c>
      <c r="AV886" s="12" t="s">
        <v>86</v>
      </c>
      <c r="AW886" s="12" t="s">
        <v>38</v>
      </c>
      <c r="AX886" s="12" t="s">
        <v>77</v>
      </c>
      <c r="AY886" s="227" t="s">
        <v>139</v>
      </c>
    </row>
    <row r="887" spans="2:51" s="12" customFormat="1" ht="13.5">
      <c r="B887" s="217"/>
      <c r="C887" s="218"/>
      <c r="D887" s="207" t="s">
        <v>148</v>
      </c>
      <c r="E887" s="219" t="s">
        <v>22</v>
      </c>
      <c r="F887" s="220" t="s">
        <v>242</v>
      </c>
      <c r="G887" s="218"/>
      <c r="H887" s="221">
        <v>24.884</v>
      </c>
      <c r="I887" s="222"/>
      <c r="J887" s="218"/>
      <c r="K887" s="218"/>
      <c r="L887" s="223"/>
      <c r="M887" s="224"/>
      <c r="N887" s="225"/>
      <c r="O887" s="225"/>
      <c r="P887" s="225"/>
      <c r="Q887" s="225"/>
      <c r="R887" s="225"/>
      <c r="S887" s="225"/>
      <c r="T887" s="226"/>
      <c r="AT887" s="227" t="s">
        <v>148</v>
      </c>
      <c r="AU887" s="227" t="s">
        <v>86</v>
      </c>
      <c r="AV887" s="12" t="s">
        <v>86</v>
      </c>
      <c r="AW887" s="12" t="s">
        <v>38</v>
      </c>
      <c r="AX887" s="12" t="s">
        <v>77</v>
      </c>
      <c r="AY887" s="227" t="s">
        <v>139</v>
      </c>
    </row>
    <row r="888" spans="2:51" s="12" customFormat="1" ht="13.5">
      <c r="B888" s="217"/>
      <c r="C888" s="218"/>
      <c r="D888" s="207" t="s">
        <v>148</v>
      </c>
      <c r="E888" s="219" t="s">
        <v>22</v>
      </c>
      <c r="F888" s="220" t="s">
        <v>243</v>
      </c>
      <c r="G888" s="218"/>
      <c r="H888" s="221">
        <v>49.832</v>
      </c>
      <c r="I888" s="222"/>
      <c r="J888" s="218"/>
      <c r="K888" s="218"/>
      <c r="L888" s="223"/>
      <c r="M888" s="224"/>
      <c r="N888" s="225"/>
      <c r="O888" s="225"/>
      <c r="P888" s="225"/>
      <c r="Q888" s="225"/>
      <c r="R888" s="225"/>
      <c r="S888" s="225"/>
      <c r="T888" s="226"/>
      <c r="AT888" s="227" t="s">
        <v>148</v>
      </c>
      <c r="AU888" s="227" t="s">
        <v>86</v>
      </c>
      <c r="AV888" s="12" t="s">
        <v>86</v>
      </c>
      <c r="AW888" s="12" t="s">
        <v>38</v>
      </c>
      <c r="AX888" s="12" t="s">
        <v>77</v>
      </c>
      <c r="AY888" s="227" t="s">
        <v>139</v>
      </c>
    </row>
    <row r="889" spans="2:51" s="14" customFormat="1" ht="13.5">
      <c r="B889" s="245"/>
      <c r="C889" s="246"/>
      <c r="D889" s="207" t="s">
        <v>148</v>
      </c>
      <c r="E889" s="247" t="s">
        <v>22</v>
      </c>
      <c r="F889" s="248" t="s">
        <v>244</v>
      </c>
      <c r="G889" s="246"/>
      <c r="H889" s="249">
        <v>1034.411</v>
      </c>
      <c r="I889" s="250"/>
      <c r="J889" s="246"/>
      <c r="K889" s="246"/>
      <c r="L889" s="251"/>
      <c r="M889" s="252"/>
      <c r="N889" s="253"/>
      <c r="O889" s="253"/>
      <c r="P889" s="253"/>
      <c r="Q889" s="253"/>
      <c r="R889" s="253"/>
      <c r="S889" s="253"/>
      <c r="T889" s="254"/>
      <c r="AT889" s="255" t="s">
        <v>148</v>
      </c>
      <c r="AU889" s="255" t="s">
        <v>86</v>
      </c>
      <c r="AV889" s="14" t="s">
        <v>140</v>
      </c>
      <c r="AW889" s="14" t="s">
        <v>38</v>
      </c>
      <c r="AX889" s="14" t="s">
        <v>77</v>
      </c>
      <c r="AY889" s="255" t="s">
        <v>139</v>
      </c>
    </row>
    <row r="890" spans="2:51" s="11" customFormat="1" ht="13.5">
      <c r="B890" s="205"/>
      <c r="C890" s="206"/>
      <c r="D890" s="207" t="s">
        <v>148</v>
      </c>
      <c r="E890" s="208" t="s">
        <v>22</v>
      </c>
      <c r="F890" s="209" t="s">
        <v>532</v>
      </c>
      <c r="G890" s="206"/>
      <c r="H890" s="210" t="s">
        <v>22</v>
      </c>
      <c r="I890" s="211"/>
      <c r="J890" s="206"/>
      <c r="K890" s="206"/>
      <c r="L890" s="212"/>
      <c r="M890" s="213"/>
      <c r="N890" s="214"/>
      <c r="O890" s="214"/>
      <c r="P890" s="214"/>
      <c r="Q890" s="214"/>
      <c r="R890" s="214"/>
      <c r="S890" s="214"/>
      <c r="T890" s="215"/>
      <c r="AT890" s="216" t="s">
        <v>148</v>
      </c>
      <c r="AU890" s="216" t="s">
        <v>86</v>
      </c>
      <c r="AV890" s="11" t="s">
        <v>24</v>
      </c>
      <c r="AW890" s="11" t="s">
        <v>38</v>
      </c>
      <c r="AX890" s="11" t="s">
        <v>77</v>
      </c>
      <c r="AY890" s="216" t="s">
        <v>139</v>
      </c>
    </row>
    <row r="891" spans="2:51" s="11" customFormat="1" ht="13.5">
      <c r="B891" s="205"/>
      <c r="C891" s="206"/>
      <c r="D891" s="207" t="s">
        <v>148</v>
      </c>
      <c r="E891" s="208" t="s">
        <v>22</v>
      </c>
      <c r="F891" s="209" t="s">
        <v>164</v>
      </c>
      <c r="G891" s="206"/>
      <c r="H891" s="210" t="s">
        <v>22</v>
      </c>
      <c r="I891" s="211"/>
      <c r="J891" s="206"/>
      <c r="K891" s="206"/>
      <c r="L891" s="212"/>
      <c r="M891" s="213"/>
      <c r="N891" s="214"/>
      <c r="O891" s="214"/>
      <c r="P891" s="214"/>
      <c r="Q891" s="214"/>
      <c r="R891" s="214"/>
      <c r="S891" s="214"/>
      <c r="T891" s="215"/>
      <c r="AT891" s="216" t="s">
        <v>148</v>
      </c>
      <c r="AU891" s="216" t="s">
        <v>86</v>
      </c>
      <c r="AV891" s="11" t="s">
        <v>24</v>
      </c>
      <c r="AW891" s="11" t="s">
        <v>38</v>
      </c>
      <c r="AX891" s="11" t="s">
        <v>77</v>
      </c>
      <c r="AY891" s="216" t="s">
        <v>139</v>
      </c>
    </row>
    <row r="892" spans="2:51" s="12" customFormat="1" ht="13.5">
      <c r="B892" s="217"/>
      <c r="C892" s="218"/>
      <c r="D892" s="207" t="s">
        <v>148</v>
      </c>
      <c r="E892" s="219" t="s">
        <v>22</v>
      </c>
      <c r="F892" s="220" t="s">
        <v>533</v>
      </c>
      <c r="G892" s="218"/>
      <c r="H892" s="221">
        <v>-4.176</v>
      </c>
      <c r="I892" s="222"/>
      <c r="J892" s="218"/>
      <c r="K892" s="218"/>
      <c r="L892" s="223"/>
      <c r="M892" s="224"/>
      <c r="N892" s="225"/>
      <c r="O892" s="225"/>
      <c r="P892" s="225"/>
      <c r="Q892" s="225"/>
      <c r="R892" s="225"/>
      <c r="S892" s="225"/>
      <c r="T892" s="226"/>
      <c r="AT892" s="227" t="s">
        <v>148</v>
      </c>
      <c r="AU892" s="227" t="s">
        <v>86</v>
      </c>
      <c r="AV892" s="12" t="s">
        <v>86</v>
      </c>
      <c r="AW892" s="12" t="s">
        <v>38</v>
      </c>
      <c r="AX892" s="12" t="s">
        <v>77</v>
      </c>
      <c r="AY892" s="227" t="s">
        <v>139</v>
      </c>
    </row>
    <row r="893" spans="2:51" s="12" customFormat="1" ht="13.5">
      <c r="B893" s="217"/>
      <c r="C893" s="218"/>
      <c r="D893" s="207" t="s">
        <v>148</v>
      </c>
      <c r="E893" s="219" t="s">
        <v>22</v>
      </c>
      <c r="F893" s="220" t="s">
        <v>534</v>
      </c>
      <c r="G893" s="218"/>
      <c r="H893" s="221">
        <v>-2.17</v>
      </c>
      <c r="I893" s="222"/>
      <c r="J893" s="218"/>
      <c r="K893" s="218"/>
      <c r="L893" s="223"/>
      <c r="M893" s="224"/>
      <c r="N893" s="225"/>
      <c r="O893" s="225"/>
      <c r="P893" s="225"/>
      <c r="Q893" s="225"/>
      <c r="R893" s="225"/>
      <c r="S893" s="225"/>
      <c r="T893" s="226"/>
      <c r="AT893" s="227" t="s">
        <v>148</v>
      </c>
      <c r="AU893" s="227" t="s">
        <v>86</v>
      </c>
      <c r="AV893" s="12" t="s">
        <v>86</v>
      </c>
      <c r="AW893" s="12" t="s">
        <v>38</v>
      </c>
      <c r="AX893" s="12" t="s">
        <v>77</v>
      </c>
      <c r="AY893" s="227" t="s">
        <v>139</v>
      </c>
    </row>
    <row r="894" spans="2:51" s="12" customFormat="1" ht="13.5">
      <c r="B894" s="217"/>
      <c r="C894" s="218"/>
      <c r="D894" s="207" t="s">
        <v>148</v>
      </c>
      <c r="E894" s="219" t="s">
        <v>22</v>
      </c>
      <c r="F894" s="220" t="s">
        <v>535</v>
      </c>
      <c r="G894" s="218"/>
      <c r="H894" s="221">
        <v>-8.22</v>
      </c>
      <c r="I894" s="222"/>
      <c r="J894" s="218"/>
      <c r="K894" s="218"/>
      <c r="L894" s="223"/>
      <c r="M894" s="224"/>
      <c r="N894" s="225"/>
      <c r="O894" s="225"/>
      <c r="P894" s="225"/>
      <c r="Q894" s="225"/>
      <c r="R894" s="225"/>
      <c r="S894" s="225"/>
      <c r="T894" s="226"/>
      <c r="AT894" s="227" t="s">
        <v>148</v>
      </c>
      <c r="AU894" s="227" t="s">
        <v>86</v>
      </c>
      <c r="AV894" s="12" t="s">
        <v>86</v>
      </c>
      <c r="AW894" s="12" t="s">
        <v>38</v>
      </c>
      <c r="AX894" s="12" t="s">
        <v>77</v>
      </c>
      <c r="AY894" s="227" t="s">
        <v>139</v>
      </c>
    </row>
    <row r="895" spans="2:51" s="12" customFormat="1" ht="13.5">
      <c r="B895" s="217"/>
      <c r="C895" s="218"/>
      <c r="D895" s="207" t="s">
        <v>148</v>
      </c>
      <c r="E895" s="219" t="s">
        <v>22</v>
      </c>
      <c r="F895" s="220" t="s">
        <v>536</v>
      </c>
      <c r="G895" s="218"/>
      <c r="H895" s="221">
        <v>-14.19</v>
      </c>
      <c r="I895" s="222"/>
      <c r="J895" s="218"/>
      <c r="K895" s="218"/>
      <c r="L895" s="223"/>
      <c r="M895" s="224"/>
      <c r="N895" s="225"/>
      <c r="O895" s="225"/>
      <c r="P895" s="225"/>
      <c r="Q895" s="225"/>
      <c r="R895" s="225"/>
      <c r="S895" s="225"/>
      <c r="T895" s="226"/>
      <c r="AT895" s="227" t="s">
        <v>148</v>
      </c>
      <c r="AU895" s="227" t="s">
        <v>86</v>
      </c>
      <c r="AV895" s="12" t="s">
        <v>86</v>
      </c>
      <c r="AW895" s="12" t="s">
        <v>38</v>
      </c>
      <c r="AX895" s="12" t="s">
        <v>77</v>
      </c>
      <c r="AY895" s="227" t="s">
        <v>139</v>
      </c>
    </row>
    <row r="896" spans="2:51" s="12" customFormat="1" ht="13.5">
      <c r="B896" s="217"/>
      <c r="C896" s="218"/>
      <c r="D896" s="207" t="s">
        <v>148</v>
      </c>
      <c r="E896" s="219" t="s">
        <v>22</v>
      </c>
      <c r="F896" s="220" t="s">
        <v>537</v>
      </c>
      <c r="G896" s="218"/>
      <c r="H896" s="221">
        <v>-13.86</v>
      </c>
      <c r="I896" s="222"/>
      <c r="J896" s="218"/>
      <c r="K896" s="218"/>
      <c r="L896" s="223"/>
      <c r="M896" s="224"/>
      <c r="N896" s="225"/>
      <c r="O896" s="225"/>
      <c r="P896" s="225"/>
      <c r="Q896" s="225"/>
      <c r="R896" s="225"/>
      <c r="S896" s="225"/>
      <c r="T896" s="226"/>
      <c r="AT896" s="227" t="s">
        <v>148</v>
      </c>
      <c r="AU896" s="227" t="s">
        <v>86</v>
      </c>
      <c r="AV896" s="12" t="s">
        <v>86</v>
      </c>
      <c r="AW896" s="12" t="s">
        <v>38</v>
      </c>
      <c r="AX896" s="12" t="s">
        <v>77</v>
      </c>
      <c r="AY896" s="227" t="s">
        <v>139</v>
      </c>
    </row>
    <row r="897" spans="2:51" s="11" customFormat="1" ht="13.5">
      <c r="B897" s="205"/>
      <c r="C897" s="206"/>
      <c r="D897" s="207" t="s">
        <v>148</v>
      </c>
      <c r="E897" s="208" t="s">
        <v>22</v>
      </c>
      <c r="F897" s="209" t="s">
        <v>170</v>
      </c>
      <c r="G897" s="206"/>
      <c r="H897" s="210" t="s">
        <v>22</v>
      </c>
      <c r="I897" s="211"/>
      <c r="J897" s="206"/>
      <c r="K897" s="206"/>
      <c r="L897" s="212"/>
      <c r="M897" s="213"/>
      <c r="N897" s="214"/>
      <c r="O897" s="214"/>
      <c r="P897" s="214"/>
      <c r="Q897" s="214"/>
      <c r="R897" s="214"/>
      <c r="S897" s="214"/>
      <c r="T897" s="215"/>
      <c r="AT897" s="216" t="s">
        <v>148</v>
      </c>
      <c r="AU897" s="216" t="s">
        <v>86</v>
      </c>
      <c r="AV897" s="11" t="s">
        <v>24</v>
      </c>
      <c r="AW897" s="11" t="s">
        <v>38</v>
      </c>
      <c r="AX897" s="11" t="s">
        <v>77</v>
      </c>
      <c r="AY897" s="216" t="s">
        <v>139</v>
      </c>
    </row>
    <row r="898" spans="2:51" s="12" customFormat="1" ht="13.5">
      <c r="B898" s="217"/>
      <c r="C898" s="218"/>
      <c r="D898" s="207" t="s">
        <v>148</v>
      </c>
      <c r="E898" s="219" t="s">
        <v>22</v>
      </c>
      <c r="F898" s="220" t="s">
        <v>538</v>
      </c>
      <c r="G898" s="218"/>
      <c r="H898" s="221">
        <v>-2.355</v>
      </c>
      <c r="I898" s="222"/>
      <c r="J898" s="218"/>
      <c r="K898" s="218"/>
      <c r="L898" s="223"/>
      <c r="M898" s="224"/>
      <c r="N898" s="225"/>
      <c r="O898" s="225"/>
      <c r="P898" s="225"/>
      <c r="Q898" s="225"/>
      <c r="R898" s="225"/>
      <c r="S898" s="225"/>
      <c r="T898" s="226"/>
      <c r="AT898" s="227" t="s">
        <v>148</v>
      </c>
      <c r="AU898" s="227" t="s">
        <v>86</v>
      </c>
      <c r="AV898" s="12" t="s">
        <v>86</v>
      </c>
      <c r="AW898" s="12" t="s">
        <v>38</v>
      </c>
      <c r="AX898" s="12" t="s">
        <v>77</v>
      </c>
      <c r="AY898" s="227" t="s">
        <v>139</v>
      </c>
    </row>
    <row r="899" spans="2:51" s="12" customFormat="1" ht="13.5">
      <c r="B899" s="217"/>
      <c r="C899" s="218"/>
      <c r="D899" s="207" t="s">
        <v>148</v>
      </c>
      <c r="E899" s="219" t="s">
        <v>22</v>
      </c>
      <c r="F899" s="220" t="s">
        <v>539</v>
      </c>
      <c r="G899" s="218"/>
      <c r="H899" s="221">
        <v>-2.865</v>
      </c>
      <c r="I899" s="222"/>
      <c r="J899" s="218"/>
      <c r="K899" s="218"/>
      <c r="L899" s="223"/>
      <c r="M899" s="224"/>
      <c r="N899" s="225"/>
      <c r="O899" s="225"/>
      <c r="P899" s="225"/>
      <c r="Q899" s="225"/>
      <c r="R899" s="225"/>
      <c r="S899" s="225"/>
      <c r="T899" s="226"/>
      <c r="AT899" s="227" t="s">
        <v>148</v>
      </c>
      <c r="AU899" s="227" t="s">
        <v>86</v>
      </c>
      <c r="AV899" s="12" t="s">
        <v>86</v>
      </c>
      <c r="AW899" s="12" t="s">
        <v>38</v>
      </c>
      <c r="AX899" s="12" t="s">
        <v>77</v>
      </c>
      <c r="AY899" s="227" t="s">
        <v>139</v>
      </c>
    </row>
    <row r="900" spans="2:51" s="12" customFormat="1" ht="13.5">
      <c r="B900" s="217"/>
      <c r="C900" s="218"/>
      <c r="D900" s="207" t="s">
        <v>148</v>
      </c>
      <c r="E900" s="219" t="s">
        <v>22</v>
      </c>
      <c r="F900" s="220" t="s">
        <v>540</v>
      </c>
      <c r="G900" s="218"/>
      <c r="H900" s="221">
        <v>-2.055</v>
      </c>
      <c r="I900" s="222"/>
      <c r="J900" s="218"/>
      <c r="K900" s="218"/>
      <c r="L900" s="223"/>
      <c r="M900" s="224"/>
      <c r="N900" s="225"/>
      <c r="O900" s="225"/>
      <c r="P900" s="225"/>
      <c r="Q900" s="225"/>
      <c r="R900" s="225"/>
      <c r="S900" s="225"/>
      <c r="T900" s="226"/>
      <c r="AT900" s="227" t="s">
        <v>148</v>
      </c>
      <c r="AU900" s="227" t="s">
        <v>86</v>
      </c>
      <c r="AV900" s="12" t="s">
        <v>86</v>
      </c>
      <c r="AW900" s="12" t="s">
        <v>38</v>
      </c>
      <c r="AX900" s="12" t="s">
        <v>77</v>
      </c>
      <c r="AY900" s="227" t="s">
        <v>139</v>
      </c>
    </row>
    <row r="901" spans="2:51" s="12" customFormat="1" ht="13.5">
      <c r="B901" s="217"/>
      <c r="C901" s="218"/>
      <c r="D901" s="207" t="s">
        <v>148</v>
      </c>
      <c r="E901" s="219" t="s">
        <v>22</v>
      </c>
      <c r="F901" s="220" t="s">
        <v>541</v>
      </c>
      <c r="G901" s="218"/>
      <c r="H901" s="221">
        <v>-1.35</v>
      </c>
      <c r="I901" s="222"/>
      <c r="J901" s="218"/>
      <c r="K901" s="218"/>
      <c r="L901" s="223"/>
      <c r="M901" s="224"/>
      <c r="N901" s="225"/>
      <c r="O901" s="225"/>
      <c r="P901" s="225"/>
      <c r="Q901" s="225"/>
      <c r="R901" s="225"/>
      <c r="S901" s="225"/>
      <c r="T901" s="226"/>
      <c r="AT901" s="227" t="s">
        <v>148</v>
      </c>
      <c r="AU901" s="227" t="s">
        <v>86</v>
      </c>
      <c r="AV901" s="12" t="s">
        <v>86</v>
      </c>
      <c r="AW901" s="12" t="s">
        <v>38</v>
      </c>
      <c r="AX901" s="12" t="s">
        <v>77</v>
      </c>
      <c r="AY901" s="227" t="s">
        <v>139</v>
      </c>
    </row>
    <row r="902" spans="2:51" s="12" customFormat="1" ht="13.5">
      <c r="B902" s="217"/>
      <c r="C902" s="218"/>
      <c r="D902" s="207" t="s">
        <v>148</v>
      </c>
      <c r="E902" s="219" t="s">
        <v>22</v>
      </c>
      <c r="F902" s="220" t="s">
        <v>542</v>
      </c>
      <c r="G902" s="218"/>
      <c r="H902" s="221">
        <v>-1.53</v>
      </c>
      <c r="I902" s="222"/>
      <c r="J902" s="218"/>
      <c r="K902" s="218"/>
      <c r="L902" s="223"/>
      <c r="M902" s="224"/>
      <c r="N902" s="225"/>
      <c r="O902" s="225"/>
      <c r="P902" s="225"/>
      <c r="Q902" s="225"/>
      <c r="R902" s="225"/>
      <c r="S902" s="225"/>
      <c r="T902" s="226"/>
      <c r="AT902" s="227" t="s">
        <v>148</v>
      </c>
      <c r="AU902" s="227" t="s">
        <v>86</v>
      </c>
      <c r="AV902" s="12" t="s">
        <v>86</v>
      </c>
      <c r="AW902" s="12" t="s">
        <v>38</v>
      </c>
      <c r="AX902" s="12" t="s">
        <v>77</v>
      </c>
      <c r="AY902" s="227" t="s">
        <v>139</v>
      </c>
    </row>
    <row r="903" spans="2:51" s="11" customFormat="1" ht="13.5">
      <c r="B903" s="205"/>
      <c r="C903" s="206"/>
      <c r="D903" s="207" t="s">
        <v>148</v>
      </c>
      <c r="E903" s="208" t="s">
        <v>22</v>
      </c>
      <c r="F903" s="209" t="s">
        <v>174</v>
      </c>
      <c r="G903" s="206"/>
      <c r="H903" s="210" t="s">
        <v>22</v>
      </c>
      <c r="I903" s="211"/>
      <c r="J903" s="206"/>
      <c r="K903" s="206"/>
      <c r="L903" s="212"/>
      <c r="M903" s="213"/>
      <c r="N903" s="214"/>
      <c r="O903" s="214"/>
      <c r="P903" s="214"/>
      <c r="Q903" s="214"/>
      <c r="R903" s="214"/>
      <c r="S903" s="214"/>
      <c r="T903" s="215"/>
      <c r="AT903" s="216" t="s">
        <v>148</v>
      </c>
      <c r="AU903" s="216" t="s">
        <v>86</v>
      </c>
      <c r="AV903" s="11" t="s">
        <v>24</v>
      </c>
      <c r="AW903" s="11" t="s">
        <v>38</v>
      </c>
      <c r="AX903" s="11" t="s">
        <v>77</v>
      </c>
      <c r="AY903" s="216" t="s">
        <v>139</v>
      </c>
    </row>
    <row r="904" spans="2:51" s="12" customFormat="1" ht="13.5">
      <c r="B904" s="217"/>
      <c r="C904" s="218"/>
      <c r="D904" s="207" t="s">
        <v>148</v>
      </c>
      <c r="E904" s="219" t="s">
        <v>22</v>
      </c>
      <c r="F904" s="220" t="s">
        <v>543</v>
      </c>
      <c r="G904" s="218"/>
      <c r="H904" s="221">
        <v>-2.655</v>
      </c>
      <c r="I904" s="222"/>
      <c r="J904" s="218"/>
      <c r="K904" s="218"/>
      <c r="L904" s="223"/>
      <c r="M904" s="224"/>
      <c r="N904" s="225"/>
      <c r="O904" s="225"/>
      <c r="P904" s="225"/>
      <c r="Q904" s="225"/>
      <c r="R904" s="225"/>
      <c r="S904" s="225"/>
      <c r="T904" s="226"/>
      <c r="AT904" s="227" t="s">
        <v>148</v>
      </c>
      <c r="AU904" s="227" t="s">
        <v>86</v>
      </c>
      <c r="AV904" s="12" t="s">
        <v>86</v>
      </c>
      <c r="AW904" s="12" t="s">
        <v>38</v>
      </c>
      <c r="AX904" s="12" t="s">
        <v>77</v>
      </c>
      <c r="AY904" s="227" t="s">
        <v>139</v>
      </c>
    </row>
    <row r="905" spans="2:51" s="12" customFormat="1" ht="13.5">
      <c r="B905" s="217"/>
      <c r="C905" s="218"/>
      <c r="D905" s="207" t="s">
        <v>148</v>
      </c>
      <c r="E905" s="219" t="s">
        <v>22</v>
      </c>
      <c r="F905" s="220" t="s">
        <v>544</v>
      </c>
      <c r="G905" s="218"/>
      <c r="H905" s="221">
        <v>-2.25</v>
      </c>
      <c r="I905" s="222"/>
      <c r="J905" s="218"/>
      <c r="K905" s="218"/>
      <c r="L905" s="223"/>
      <c r="M905" s="224"/>
      <c r="N905" s="225"/>
      <c r="O905" s="225"/>
      <c r="P905" s="225"/>
      <c r="Q905" s="225"/>
      <c r="R905" s="225"/>
      <c r="S905" s="225"/>
      <c r="T905" s="226"/>
      <c r="AT905" s="227" t="s">
        <v>148</v>
      </c>
      <c r="AU905" s="227" t="s">
        <v>86</v>
      </c>
      <c r="AV905" s="12" t="s">
        <v>86</v>
      </c>
      <c r="AW905" s="12" t="s">
        <v>38</v>
      </c>
      <c r="AX905" s="12" t="s">
        <v>77</v>
      </c>
      <c r="AY905" s="227" t="s">
        <v>139</v>
      </c>
    </row>
    <row r="906" spans="2:51" s="12" customFormat="1" ht="13.5">
      <c r="B906" s="217"/>
      <c r="C906" s="218"/>
      <c r="D906" s="207" t="s">
        <v>148</v>
      </c>
      <c r="E906" s="219" t="s">
        <v>22</v>
      </c>
      <c r="F906" s="220" t="s">
        <v>545</v>
      </c>
      <c r="G906" s="218"/>
      <c r="H906" s="221">
        <v>-2.535</v>
      </c>
      <c r="I906" s="222"/>
      <c r="J906" s="218"/>
      <c r="K906" s="218"/>
      <c r="L906" s="223"/>
      <c r="M906" s="224"/>
      <c r="N906" s="225"/>
      <c r="O906" s="225"/>
      <c r="P906" s="225"/>
      <c r="Q906" s="225"/>
      <c r="R906" s="225"/>
      <c r="S906" s="225"/>
      <c r="T906" s="226"/>
      <c r="AT906" s="227" t="s">
        <v>148</v>
      </c>
      <c r="AU906" s="227" t="s">
        <v>86</v>
      </c>
      <c r="AV906" s="12" t="s">
        <v>86</v>
      </c>
      <c r="AW906" s="12" t="s">
        <v>38</v>
      </c>
      <c r="AX906" s="12" t="s">
        <v>77</v>
      </c>
      <c r="AY906" s="227" t="s">
        <v>139</v>
      </c>
    </row>
    <row r="907" spans="2:51" s="12" customFormat="1" ht="13.5">
      <c r="B907" s="217"/>
      <c r="C907" s="218"/>
      <c r="D907" s="207" t="s">
        <v>148</v>
      </c>
      <c r="E907" s="219" t="s">
        <v>22</v>
      </c>
      <c r="F907" s="220" t="s">
        <v>546</v>
      </c>
      <c r="G907" s="218"/>
      <c r="H907" s="221">
        <v>-2.535</v>
      </c>
      <c r="I907" s="222"/>
      <c r="J907" s="218"/>
      <c r="K907" s="218"/>
      <c r="L907" s="223"/>
      <c r="M907" s="224"/>
      <c r="N907" s="225"/>
      <c r="O907" s="225"/>
      <c r="P907" s="225"/>
      <c r="Q907" s="225"/>
      <c r="R907" s="225"/>
      <c r="S907" s="225"/>
      <c r="T907" s="226"/>
      <c r="AT907" s="227" t="s">
        <v>148</v>
      </c>
      <c r="AU907" s="227" t="s">
        <v>86</v>
      </c>
      <c r="AV907" s="12" t="s">
        <v>86</v>
      </c>
      <c r="AW907" s="12" t="s">
        <v>38</v>
      </c>
      <c r="AX907" s="12" t="s">
        <v>77</v>
      </c>
      <c r="AY907" s="227" t="s">
        <v>139</v>
      </c>
    </row>
    <row r="908" spans="2:51" s="12" customFormat="1" ht="13.5">
      <c r="B908" s="217"/>
      <c r="C908" s="218"/>
      <c r="D908" s="207" t="s">
        <v>148</v>
      </c>
      <c r="E908" s="219" t="s">
        <v>22</v>
      </c>
      <c r="F908" s="220" t="s">
        <v>547</v>
      </c>
      <c r="G908" s="218"/>
      <c r="H908" s="221">
        <v>-2.535</v>
      </c>
      <c r="I908" s="222"/>
      <c r="J908" s="218"/>
      <c r="K908" s="218"/>
      <c r="L908" s="223"/>
      <c r="M908" s="224"/>
      <c r="N908" s="225"/>
      <c r="O908" s="225"/>
      <c r="P908" s="225"/>
      <c r="Q908" s="225"/>
      <c r="R908" s="225"/>
      <c r="S908" s="225"/>
      <c r="T908" s="226"/>
      <c r="AT908" s="227" t="s">
        <v>148</v>
      </c>
      <c r="AU908" s="227" t="s">
        <v>86</v>
      </c>
      <c r="AV908" s="12" t="s">
        <v>86</v>
      </c>
      <c r="AW908" s="12" t="s">
        <v>38</v>
      </c>
      <c r="AX908" s="12" t="s">
        <v>77</v>
      </c>
      <c r="AY908" s="227" t="s">
        <v>139</v>
      </c>
    </row>
    <row r="909" spans="2:51" s="12" customFormat="1" ht="13.5">
      <c r="B909" s="217"/>
      <c r="C909" s="218"/>
      <c r="D909" s="207" t="s">
        <v>148</v>
      </c>
      <c r="E909" s="219" t="s">
        <v>22</v>
      </c>
      <c r="F909" s="220" t="s">
        <v>548</v>
      </c>
      <c r="G909" s="218"/>
      <c r="H909" s="221">
        <v>-2.595</v>
      </c>
      <c r="I909" s="222"/>
      <c r="J909" s="218"/>
      <c r="K909" s="218"/>
      <c r="L909" s="223"/>
      <c r="M909" s="224"/>
      <c r="N909" s="225"/>
      <c r="O909" s="225"/>
      <c r="P909" s="225"/>
      <c r="Q909" s="225"/>
      <c r="R909" s="225"/>
      <c r="S909" s="225"/>
      <c r="T909" s="226"/>
      <c r="AT909" s="227" t="s">
        <v>148</v>
      </c>
      <c r="AU909" s="227" t="s">
        <v>86</v>
      </c>
      <c r="AV909" s="12" t="s">
        <v>86</v>
      </c>
      <c r="AW909" s="12" t="s">
        <v>38</v>
      </c>
      <c r="AX909" s="12" t="s">
        <v>77</v>
      </c>
      <c r="AY909" s="227" t="s">
        <v>139</v>
      </c>
    </row>
    <row r="910" spans="2:51" s="12" customFormat="1" ht="13.5">
      <c r="B910" s="217"/>
      <c r="C910" s="218"/>
      <c r="D910" s="207" t="s">
        <v>148</v>
      </c>
      <c r="E910" s="219" t="s">
        <v>22</v>
      </c>
      <c r="F910" s="220" t="s">
        <v>549</v>
      </c>
      <c r="G910" s="218"/>
      <c r="H910" s="221">
        <v>-2.67</v>
      </c>
      <c r="I910" s="222"/>
      <c r="J910" s="218"/>
      <c r="K910" s="218"/>
      <c r="L910" s="223"/>
      <c r="M910" s="224"/>
      <c r="N910" s="225"/>
      <c r="O910" s="225"/>
      <c r="P910" s="225"/>
      <c r="Q910" s="225"/>
      <c r="R910" s="225"/>
      <c r="S910" s="225"/>
      <c r="T910" s="226"/>
      <c r="AT910" s="227" t="s">
        <v>148</v>
      </c>
      <c r="AU910" s="227" t="s">
        <v>86</v>
      </c>
      <c r="AV910" s="12" t="s">
        <v>86</v>
      </c>
      <c r="AW910" s="12" t="s">
        <v>38</v>
      </c>
      <c r="AX910" s="12" t="s">
        <v>77</v>
      </c>
      <c r="AY910" s="227" t="s">
        <v>139</v>
      </c>
    </row>
    <row r="911" spans="2:51" s="11" customFormat="1" ht="13.5">
      <c r="B911" s="205"/>
      <c r="C911" s="206"/>
      <c r="D911" s="207" t="s">
        <v>148</v>
      </c>
      <c r="E911" s="208" t="s">
        <v>22</v>
      </c>
      <c r="F911" s="209" t="s">
        <v>182</v>
      </c>
      <c r="G911" s="206"/>
      <c r="H911" s="210" t="s">
        <v>22</v>
      </c>
      <c r="I911" s="211"/>
      <c r="J911" s="206"/>
      <c r="K911" s="206"/>
      <c r="L911" s="212"/>
      <c r="M911" s="213"/>
      <c r="N911" s="214"/>
      <c r="O911" s="214"/>
      <c r="P911" s="214"/>
      <c r="Q911" s="214"/>
      <c r="R911" s="214"/>
      <c r="S911" s="214"/>
      <c r="T911" s="215"/>
      <c r="AT911" s="216" t="s">
        <v>148</v>
      </c>
      <c r="AU911" s="216" t="s">
        <v>86</v>
      </c>
      <c r="AV911" s="11" t="s">
        <v>24</v>
      </c>
      <c r="AW911" s="11" t="s">
        <v>38</v>
      </c>
      <c r="AX911" s="11" t="s">
        <v>77</v>
      </c>
      <c r="AY911" s="216" t="s">
        <v>139</v>
      </c>
    </row>
    <row r="912" spans="2:51" s="12" customFormat="1" ht="13.5">
      <c r="B912" s="217"/>
      <c r="C912" s="218"/>
      <c r="D912" s="207" t="s">
        <v>148</v>
      </c>
      <c r="E912" s="219" t="s">
        <v>22</v>
      </c>
      <c r="F912" s="220" t="s">
        <v>550</v>
      </c>
      <c r="G912" s="218"/>
      <c r="H912" s="221">
        <v>-2.415</v>
      </c>
      <c r="I912" s="222"/>
      <c r="J912" s="218"/>
      <c r="K912" s="218"/>
      <c r="L912" s="223"/>
      <c r="M912" s="224"/>
      <c r="N912" s="225"/>
      <c r="O912" s="225"/>
      <c r="P912" s="225"/>
      <c r="Q912" s="225"/>
      <c r="R912" s="225"/>
      <c r="S912" s="225"/>
      <c r="T912" s="226"/>
      <c r="AT912" s="227" t="s">
        <v>148</v>
      </c>
      <c r="AU912" s="227" t="s">
        <v>86</v>
      </c>
      <c r="AV912" s="12" t="s">
        <v>86</v>
      </c>
      <c r="AW912" s="12" t="s">
        <v>38</v>
      </c>
      <c r="AX912" s="12" t="s">
        <v>77</v>
      </c>
      <c r="AY912" s="227" t="s">
        <v>139</v>
      </c>
    </row>
    <row r="913" spans="2:51" s="12" customFormat="1" ht="13.5">
      <c r="B913" s="217"/>
      <c r="C913" s="218"/>
      <c r="D913" s="207" t="s">
        <v>148</v>
      </c>
      <c r="E913" s="219" t="s">
        <v>22</v>
      </c>
      <c r="F913" s="220" t="s">
        <v>551</v>
      </c>
      <c r="G913" s="218"/>
      <c r="H913" s="221">
        <v>-2.64</v>
      </c>
      <c r="I913" s="222"/>
      <c r="J913" s="218"/>
      <c r="K913" s="218"/>
      <c r="L913" s="223"/>
      <c r="M913" s="224"/>
      <c r="N913" s="225"/>
      <c r="O913" s="225"/>
      <c r="P913" s="225"/>
      <c r="Q913" s="225"/>
      <c r="R913" s="225"/>
      <c r="S913" s="225"/>
      <c r="T913" s="226"/>
      <c r="AT913" s="227" t="s">
        <v>148</v>
      </c>
      <c r="AU913" s="227" t="s">
        <v>86</v>
      </c>
      <c r="AV913" s="12" t="s">
        <v>86</v>
      </c>
      <c r="AW913" s="12" t="s">
        <v>38</v>
      </c>
      <c r="AX913" s="12" t="s">
        <v>77</v>
      </c>
      <c r="AY913" s="227" t="s">
        <v>139</v>
      </c>
    </row>
    <row r="914" spans="2:51" s="12" customFormat="1" ht="13.5">
      <c r="B914" s="217"/>
      <c r="C914" s="218"/>
      <c r="D914" s="207" t="s">
        <v>148</v>
      </c>
      <c r="E914" s="219" t="s">
        <v>22</v>
      </c>
      <c r="F914" s="220" t="s">
        <v>552</v>
      </c>
      <c r="G914" s="218"/>
      <c r="H914" s="221">
        <v>-2.22</v>
      </c>
      <c r="I914" s="222"/>
      <c r="J914" s="218"/>
      <c r="K914" s="218"/>
      <c r="L914" s="223"/>
      <c r="M914" s="224"/>
      <c r="N914" s="225"/>
      <c r="O914" s="225"/>
      <c r="P914" s="225"/>
      <c r="Q914" s="225"/>
      <c r="R914" s="225"/>
      <c r="S914" s="225"/>
      <c r="T914" s="226"/>
      <c r="AT914" s="227" t="s">
        <v>148</v>
      </c>
      <c r="AU914" s="227" t="s">
        <v>86</v>
      </c>
      <c r="AV914" s="12" t="s">
        <v>86</v>
      </c>
      <c r="AW914" s="12" t="s">
        <v>38</v>
      </c>
      <c r="AX914" s="12" t="s">
        <v>77</v>
      </c>
      <c r="AY914" s="227" t="s">
        <v>139</v>
      </c>
    </row>
    <row r="915" spans="2:51" s="12" customFormat="1" ht="13.5">
      <c r="B915" s="217"/>
      <c r="C915" s="218"/>
      <c r="D915" s="207" t="s">
        <v>148</v>
      </c>
      <c r="E915" s="219" t="s">
        <v>22</v>
      </c>
      <c r="F915" s="220" t="s">
        <v>553</v>
      </c>
      <c r="G915" s="218"/>
      <c r="H915" s="221">
        <v>-2.835</v>
      </c>
      <c r="I915" s="222"/>
      <c r="J915" s="218"/>
      <c r="K915" s="218"/>
      <c r="L915" s="223"/>
      <c r="M915" s="224"/>
      <c r="N915" s="225"/>
      <c r="O915" s="225"/>
      <c r="P915" s="225"/>
      <c r="Q915" s="225"/>
      <c r="R915" s="225"/>
      <c r="S915" s="225"/>
      <c r="T915" s="226"/>
      <c r="AT915" s="227" t="s">
        <v>148</v>
      </c>
      <c r="AU915" s="227" t="s">
        <v>86</v>
      </c>
      <c r="AV915" s="12" t="s">
        <v>86</v>
      </c>
      <c r="AW915" s="12" t="s">
        <v>38</v>
      </c>
      <c r="AX915" s="12" t="s">
        <v>77</v>
      </c>
      <c r="AY915" s="227" t="s">
        <v>139</v>
      </c>
    </row>
    <row r="916" spans="2:51" s="12" customFormat="1" ht="13.5">
      <c r="B916" s="217"/>
      <c r="C916" s="218"/>
      <c r="D916" s="207" t="s">
        <v>148</v>
      </c>
      <c r="E916" s="219" t="s">
        <v>22</v>
      </c>
      <c r="F916" s="220" t="s">
        <v>554</v>
      </c>
      <c r="G916" s="218"/>
      <c r="H916" s="221">
        <v>-2.04</v>
      </c>
      <c r="I916" s="222"/>
      <c r="J916" s="218"/>
      <c r="K916" s="218"/>
      <c r="L916" s="223"/>
      <c r="M916" s="224"/>
      <c r="N916" s="225"/>
      <c r="O916" s="225"/>
      <c r="P916" s="225"/>
      <c r="Q916" s="225"/>
      <c r="R916" s="225"/>
      <c r="S916" s="225"/>
      <c r="T916" s="226"/>
      <c r="AT916" s="227" t="s">
        <v>148</v>
      </c>
      <c r="AU916" s="227" t="s">
        <v>86</v>
      </c>
      <c r="AV916" s="12" t="s">
        <v>86</v>
      </c>
      <c r="AW916" s="12" t="s">
        <v>38</v>
      </c>
      <c r="AX916" s="12" t="s">
        <v>77</v>
      </c>
      <c r="AY916" s="227" t="s">
        <v>139</v>
      </c>
    </row>
    <row r="917" spans="2:51" s="12" customFormat="1" ht="13.5">
      <c r="B917" s="217"/>
      <c r="C917" s="218"/>
      <c r="D917" s="207" t="s">
        <v>148</v>
      </c>
      <c r="E917" s="219" t="s">
        <v>22</v>
      </c>
      <c r="F917" s="220" t="s">
        <v>555</v>
      </c>
      <c r="G917" s="218"/>
      <c r="H917" s="221">
        <v>-3.18</v>
      </c>
      <c r="I917" s="222"/>
      <c r="J917" s="218"/>
      <c r="K917" s="218"/>
      <c r="L917" s="223"/>
      <c r="M917" s="224"/>
      <c r="N917" s="225"/>
      <c r="O917" s="225"/>
      <c r="P917" s="225"/>
      <c r="Q917" s="225"/>
      <c r="R917" s="225"/>
      <c r="S917" s="225"/>
      <c r="T917" s="226"/>
      <c r="AT917" s="227" t="s">
        <v>148</v>
      </c>
      <c r="AU917" s="227" t="s">
        <v>86</v>
      </c>
      <c r="AV917" s="12" t="s">
        <v>86</v>
      </c>
      <c r="AW917" s="12" t="s">
        <v>38</v>
      </c>
      <c r="AX917" s="12" t="s">
        <v>77</v>
      </c>
      <c r="AY917" s="227" t="s">
        <v>139</v>
      </c>
    </row>
    <row r="918" spans="2:51" s="12" customFormat="1" ht="13.5">
      <c r="B918" s="217"/>
      <c r="C918" s="218"/>
      <c r="D918" s="207" t="s">
        <v>148</v>
      </c>
      <c r="E918" s="219" t="s">
        <v>22</v>
      </c>
      <c r="F918" s="220" t="s">
        <v>556</v>
      </c>
      <c r="G918" s="218"/>
      <c r="H918" s="221">
        <v>-1.86</v>
      </c>
      <c r="I918" s="222"/>
      <c r="J918" s="218"/>
      <c r="K918" s="218"/>
      <c r="L918" s="223"/>
      <c r="M918" s="224"/>
      <c r="N918" s="225"/>
      <c r="O918" s="225"/>
      <c r="P918" s="225"/>
      <c r="Q918" s="225"/>
      <c r="R918" s="225"/>
      <c r="S918" s="225"/>
      <c r="T918" s="226"/>
      <c r="AT918" s="227" t="s">
        <v>148</v>
      </c>
      <c r="AU918" s="227" t="s">
        <v>86</v>
      </c>
      <c r="AV918" s="12" t="s">
        <v>86</v>
      </c>
      <c r="AW918" s="12" t="s">
        <v>38</v>
      </c>
      <c r="AX918" s="12" t="s">
        <v>77</v>
      </c>
      <c r="AY918" s="227" t="s">
        <v>139</v>
      </c>
    </row>
    <row r="919" spans="2:51" s="12" customFormat="1" ht="13.5">
      <c r="B919" s="217"/>
      <c r="C919" s="218"/>
      <c r="D919" s="207" t="s">
        <v>148</v>
      </c>
      <c r="E919" s="219" t="s">
        <v>22</v>
      </c>
      <c r="F919" s="220" t="s">
        <v>557</v>
      </c>
      <c r="G919" s="218"/>
      <c r="H919" s="221">
        <v>-2.31</v>
      </c>
      <c r="I919" s="222"/>
      <c r="J919" s="218"/>
      <c r="K919" s="218"/>
      <c r="L919" s="223"/>
      <c r="M919" s="224"/>
      <c r="N919" s="225"/>
      <c r="O919" s="225"/>
      <c r="P919" s="225"/>
      <c r="Q919" s="225"/>
      <c r="R919" s="225"/>
      <c r="S919" s="225"/>
      <c r="T919" s="226"/>
      <c r="AT919" s="227" t="s">
        <v>148</v>
      </c>
      <c r="AU919" s="227" t="s">
        <v>86</v>
      </c>
      <c r="AV919" s="12" t="s">
        <v>86</v>
      </c>
      <c r="AW919" s="12" t="s">
        <v>38</v>
      </c>
      <c r="AX919" s="12" t="s">
        <v>77</v>
      </c>
      <c r="AY919" s="227" t="s">
        <v>139</v>
      </c>
    </row>
    <row r="920" spans="2:51" s="13" customFormat="1" ht="13.5">
      <c r="B920" s="228"/>
      <c r="C920" s="229"/>
      <c r="D920" s="207" t="s">
        <v>148</v>
      </c>
      <c r="E920" s="230" t="s">
        <v>22</v>
      </c>
      <c r="F920" s="231" t="s">
        <v>151</v>
      </c>
      <c r="G920" s="229"/>
      <c r="H920" s="232">
        <v>1978.667</v>
      </c>
      <c r="I920" s="233"/>
      <c r="J920" s="229"/>
      <c r="K920" s="229"/>
      <c r="L920" s="234"/>
      <c r="M920" s="271"/>
      <c r="N920" s="272"/>
      <c r="O920" s="272"/>
      <c r="P920" s="272"/>
      <c r="Q920" s="272"/>
      <c r="R920" s="272"/>
      <c r="S920" s="272"/>
      <c r="T920" s="273"/>
      <c r="AT920" s="238" t="s">
        <v>148</v>
      </c>
      <c r="AU920" s="238" t="s">
        <v>86</v>
      </c>
      <c r="AV920" s="13" t="s">
        <v>146</v>
      </c>
      <c r="AW920" s="13" t="s">
        <v>38</v>
      </c>
      <c r="AX920" s="13" t="s">
        <v>24</v>
      </c>
      <c r="AY920" s="238" t="s">
        <v>139</v>
      </c>
    </row>
    <row r="921" spans="2:12" s="1" customFormat="1" ht="6.95" customHeight="1">
      <c r="B921" s="56"/>
      <c r="C921" s="57"/>
      <c r="D921" s="57"/>
      <c r="E921" s="57"/>
      <c r="F921" s="57"/>
      <c r="G921" s="57"/>
      <c r="H921" s="57"/>
      <c r="I921" s="139"/>
      <c r="J921" s="57"/>
      <c r="K921" s="57"/>
      <c r="L921" s="61"/>
    </row>
  </sheetData>
  <sheetProtection password="CC35" sheet="1" objects="1" scenarios="1" formatCells="0" formatColumns="0" formatRows="0" sort="0" autoFilter="0"/>
  <autoFilter ref="C89:K920"/>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0"/>
  <sheetViews>
    <sheetView showGridLines="0" workbookViewId="0" topLeftCell="A1">
      <pane ySplit="1" topLeftCell="A9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96</v>
      </c>
      <c r="G1" s="399" t="s">
        <v>97</v>
      </c>
      <c r="H1" s="399"/>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89</v>
      </c>
    </row>
    <row r="3" spans="2:46" ht="6.95" customHeight="1">
      <c r="B3" s="25"/>
      <c r="C3" s="26"/>
      <c r="D3" s="26"/>
      <c r="E3" s="26"/>
      <c r="F3" s="26"/>
      <c r="G3" s="26"/>
      <c r="H3" s="26"/>
      <c r="I3" s="116"/>
      <c r="J3" s="26"/>
      <c r="K3" s="27"/>
      <c r="AT3" s="24" t="s">
        <v>86</v>
      </c>
    </row>
    <row r="4" spans="2:46" ht="36.95" customHeight="1">
      <c r="B4" s="28"/>
      <c r="C4" s="29"/>
      <c r="D4" s="30" t="s">
        <v>101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0" t="str">
        <f>'Rekapitulace stavby'!K6</f>
        <v>Stav. úpr. soc. zař. ZŠ Kostelní nám. Cheb Etapa 1</v>
      </c>
      <c r="F7" s="401"/>
      <c r="G7" s="401"/>
      <c r="H7" s="401"/>
      <c r="I7" s="117"/>
      <c r="J7" s="29"/>
      <c r="K7" s="31"/>
    </row>
    <row r="8" spans="2:11" s="1" customFormat="1" ht="15">
      <c r="B8" s="41"/>
      <c r="C8" s="42"/>
      <c r="D8" s="37" t="s">
        <v>102</v>
      </c>
      <c r="E8" s="42"/>
      <c r="F8" s="42"/>
      <c r="G8" s="42"/>
      <c r="H8" s="42"/>
      <c r="I8" s="118"/>
      <c r="J8" s="42"/>
      <c r="K8" s="45"/>
    </row>
    <row r="9" spans="2:11" s="1" customFormat="1" ht="36.95" customHeight="1">
      <c r="B9" s="41"/>
      <c r="C9" s="42"/>
      <c r="D9" s="42"/>
      <c r="E9" s="402" t="s">
        <v>566</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21</v>
      </c>
      <c r="E11" s="42"/>
      <c r="F11" s="35" t="s">
        <v>22</v>
      </c>
      <c r="G11" s="42"/>
      <c r="H11" s="42"/>
      <c r="I11" s="119" t="s">
        <v>23</v>
      </c>
      <c r="J11" s="35" t="s">
        <v>22</v>
      </c>
      <c r="K11" s="45"/>
    </row>
    <row r="12" spans="2:11" s="1" customFormat="1" ht="14.45" customHeight="1">
      <c r="B12" s="41"/>
      <c r="C12" s="42"/>
      <c r="D12" s="37" t="s">
        <v>25</v>
      </c>
      <c r="E12" s="42"/>
      <c r="F12" s="35" t="s">
        <v>26</v>
      </c>
      <c r="G12" s="42"/>
      <c r="H12" s="42"/>
      <c r="I12" s="119" t="s">
        <v>27</v>
      </c>
      <c r="J12" s="120" t="str">
        <f>'Rekapitulace stavby'!AN8</f>
        <v>7. 7. 2016</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31</v>
      </c>
      <c r="E14" s="42"/>
      <c r="F14" s="42"/>
      <c r="G14" s="42"/>
      <c r="H14" s="42"/>
      <c r="I14" s="119" t="s">
        <v>32</v>
      </c>
      <c r="J14" s="35" t="s">
        <v>33</v>
      </c>
      <c r="K14" s="45"/>
    </row>
    <row r="15" spans="2:11" s="1" customFormat="1" ht="18" customHeight="1">
      <c r="B15" s="41"/>
      <c r="C15" s="42"/>
      <c r="D15" s="42"/>
      <c r="E15" s="35" t="s">
        <v>34</v>
      </c>
      <c r="F15" s="42"/>
      <c r="G15" s="42"/>
      <c r="H15" s="42"/>
      <c r="I15" s="119" t="s">
        <v>35</v>
      </c>
      <c r="J15" s="35" t="s">
        <v>22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39</v>
      </c>
      <c r="E20" s="42"/>
      <c r="F20" s="42"/>
      <c r="G20" s="42"/>
      <c r="H20" s="42"/>
      <c r="I20" s="119" t="s">
        <v>32</v>
      </c>
      <c r="J20" s="35" t="s">
        <v>22</v>
      </c>
      <c r="K20" s="45"/>
    </row>
    <row r="21" spans="2:11" s="1" customFormat="1" ht="18" customHeight="1">
      <c r="B21" s="41"/>
      <c r="C21" s="42"/>
      <c r="D21" s="42"/>
      <c r="E21" s="35" t="s">
        <v>40</v>
      </c>
      <c r="F21" s="42"/>
      <c r="G21" s="42"/>
      <c r="H21" s="42"/>
      <c r="I21" s="119" t="s">
        <v>35</v>
      </c>
      <c r="J21" s="35" t="s">
        <v>22</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41</v>
      </c>
      <c r="E23" s="42"/>
      <c r="F23" s="42"/>
      <c r="G23" s="42"/>
      <c r="H23" s="42"/>
      <c r="I23" s="118"/>
      <c r="J23" s="42"/>
      <c r="K23" s="45"/>
    </row>
    <row r="24" spans="2:11" s="6" customFormat="1" ht="63" customHeight="1">
      <c r="B24" s="121"/>
      <c r="C24" s="122"/>
      <c r="D24" s="122"/>
      <c r="E24" s="392" t="s">
        <v>42</v>
      </c>
      <c r="F24" s="392"/>
      <c r="G24" s="392"/>
      <c r="H24" s="39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45</v>
      </c>
      <c r="G29" s="42"/>
      <c r="H29" s="42"/>
      <c r="I29" s="129" t="s">
        <v>44</v>
      </c>
      <c r="J29" s="46" t="s">
        <v>46</v>
      </c>
      <c r="K29" s="45"/>
    </row>
    <row r="30" spans="2:11" s="1" customFormat="1" ht="14.45" customHeight="1">
      <c r="B30" s="41"/>
      <c r="C30" s="42"/>
      <c r="D30" s="49" t="s">
        <v>47</v>
      </c>
      <c r="E30" s="49" t="s">
        <v>48</v>
      </c>
      <c r="F30" s="130">
        <f>ROUND(SUM(BE88:BE559),2)</f>
        <v>0</v>
      </c>
      <c r="G30" s="42"/>
      <c r="H30" s="42"/>
      <c r="I30" s="131">
        <v>0.21</v>
      </c>
      <c r="J30" s="130">
        <f>ROUND(ROUND((SUM(BE88:BE559)),2)*I30,2)</f>
        <v>0</v>
      </c>
      <c r="K30" s="45"/>
    </row>
    <row r="31" spans="2:11" s="1" customFormat="1" ht="14.45" customHeight="1">
      <c r="B31" s="41"/>
      <c r="C31" s="42"/>
      <c r="D31" s="42"/>
      <c r="E31" s="49" t="s">
        <v>49</v>
      </c>
      <c r="F31" s="130">
        <f>ROUND(SUM(BF88:BF559),2)</f>
        <v>0</v>
      </c>
      <c r="G31" s="42"/>
      <c r="H31" s="42"/>
      <c r="I31" s="131">
        <v>0.15</v>
      </c>
      <c r="J31" s="130">
        <f>ROUND(ROUND((SUM(BF88:BF559)),2)*I31,2)</f>
        <v>0</v>
      </c>
      <c r="K31" s="45"/>
    </row>
    <row r="32" spans="2:11" s="1" customFormat="1" ht="14.45" customHeight="1" hidden="1">
      <c r="B32" s="41"/>
      <c r="C32" s="42"/>
      <c r="D32" s="42"/>
      <c r="E32" s="49" t="s">
        <v>50</v>
      </c>
      <c r="F32" s="130">
        <f>ROUND(SUM(BG88:BG559),2)</f>
        <v>0</v>
      </c>
      <c r="G32" s="42"/>
      <c r="H32" s="42"/>
      <c r="I32" s="131">
        <v>0.21</v>
      </c>
      <c r="J32" s="130">
        <v>0</v>
      </c>
      <c r="K32" s="45"/>
    </row>
    <row r="33" spans="2:11" s="1" customFormat="1" ht="14.45" customHeight="1" hidden="1">
      <c r="B33" s="41"/>
      <c r="C33" s="42"/>
      <c r="D33" s="42"/>
      <c r="E33" s="49" t="s">
        <v>51</v>
      </c>
      <c r="F33" s="130">
        <f>ROUND(SUM(BH88:BH559),2)</f>
        <v>0</v>
      </c>
      <c r="G33" s="42"/>
      <c r="H33" s="42"/>
      <c r="I33" s="131">
        <v>0.15</v>
      </c>
      <c r="J33" s="130">
        <v>0</v>
      </c>
      <c r="K33" s="45"/>
    </row>
    <row r="34" spans="2:11" s="1" customFormat="1" ht="14.45" customHeight="1" hidden="1">
      <c r="B34" s="41"/>
      <c r="C34" s="42"/>
      <c r="D34" s="42"/>
      <c r="E34" s="49" t="s">
        <v>52</v>
      </c>
      <c r="F34" s="130">
        <f>ROUND(SUM(BI88:BI559),2)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0" t="str">
        <f>E7</f>
        <v>Stav. úpr. soc. zař. ZŠ Kostelní nám. Cheb Etapa 1</v>
      </c>
      <c r="F45" s="401"/>
      <c r="G45" s="401"/>
      <c r="H45" s="401"/>
      <c r="I45" s="118"/>
      <c r="J45" s="42"/>
      <c r="K45" s="45"/>
    </row>
    <row r="46" spans="2:11" s="1" customFormat="1" ht="14.45" customHeight="1">
      <c r="B46" s="41"/>
      <c r="C46" s="37" t="s">
        <v>102</v>
      </c>
      <c r="D46" s="42"/>
      <c r="E46" s="42"/>
      <c r="F46" s="42"/>
      <c r="G46" s="42"/>
      <c r="H46" s="42"/>
      <c r="I46" s="118"/>
      <c r="J46" s="42"/>
      <c r="K46" s="45"/>
    </row>
    <row r="47" spans="2:11" s="1" customFormat="1" ht="23.25" customHeight="1">
      <c r="B47" s="41"/>
      <c r="C47" s="42"/>
      <c r="D47" s="42"/>
      <c r="E47" s="402" t="str">
        <f>E9</f>
        <v>02 - elektroinstalace</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25</v>
      </c>
      <c r="D49" s="42"/>
      <c r="E49" s="42"/>
      <c r="F49" s="35" t="str">
        <f>F12</f>
        <v>Cheb</v>
      </c>
      <c r="G49" s="42"/>
      <c r="H49" s="42"/>
      <c r="I49" s="119" t="s">
        <v>27</v>
      </c>
      <c r="J49" s="120" t="str">
        <f>IF(J12="","",J12)</f>
        <v>7. 7. 2016</v>
      </c>
      <c r="K49" s="45"/>
    </row>
    <row r="50" spans="2:11" s="1" customFormat="1" ht="6.95" customHeight="1">
      <c r="B50" s="41"/>
      <c r="C50" s="42"/>
      <c r="D50" s="42"/>
      <c r="E50" s="42"/>
      <c r="F50" s="42"/>
      <c r="G50" s="42"/>
      <c r="H50" s="42"/>
      <c r="I50" s="118"/>
      <c r="J50" s="42"/>
      <c r="K50" s="45"/>
    </row>
    <row r="51" spans="2:11" s="1" customFormat="1" ht="15">
      <c r="B51" s="41"/>
      <c r="C51" s="37" t="s">
        <v>31</v>
      </c>
      <c r="D51" s="42"/>
      <c r="E51" s="42"/>
      <c r="F51" s="35" t="str">
        <f>E15</f>
        <v>Město Cheb</v>
      </c>
      <c r="G51" s="42"/>
      <c r="H51" s="42"/>
      <c r="I51" s="119" t="s">
        <v>39</v>
      </c>
      <c r="J51" s="35" t="str">
        <f>E21</f>
        <v>PK Beránek a Hradil</v>
      </c>
      <c r="K51" s="45"/>
    </row>
    <row r="52" spans="2:11" s="1" customFormat="1" ht="14.45" customHeight="1">
      <c r="B52" s="41"/>
      <c r="C52" s="37" t="s">
        <v>36</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105</v>
      </c>
      <c r="D54" s="132"/>
      <c r="E54" s="132"/>
      <c r="F54" s="132"/>
      <c r="G54" s="132"/>
      <c r="H54" s="132"/>
      <c r="I54" s="145"/>
      <c r="J54" s="146" t="s">
        <v>106</v>
      </c>
      <c r="K54" s="147"/>
    </row>
    <row r="55" spans="2:11" s="1" customFormat="1" ht="10.35" customHeight="1">
      <c r="B55" s="41"/>
      <c r="C55" s="42"/>
      <c r="D55" s="42"/>
      <c r="E55" s="42"/>
      <c r="F55" s="42"/>
      <c r="G55" s="42"/>
      <c r="H55" s="42"/>
      <c r="I55" s="118"/>
      <c r="J55" s="42"/>
      <c r="K55" s="45"/>
    </row>
    <row r="56" spans="2:47" s="1" customFormat="1" ht="29.25" customHeight="1">
      <c r="B56" s="41"/>
      <c r="C56" s="148" t="s">
        <v>107</v>
      </c>
      <c r="D56" s="42"/>
      <c r="E56" s="42"/>
      <c r="F56" s="42"/>
      <c r="G56" s="42"/>
      <c r="H56" s="42"/>
      <c r="I56" s="118"/>
      <c r="J56" s="128">
        <f>J88</f>
        <v>0</v>
      </c>
      <c r="K56" s="45"/>
      <c r="AU56" s="24" t="s">
        <v>108</v>
      </c>
    </row>
    <row r="57" spans="2:11" s="7" customFormat="1" ht="24.95" customHeight="1">
      <c r="B57" s="149"/>
      <c r="C57" s="150"/>
      <c r="D57" s="151" t="s">
        <v>109</v>
      </c>
      <c r="E57" s="152"/>
      <c r="F57" s="152"/>
      <c r="G57" s="152"/>
      <c r="H57" s="152"/>
      <c r="I57" s="153"/>
      <c r="J57" s="154">
        <f>J89</f>
        <v>0</v>
      </c>
      <c r="K57" s="155"/>
    </row>
    <row r="58" spans="2:11" s="8" customFormat="1" ht="19.9" customHeight="1">
      <c r="B58" s="156"/>
      <c r="C58" s="157"/>
      <c r="D58" s="158" t="s">
        <v>111</v>
      </c>
      <c r="E58" s="159"/>
      <c r="F58" s="159"/>
      <c r="G58" s="159"/>
      <c r="H58" s="159"/>
      <c r="I58" s="160"/>
      <c r="J58" s="161">
        <f>J90</f>
        <v>0</v>
      </c>
      <c r="K58" s="162"/>
    </row>
    <row r="59" spans="2:11" s="8" customFormat="1" ht="19.9" customHeight="1">
      <c r="B59" s="156"/>
      <c r="C59" s="157"/>
      <c r="D59" s="158" t="s">
        <v>112</v>
      </c>
      <c r="E59" s="159"/>
      <c r="F59" s="159"/>
      <c r="G59" s="159"/>
      <c r="H59" s="159"/>
      <c r="I59" s="160"/>
      <c r="J59" s="161">
        <f>J99</f>
        <v>0</v>
      </c>
      <c r="K59" s="162"/>
    </row>
    <row r="60" spans="2:11" s="7" customFormat="1" ht="24.95" customHeight="1">
      <c r="B60" s="149"/>
      <c r="C60" s="150"/>
      <c r="D60" s="151" t="s">
        <v>114</v>
      </c>
      <c r="E60" s="152"/>
      <c r="F60" s="152"/>
      <c r="G60" s="152"/>
      <c r="H60" s="152"/>
      <c r="I60" s="153"/>
      <c r="J60" s="154">
        <f>J107</f>
        <v>0</v>
      </c>
      <c r="K60" s="155"/>
    </row>
    <row r="61" spans="2:11" s="8" customFormat="1" ht="19.9" customHeight="1">
      <c r="B61" s="156"/>
      <c r="C61" s="157"/>
      <c r="D61" s="158" t="s">
        <v>567</v>
      </c>
      <c r="E61" s="159"/>
      <c r="F61" s="159"/>
      <c r="G61" s="159"/>
      <c r="H61" s="159"/>
      <c r="I61" s="160"/>
      <c r="J61" s="161">
        <f>J108</f>
        <v>0</v>
      </c>
      <c r="K61" s="162"/>
    </row>
    <row r="62" spans="2:11" s="8" customFormat="1" ht="19.9" customHeight="1">
      <c r="B62" s="156"/>
      <c r="C62" s="157"/>
      <c r="D62" s="158" t="s">
        <v>568</v>
      </c>
      <c r="E62" s="159"/>
      <c r="F62" s="159"/>
      <c r="G62" s="159"/>
      <c r="H62" s="159"/>
      <c r="I62" s="160"/>
      <c r="J62" s="161">
        <f>J114</f>
        <v>0</v>
      </c>
      <c r="K62" s="162"/>
    </row>
    <row r="63" spans="2:11" s="8" customFormat="1" ht="19.9" customHeight="1">
      <c r="B63" s="156"/>
      <c r="C63" s="157"/>
      <c r="D63" s="158" t="s">
        <v>569</v>
      </c>
      <c r="E63" s="159"/>
      <c r="F63" s="159"/>
      <c r="G63" s="159"/>
      <c r="H63" s="159"/>
      <c r="I63" s="160"/>
      <c r="J63" s="161">
        <f>J132</f>
        <v>0</v>
      </c>
      <c r="K63" s="162"/>
    </row>
    <row r="64" spans="2:11" s="8" customFormat="1" ht="19.9" customHeight="1">
      <c r="B64" s="156"/>
      <c r="C64" s="157"/>
      <c r="D64" s="158" t="s">
        <v>570</v>
      </c>
      <c r="E64" s="159"/>
      <c r="F64" s="159"/>
      <c r="G64" s="159"/>
      <c r="H64" s="159"/>
      <c r="I64" s="160"/>
      <c r="J64" s="161">
        <f>J164</f>
        <v>0</v>
      </c>
      <c r="K64" s="162"/>
    </row>
    <row r="65" spans="2:11" s="8" customFormat="1" ht="19.9" customHeight="1">
      <c r="B65" s="156"/>
      <c r="C65" s="157"/>
      <c r="D65" s="158" t="s">
        <v>571</v>
      </c>
      <c r="E65" s="159"/>
      <c r="F65" s="159"/>
      <c r="G65" s="159"/>
      <c r="H65" s="159"/>
      <c r="I65" s="160"/>
      <c r="J65" s="161">
        <f>J321</f>
        <v>0</v>
      </c>
      <c r="K65" s="162"/>
    </row>
    <row r="66" spans="2:11" s="8" customFormat="1" ht="19.9" customHeight="1">
      <c r="B66" s="156"/>
      <c r="C66" s="157"/>
      <c r="D66" s="158" t="s">
        <v>572</v>
      </c>
      <c r="E66" s="159"/>
      <c r="F66" s="159"/>
      <c r="G66" s="159"/>
      <c r="H66" s="159"/>
      <c r="I66" s="160"/>
      <c r="J66" s="161">
        <f>J347</f>
        <v>0</v>
      </c>
      <c r="K66" s="162"/>
    </row>
    <row r="67" spans="2:11" s="8" customFormat="1" ht="19.9" customHeight="1">
      <c r="B67" s="156"/>
      <c r="C67" s="157"/>
      <c r="D67" s="158" t="s">
        <v>573</v>
      </c>
      <c r="E67" s="159"/>
      <c r="F67" s="159"/>
      <c r="G67" s="159"/>
      <c r="H67" s="159"/>
      <c r="I67" s="160"/>
      <c r="J67" s="161">
        <f>J532</f>
        <v>0</v>
      </c>
      <c r="K67" s="162"/>
    </row>
    <row r="68" spans="2:11" s="8" customFormat="1" ht="19.9" customHeight="1">
      <c r="B68" s="156"/>
      <c r="C68" s="157"/>
      <c r="D68" s="158" t="s">
        <v>118</v>
      </c>
      <c r="E68" s="159"/>
      <c r="F68" s="159"/>
      <c r="G68" s="159"/>
      <c r="H68" s="159"/>
      <c r="I68" s="160"/>
      <c r="J68" s="161">
        <f>J549</f>
        <v>0</v>
      </c>
      <c r="K68" s="162"/>
    </row>
    <row r="69" spans="2:11" s="1" customFormat="1" ht="21.75" customHeight="1">
      <c r="B69" s="41"/>
      <c r="C69" s="42"/>
      <c r="D69" s="42"/>
      <c r="E69" s="42"/>
      <c r="F69" s="42"/>
      <c r="G69" s="42"/>
      <c r="H69" s="42"/>
      <c r="I69" s="118"/>
      <c r="J69" s="42"/>
      <c r="K69" s="45"/>
    </row>
    <row r="70" spans="2:11"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 customHeight="1">
      <c r="B75" s="41"/>
      <c r="C75" s="62" t="s">
        <v>123</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22.5" customHeight="1">
      <c r="B78" s="41"/>
      <c r="C78" s="63"/>
      <c r="D78" s="63"/>
      <c r="E78" s="396" t="str">
        <f>E7</f>
        <v>Stav. úpr. soc. zař. ZŠ Kostelní nám. Cheb Etapa 1</v>
      </c>
      <c r="F78" s="397"/>
      <c r="G78" s="397"/>
      <c r="H78" s="397"/>
      <c r="I78" s="163"/>
      <c r="J78" s="63"/>
      <c r="K78" s="63"/>
      <c r="L78" s="61"/>
    </row>
    <row r="79" spans="2:12" s="1" customFormat="1" ht="14.45" customHeight="1">
      <c r="B79" s="41"/>
      <c r="C79" s="65" t="s">
        <v>102</v>
      </c>
      <c r="D79" s="63"/>
      <c r="E79" s="63"/>
      <c r="F79" s="63"/>
      <c r="G79" s="63"/>
      <c r="H79" s="63"/>
      <c r="I79" s="163"/>
      <c r="J79" s="63"/>
      <c r="K79" s="63"/>
      <c r="L79" s="61"/>
    </row>
    <row r="80" spans="2:12" s="1" customFormat="1" ht="23.25" customHeight="1">
      <c r="B80" s="41"/>
      <c r="C80" s="63"/>
      <c r="D80" s="63"/>
      <c r="E80" s="364" t="str">
        <f>E9</f>
        <v>02 - elektroinstalace</v>
      </c>
      <c r="F80" s="398"/>
      <c r="G80" s="398"/>
      <c r="H80" s="398"/>
      <c r="I80" s="163"/>
      <c r="J80" s="63"/>
      <c r="K80" s="63"/>
      <c r="L80" s="61"/>
    </row>
    <row r="81" spans="2:12" s="1" customFormat="1" ht="6.95" customHeight="1">
      <c r="B81" s="41"/>
      <c r="C81" s="63"/>
      <c r="D81" s="63"/>
      <c r="E81" s="63"/>
      <c r="F81" s="63"/>
      <c r="G81" s="63"/>
      <c r="H81" s="63"/>
      <c r="I81" s="163"/>
      <c r="J81" s="63"/>
      <c r="K81" s="63"/>
      <c r="L81" s="61"/>
    </row>
    <row r="82" spans="2:12" s="1" customFormat="1" ht="18" customHeight="1">
      <c r="B82" s="41"/>
      <c r="C82" s="65" t="s">
        <v>25</v>
      </c>
      <c r="D82" s="63"/>
      <c r="E82" s="63"/>
      <c r="F82" s="164" t="str">
        <f>F12</f>
        <v>Cheb</v>
      </c>
      <c r="G82" s="63"/>
      <c r="H82" s="63"/>
      <c r="I82" s="165" t="s">
        <v>27</v>
      </c>
      <c r="J82" s="73" t="str">
        <f>IF(J12="","",J12)</f>
        <v>7. 7. 2016</v>
      </c>
      <c r="K82" s="63"/>
      <c r="L82" s="61"/>
    </row>
    <row r="83" spans="2:12" s="1" customFormat="1" ht="6.95" customHeight="1">
      <c r="B83" s="41"/>
      <c r="C83" s="63"/>
      <c r="D83" s="63"/>
      <c r="E83" s="63"/>
      <c r="F83" s="63"/>
      <c r="G83" s="63"/>
      <c r="H83" s="63"/>
      <c r="I83" s="163"/>
      <c r="J83" s="63"/>
      <c r="K83" s="63"/>
      <c r="L83" s="61"/>
    </row>
    <row r="84" spans="2:12" s="1" customFormat="1" ht="15">
      <c r="B84" s="41"/>
      <c r="C84" s="65" t="s">
        <v>31</v>
      </c>
      <c r="D84" s="63"/>
      <c r="E84" s="63"/>
      <c r="F84" s="164" t="str">
        <f>E15</f>
        <v>Město Cheb</v>
      </c>
      <c r="G84" s="63"/>
      <c r="H84" s="63"/>
      <c r="I84" s="165" t="s">
        <v>39</v>
      </c>
      <c r="J84" s="164" t="str">
        <f>E21</f>
        <v>PK Beránek a Hradil</v>
      </c>
      <c r="K84" s="63"/>
      <c r="L84" s="61"/>
    </row>
    <row r="85" spans="2:12" s="1" customFormat="1" ht="14.45" customHeight="1">
      <c r="B85" s="41"/>
      <c r="C85" s="65" t="s">
        <v>36</v>
      </c>
      <c r="D85" s="63"/>
      <c r="E85" s="63"/>
      <c r="F85" s="164" t="str">
        <f>IF(E18="","",E18)</f>
        <v/>
      </c>
      <c r="G85" s="63"/>
      <c r="H85" s="63"/>
      <c r="I85" s="163"/>
      <c r="J85" s="63"/>
      <c r="K85" s="63"/>
      <c r="L85" s="61"/>
    </row>
    <row r="86" spans="2:12" s="1" customFormat="1" ht="10.35" customHeight="1">
      <c r="B86" s="41"/>
      <c r="C86" s="63"/>
      <c r="D86" s="63"/>
      <c r="E86" s="63"/>
      <c r="F86" s="63"/>
      <c r="G86" s="63"/>
      <c r="H86" s="63"/>
      <c r="I86" s="163"/>
      <c r="J86" s="63"/>
      <c r="K86" s="63"/>
      <c r="L86" s="61"/>
    </row>
    <row r="87" spans="2:20" s="9" customFormat="1" ht="29.25" customHeight="1">
      <c r="B87" s="166"/>
      <c r="C87" s="167" t="s">
        <v>124</v>
      </c>
      <c r="D87" s="168" t="s">
        <v>62</v>
      </c>
      <c r="E87" s="168" t="s">
        <v>58</v>
      </c>
      <c r="F87" s="168" t="s">
        <v>125</v>
      </c>
      <c r="G87" s="168" t="s">
        <v>126</v>
      </c>
      <c r="H87" s="168" t="s">
        <v>127</v>
      </c>
      <c r="I87" s="169" t="s">
        <v>128</v>
      </c>
      <c r="J87" s="168" t="s">
        <v>106</v>
      </c>
      <c r="K87" s="170" t="s">
        <v>129</v>
      </c>
      <c r="L87" s="171"/>
      <c r="M87" s="81" t="s">
        <v>130</v>
      </c>
      <c r="N87" s="82" t="s">
        <v>47</v>
      </c>
      <c r="O87" s="82" t="s">
        <v>131</v>
      </c>
      <c r="P87" s="82" t="s">
        <v>132</v>
      </c>
      <c r="Q87" s="82" t="s">
        <v>133</v>
      </c>
      <c r="R87" s="82" t="s">
        <v>134</v>
      </c>
      <c r="S87" s="82" t="s">
        <v>135</v>
      </c>
      <c r="T87" s="83" t="s">
        <v>136</v>
      </c>
    </row>
    <row r="88" spans="2:63" s="1" customFormat="1" ht="29.25" customHeight="1">
      <c r="B88" s="41"/>
      <c r="C88" s="87" t="s">
        <v>107</v>
      </c>
      <c r="D88" s="63"/>
      <c r="E88" s="63"/>
      <c r="F88" s="63"/>
      <c r="G88" s="63"/>
      <c r="H88" s="63"/>
      <c r="I88" s="163"/>
      <c r="J88" s="172">
        <f>BK88</f>
        <v>0</v>
      </c>
      <c r="K88" s="63"/>
      <c r="L88" s="61"/>
      <c r="M88" s="84"/>
      <c r="N88" s="85"/>
      <c r="O88" s="85"/>
      <c r="P88" s="173">
        <f>P89+P107</f>
        <v>0</v>
      </c>
      <c r="Q88" s="85"/>
      <c r="R88" s="173">
        <f>R89+R107</f>
        <v>2.349304</v>
      </c>
      <c r="S88" s="85"/>
      <c r="T88" s="174">
        <f>T89+T107</f>
        <v>4.098275999999999</v>
      </c>
      <c r="AT88" s="24" t="s">
        <v>76</v>
      </c>
      <c r="AU88" s="24" t="s">
        <v>108</v>
      </c>
      <c r="BK88" s="175">
        <f>BK89+BK107</f>
        <v>0</v>
      </c>
    </row>
    <row r="89" spans="2:63" s="10" customFormat="1" ht="37.35" customHeight="1">
      <c r="B89" s="176"/>
      <c r="C89" s="177"/>
      <c r="D89" s="178" t="s">
        <v>76</v>
      </c>
      <c r="E89" s="179" t="s">
        <v>137</v>
      </c>
      <c r="F89" s="179" t="s">
        <v>138</v>
      </c>
      <c r="G89" s="177"/>
      <c r="H89" s="177"/>
      <c r="I89" s="180"/>
      <c r="J89" s="181">
        <f>BK89</f>
        <v>0</v>
      </c>
      <c r="K89" s="177"/>
      <c r="L89" s="182"/>
      <c r="M89" s="183"/>
      <c r="N89" s="184"/>
      <c r="O89" s="184"/>
      <c r="P89" s="185">
        <f>P90+P99</f>
        <v>0</v>
      </c>
      <c r="Q89" s="184"/>
      <c r="R89" s="185">
        <f>R90+R99</f>
        <v>1.82148</v>
      </c>
      <c r="S89" s="184"/>
      <c r="T89" s="186">
        <f>T90+T99</f>
        <v>4.098275999999999</v>
      </c>
      <c r="AR89" s="187" t="s">
        <v>24</v>
      </c>
      <c r="AT89" s="188" t="s">
        <v>76</v>
      </c>
      <c r="AU89" s="188" t="s">
        <v>77</v>
      </c>
      <c r="AY89" s="187" t="s">
        <v>139</v>
      </c>
      <c r="BK89" s="189">
        <f>BK90+BK99</f>
        <v>0</v>
      </c>
    </row>
    <row r="90" spans="2:63" s="10" customFormat="1" ht="19.9" customHeight="1">
      <c r="B90" s="176"/>
      <c r="C90" s="177"/>
      <c r="D90" s="190" t="s">
        <v>76</v>
      </c>
      <c r="E90" s="191" t="s">
        <v>152</v>
      </c>
      <c r="F90" s="191" t="s">
        <v>153</v>
      </c>
      <c r="G90" s="177"/>
      <c r="H90" s="177"/>
      <c r="I90" s="180"/>
      <c r="J90" s="192">
        <f>BK90</f>
        <v>0</v>
      </c>
      <c r="K90" s="177"/>
      <c r="L90" s="182"/>
      <c r="M90" s="183"/>
      <c r="N90" s="184"/>
      <c r="O90" s="184"/>
      <c r="P90" s="185">
        <f>SUM(P91:P98)</f>
        <v>0</v>
      </c>
      <c r="Q90" s="184"/>
      <c r="R90" s="185">
        <f>SUM(R91:R98)</f>
        <v>1.82148</v>
      </c>
      <c r="S90" s="184"/>
      <c r="T90" s="186">
        <f>SUM(T91:T98)</f>
        <v>0</v>
      </c>
      <c r="AR90" s="187" t="s">
        <v>24</v>
      </c>
      <c r="AT90" s="188" t="s">
        <v>76</v>
      </c>
      <c r="AU90" s="188" t="s">
        <v>24</v>
      </c>
      <c r="AY90" s="187" t="s">
        <v>139</v>
      </c>
      <c r="BK90" s="189">
        <f>SUM(BK91:BK98)</f>
        <v>0</v>
      </c>
    </row>
    <row r="91" spans="2:65" s="1" customFormat="1" ht="22.5" customHeight="1">
      <c r="B91" s="41"/>
      <c r="C91" s="193" t="s">
        <v>24</v>
      </c>
      <c r="D91" s="193" t="s">
        <v>142</v>
      </c>
      <c r="E91" s="194" t="s">
        <v>574</v>
      </c>
      <c r="F91" s="195" t="s">
        <v>575</v>
      </c>
      <c r="G91" s="196" t="s">
        <v>145</v>
      </c>
      <c r="H91" s="197">
        <v>45.537</v>
      </c>
      <c r="I91" s="198"/>
      <c r="J91" s="199">
        <f>ROUND(I91*H91,2)</f>
        <v>0</v>
      </c>
      <c r="K91" s="195" t="s">
        <v>156</v>
      </c>
      <c r="L91" s="61"/>
      <c r="M91" s="200" t="s">
        <v>22</v>
      </c>
      <c r="N91" s="201" t="s">
        <v>48</v>
      </c>
      <c r="O91" s="42"/>
      <c r="P91" s="202">
        <f>O91*H91</f>
        <v>0</v>
      </c>
      <c r="Q91" s="202">
        <v>0.04</v>
      </c>
      <c r="R91" s="202">
        <f>Q91*H91</f>
        <v>1.82148</v>
      </c>
      <c r="S91" s="202">
        <v>0</v>
      </c>
      <c r="T91" s="203">
        <f>S91*H91</f>
        <v>0</v>
      </c>
      <c r="AR91" s="24" t="s">
        <v>146</v>
      </c>
      <c r="AT91" s="24" t="s">
        <v>142</v>
      </c>
      <c r="AU91" s="24" t="s">
        <v>86</v>
      </c>
      <c r="AY91" s="24" t="s">
        <v>139</v>
      </c>
      <c r="BE91" s="204">
        <f>IF(N91="základní",J91,0)</f>
        <v>0</v>
      </c>
      <c r="BF91" s="204">
        <f>IF(N91="snížená",J91,0)</f>
        <v>0</v>
      </c>
      <c r="BG91" s="204">
        <f>IF(N91="zákl. přenesená",J91,0)</f>
        <v>0</v>
      </c>
      <c r="BH91" s="204">
        <f>IF(N91="sníž. přenesená",J91,0)</f>
        <v>0</v>
      </c>
      <c r="BI91" s="204">
        <f>IF(N91="nulová",J91,0)</f>
        <v>0</v>
      </c>
      <c r="BJ91" s="24" t="s">
        <v>24</v>
      </c>
      <c r="BK91" s="204">
        <f>ROUND(I91*H91,2)</f>
        <v>0</v>
      </c>
      <c r="BL91" s="24" t="s">
        <v>146</v>
      </c>
      <c r="BM91" s="24" t="s">
        <v>576</v>
      </c>
    </row>
    <row r="92" spans="2:47" s="1" customFormat="1" ht="40.5">
      <c r="B92" s="41"/>
      <c r="C92" s="63"/>
      <c r="D92" s="207" t="s">
        <v>158</v>
      </c>
      <c r="E92" s="63"/>
      <c r="F92" s="239" t="s">
        <v>577</v>
      </c>
      <c r="G92" s="63"/>
      <c r="H92" s="63"/>
      <c r="I92" s="163"/>
      <c r="J92" s="63"/>
      <c r="K92" s="63"/>
      <c r="L92" s="61"/>
      <c r="M92" s="240"/>
      <c r="N92" s="42"/>
      <c r="O92" s="42"/>
      <c r="P92" s="42"/>
      <c r="Q92" s="42"/>
      <c r="R92" s="42"/>
      <c r="S92" s="42"/>
      <c r="T92" s="78"/>
      <c r="AT92" s="24" t="s">
        <v>158</v>
      </c>
      <c r="AU92" s="24" t="s">
        <v>86</v>
      </c>
    </row>
    <row r="93" spans="2:51" s="11" customFormat="1" ht="13.5">
      <c r="B93" s="205"/>
      <c r="C93" s="206"/>
      <c r="D93" s="207" t="s">
        <v>148</v>
      </c>
      <c r="E93" s="208" t="s">
        <v>22</v>
      </c>
      <c r="F93" s="209" t="s">
        <v>578</v>
      </c>
      <c r="G93" s="206"/>
      <c r="H93" s="210" t="s">
        <v>22</v>
      </c>
      <c r="I93" s="211"/>
      <c r="J93" s="206"/>
      <c r="K93" s="206"/>
      <c r="L93" s="212"/>
      <c r="M93" s="213"/>
      <c r="N93" s="214"/>
      <c r="O93" s="214"/>
      <c r="P93" s="214"/>
      <c r="Q93" s="214"/>
      <c r="R93" s="214"/>
      <c r="S93" s="214"/>
      <c r="T93" s="215"/>
      <c r="AT93" s="216" t="s">
        <v>148</v>
      </c>
      <c r="AU93" s="216" t="s">
        <v>86</v>
      </c>
      <c r="AV93" s="11" t="s">
        <v>24</v>
      </c>
      <c r="AW93" s="11" t="s">
        <v>38</v>
      </c>
      <c r="AX93" s="11" t="s">
        <v>77</v>
      </c>
      <c r="AY93" s="216" t="s">
        <v>139</v>
      </c>
    </row>
    <row r="94" spans="2:51" s="12" customFormat="1" ht="13.5">
      <c r="B94" s="217"/>
      <c r="C94" s="218"/>
      <c r="D94" s="207" t="s">
        <v>148</v>
      </c>
      <c r="E94" s="219" t="s">
        <v>22</v>
      </c>
      <c r="F94" s="220" t="s">
        <v>579</v>
      </c>
      <c r="G94" s="218"/>
      <c r="H94" s="221">
        <v>9.1</v>
      </c>
      <c r="I94" s="222"/>
      <c r="J94" s="218"/>
      <c r="K94" s="218"/>
      <c r="L94" s="223"/>
      <c r="M94" s="224"/>
      <c r="N94" s="225"/>
      <c r="O94" s="225"/>
      <c r="P94" s="225"/>
      <c r="Q94" s="225"/>
      <c r="R94" s="225"/>
      <c r="S94" s="225"/>
      <c r="T94" s="226"/>
      <c r="AT94" s="227" t="s">
        <v>148</v>
      </c>
      <c r="AU94" s="227" t="s">
        <v>86</v>
      </c>
      <c r="AV94" s="12" t="s">
        <v>86</v>
      </c>
      <c r="AW94" s="12" t="s">
        <v>38</v>
      </c>
      <c r="AX94" s="12" t="s">
        <v>77</v>
      </c>
      <c r="AY94" s="227" t="s">
        <v>139</v>
      </c>
    </row>
    <row r="95" spans="2:51" s="12" customFormat="1" ht="13.5">
      <c r="B95" s="217"/>
      <c r="C95" s="218"/>
      <c r="D95" s="207" t="s">
        <v>148</v>
      </c>
      <c r="E95" s="219" t="s">
        <v>22</v>
      </c>
      <c r="F95" s="220" t="s">
        <v>580</v>
      </c>
      <c r="G95" s="218"/>
      <c r="H95" s="221">
        <v>10.842</v>
      </c>
      <c r="I95" s="222"/>
      <c r="J95" s="218"/>
      <c r="K95" s="218"/>
      <c r="L95" s="223"/>
      <c r="M95" s="224"/>
      <c r="N95" s="225"/>
      <c r="O95" s="225"/>
      <c r="P95" s="225"/>
      <c r="Q95" s="225"/>
      <c r="R95" s="225"/>
      <c r="S95" s="225"/>
      <c r="T95" s="226"/>
      <c r="AT95" s="227" t="s">
        <v>148</v>
      </c>
      <c r="AU95" s="227" t="s">
        <v>86</v>
      </c>
      <c r="AV95" s="12" t="s">
        <v>86</v>
      </c>
      <c r="AW95" s="12" t="s">
        <v>38</v>
      </c>
      <c r="AX95" s="12" t="s">
        <v>77</v>
      </c>
      <c r="AY95" s="227" t="s">
        <v>139</v>
      </c>
    </row>
    <row r="96" spans="2:51" s="12" customFormat="1" ht="13.5">
      <c r="B96" s="217"/>
      <c r="C96" s="218"/>
      <c r="D96" s="207" t="s">
        <v>148</v>
      </c>
      <c r="E96" s="219" t="s">
        <v>22</v>
      </c>
      <c r="F96" s="220" t="s">
        <v>581</v>
      </c>
      <c r="G96" s="218"/>
      <c r="H96" s="221">
        <v>13.709</v>
      </c>
      <c r="I96" s="222"/>
      <c r="J96" s="218"/>
      <c r="K96" s="218"/>
      <c r="L96" s="223"/>
      <c r="M96" s="224"/>
      <c r="N96" s="225"/>
      <c r="O96" s="225"/>
      <c r="P96" s="225"/>
      <c r="Q96" s="225"/>
      <c r="R96" s="225"/>
      <c r="S96" s="225"/>
      <c r="T96" s="226"/>
      <c r="AT96" s="227" t="s">
        <v>148</v>
      </c>
      <c r="AU96" s="227" t="s">
        <v>86</v>
      </c>
      <c r="AV96" s="12" t="s">
        <v>86</v>
      </c>
      <c r="AW96" s="12" t="s">
        <v>38</v>
      </c>
      <c r="AX96" s="12" t="s">
        <v>77</v>
      </c>
      <c r="AY96" s="227" t="s">
        <v>139</v>
      </c>
    </row>
    <row r="97" spans="2:51" s="12" customFormat="1" ht="13.5">
      <c r="B97" s="217"/>
      <c r="C97" s="218"/>
      <c r="D97" s="207" t="s">
        <v>148</v>
      </c>
      <c r="E97" s="219" t="s">
        <v>22</v>
      </c>
      <c r="F97" s="220" t="s">
        <v>582</v>
      </c>
      <c r="G97" s="218"/>
      <c r="H97" s="221">
        <v>11.886</v>
      </c>
      <c r="I97" s="222"/>
      <c r="J97" s="218"/>
      <c r="K97" s="218"/>
      <c r="L97" s="223"/>
      <c r="M97" s="224"/>
      <c r="N97" s="225"/>
      <c r="O97" s="225"/>
      <c r="P97" s="225"/>
      <c r="Q97" s="225"/>
      <c r="R97" s="225"/>
      <c r="S97" s="225"/>
      <c r="T97" s="226"/>
      <c r="AT97" s="227" t="s">
        <v>148</v>
      </c>
      <c r="AU97" s="227" t="s">
        <v>86</v>
      </c>
      <c r="AV97" s="12" t="s">
        <v>86</v>
      </c>
      <c r="AW97" s="12" t="s">
        <v>38</v>
      </c>
      <c r="AX97" s="12" t="s">
        <v>77</v>
      </c>
      <c r="AY97" s="227" t="s">
        <v>139</v>
      </c>
    </row>
    <row r="98" spans="2:51" s="13" customFormat="1" ht="13.5">
      <c r="B98" s="228"/>
      <c r="C98" s="229"/>
      <c r="D98" s="207" t="s">
        <v>148</v>
      </c>
      <c r="E98" s="230" t="s">
        <v>22</v>
      </c>
      <c r="F98" s="231" t="s">
        <v>151</v>
      </c>
      <c r="G98" s="229"/>
      <c r="H98" s="232">
        <v>45.537</v>
      </c>
      <c r="I98" s="233"/>
      <c r="J98" s="229"/>
      <c r="K98" s="229"/>
      <c r="L98" s="234"/>
      <c r="M98" s="235"/>
      <c r="N98" s="236"/>
      <c r="O98" s="236"/>
      <c r="P98" s="236"/>
      <c r="Q98" s="236"/>
      <c r="R98" s="236"/>
      <c r="S98" s="236"/>
      <c r="T98" s="237"/>
      <c r="AT98" s="238" t="s">
        <v>148</v>
      </c>
      <c r="AU98" s="238" t="s">
        <v>86</v>
      </c>
      <c r="AV98" s="13" t="s">
        <v>146</v>
      </c>
      <c r="AW98" s="13" t="s">
        <v>38</v>
      </c>
      <c r="AX98" s="13" t="s">
        <v>24</v>
      </c>
      <c r="AY98" s="238" t="s">
        <v>139</v>
      </c>
    </row>
    <row r="99" spans="2:63" s="10" customFormat="1" ht="29.85" customHeight="1">
      <c r="B99" s="176"/>
      <c r="C99" s="177"/>
      <c r="D99" s="190" t="s">
        <v>76</v>
      </c>
      <c r="E99" s="191" t="s">
        <v>254</v>
      </c>
      <c r="F99" s="191" t="s">
        <v>255</v>
      </c>
      <c r="G99" s="177"/>
      <c r="H99" s="177"/>
      <c r="I99" s="180"/>
      <c r="J99" s="192">
        <f>BK99</f>
        <v>0</v>
      </c>
      <c r="K99" s="177"/>
      <c r="L99" s="182"/>
      <c r="M99" s="183"/>
      <c r="N99" s="184"/>
      <c r="O99" s="184"/>
      <c r="P99" s="185">
        <f>SUM(P100:P106)</f>
        <v>0</v>
      </c>
      <c r="Q99" s="184"/>
      <c r="R99" s="185">
        <f>SUM(R100:R106)</f>
        <v>0</v>
      </c>
      <c r="S99" s="184"/>
      <c r="T99" s="186">
        <f>SUM(T100:T106)</f>
        <v>4.098275999999999</v>
      </c>
      <c r="AR99" s="187" t="s">
        <v>24</v>
      </c>
      <c r="AT99" s="188" t="s">
        <v>76</v>
      </c>
      <c r="AU99" s="188" t="s">
        <v>24</v>
      </c>
      <c r="AY99" s="187" t="s">
        <v>139</v>
      </c>
      <c r="BK99" s="189">
        <f>SUM(BK100:BK106)</f>
        <v>0</v>
      </c>
    </row>
    <row r="100" spans="2:65" s="1" customFormat="1" ht="31.5" customHeight="1">
      <c r="B100" s="41"/>
      <c r="C100" s="193" t="s">
        <v>86</v>
      </c>
      <c r="D100" s="193" t="s">
        <v>142</v>
      </c>
      <c r="E100" s="194" t="s">
        <v>583</v>
      </c>
      <c r="F100" s="195" t="s">
        <v>584</v>
      </c>
      <c r="G100" s="196" t="s">
        <v>585</v>
      </c>
      <c r="H100" s="197">
        <v>455.364</v>
      </c>
      <c r="I100" s="198"/>
      <c r="J100" s="199">
        <f>ROUND(I100*H100,2)</f>
        <v>0</v>
      </c>
      <c r="K100" s="195" t="s">
        <v>156</v>
      </c>
      <c r="L100" s="61"/>
      <c r="M100" s="200" t="s">
        <v>22</v>
      </c>
      <c r="N100" s="201" t="s">
        <v>48</v>
      </c>
      <c r="O100" s="42"/>
      <c r="P100" s="202">
        <f>O100*H100</f>
        <v>0</v>
      </c>
      <c r="Q100" s="202">
        <v>0</v>
      </c>
      <c r="R100" s="202">
        <f>Q100*H100</f>
        <v>0</v>
      </c>
      <c r="S100" s="202">
        <v>0.009</v>
      </c>
      <c r="T100" s="203">
        <f>S100*H100</f>
        <v>4.098275999999999</v>
      </c>
      <c r="AR100" s="24" t="s">
        <v>146</v>
      </c>
      <c r="AT100" s="24" t="s">
        <v>142</v>
      </c>
      <c r="AU100" s="24" t="s">
        <v>86</v>
      </c>
      <c r="AY100" s="24" t="s">
        <v>139</v>
      </c>
      <c r="BE100" s="204">
        <f>IF(N100="základní",J100,0)</f>
        <v>0</v>
      </c>
      <c r="BF100" s="204">
        <f>IF(N100="snížená",J100,0)</f>
        <v>0</v>
      </c>
      <c r="BG100" s="204">
        <f>IF(N100="zákl. přenesená",J100,0)</f>
        <v>0</v>
      </c>
      <c r="BH100" s="204">
        <f>IF(N100="sníž. přenesená",J100,0)</f>
        <v>0</v>
      </c>
      <c r="BI100" s="204">
        <f>IF(N100="nulová",J100,0)</f>
        <v>0</v>
      </c>
      <c r="BJ100" s="24" t="s">
        <v>24</v>
      </c>
      <c r="BK100" s="204">
        <f>ROUND(I100*H100,2)</f>
        <v>0</v>
      </c>
      <c r="BL100" s="24" t="s">
        <v>146</v>
      </c>
      <c r="BM100" s="24" t="s">
        <v>586</v>
      </c>
    </row>
    <row r="101" spans="2:51" s="11" customFormat="1" ht="13.5">
      <c r="B101" s="205"/>
      <c r="C101" s="206"/>
      <c r="D101" s="207" t="s">
        <v>148</v>
      </c>
      <c r="E101" s="208" t="s">
        <v>22</v>
      </c>
      <c r="F101" s="209" t="s">
        <v>578</v>
      </c>
      <c r="G101" s="206"/>
      <c r="H101" s="210" t="s">
        <v>22</v>
      </c>
      <c r="I101" s="211"/>
      <c r="J101" s="206"/>
      <c r="K101" s="206"/>
      <c r="L101" s="212"/>
      <c r="M101" s="213"/>
      <c r="N101" s="214"/>
      <c r="O101" s="214"/>
      <c r="P101" s="214"/>
      <c r="Q101" s="214"/>
      <c r="R101" s="214"/>
      <c r="S101" s="214"/>
      <c r="T101" s="215"/>
      <c r="AT101" s="216" t="s">
        <v>148</v>
      </c>
      <c r="AU101" s="216" t="s">
        <v>86</v>
      </c>
      <c r="AV101" s="11" t="s">
        <v>24</v>
      </c>
      <c r="AW101" s="11" t="s">
        <v>38</v>
      </c>
      <c r="AX101" s="11" t="s">
        <v>77</v>
      </c>
      <c r="AY101" s="216" t="s">
        <v>139</v>
      </c>
    </row>
    <row r="102" spans="2:51" s="12" customFormat="1" ht="13.5">
      <c r="B102" s="217"/>
      <c r="C102" s="218"/>
      <c r="D102" s="207" t="s">
        <v>148</v>
      </c>
      <c r="E102" s="219" t="s">
        <v>22</v>
      </c>
      <c r="F102" s="220" t="s">
        <v>587</v>
      </c>
      <c r="G102" s="218"/>
      <c r="H102" s="221">
        <v>91</v>
      </c>
      <c r="I102" s="222"/>
      <c r="J102" s="218"/>
      <c r="K102" s="218"/>
      <c r="L102" s="223"/>
      <c r="M102" s="224"/>
      <c r="N102" s="225"/>
      <c r="O102" s="225"/>
      <c r="P102" s="225"/>
      <c r="Q102" s="225"/>
      <c r="R102" s="225"/>
      <c r="S102" s="225"/>
      <c r="T102" s="226"/>
      <c r="AT102" s="227" t="s">
        <v>148</v>
      </c>
      <c r="AU102" s="227" t="s">
        <v>86</v>
      </c>
      <c r="AV102" s="12" t="s">
        <v>86</v>
      </c>
      <c r="AW102" s="12" t="s">
        <v>38</v>
      </c>
      <c r="AX102" s="12" t="s">
        <v>77</v>
      </c>
      <c r="AY102" s="227" t="s">
        <v>139</v>
      </c>
    </row>
    <row r="103" spans="2:51" s="12" customFormat="1" ht="13.5">
      <c r="B103" s="217"/>
      <c r="C103" s="218"/>
      <c r="D103" s="207" t="s">
        <v>148</v>
      </c>
      <c r="E103" s="219" t="s">
        <v>22</v>
      </c>
      <c r="F103" s="220" t="s">
        <v>588</v>
      </c>
      <c r="G103" s="218"/>
      <c r="H103" s="221">
        <v>108.42</v>
      </c>
      <c r="I103" s="222"/>
      <c r="J103" s="218"/>
      <c r="K103" s="218"/>
      <c r="L103" s="223"/>
      <c r="M103" s="224"/>
      <c r="N103" s="225"/>
      <c r="O103" s="225"/>
      <c r="P103" s="225"/>
      <c r="Q103" s="225"/>
      <c r="R103" s="225"/>
      <c r="S103" s="225"/>
      <c r="T103" s="226"/>
      <c r="AT103" s="227" t="s">
        <v>148</v>
      </c>
      <c r="AU103" s="227" t="s">
        <v>86</v>
      </c>
      <c r="AV103" s="12" t="s">
        <v>86</v>
      </c>
      <c r="AW103" s="12" t="s">
        <v>38</v>
      </c>
      <c r="AX103" s="12" t="s">
        <v>77</v>
      </c>
      <c r="AY103" s="227" t="s">
        <v>139</v>
      </c>
    </row>
    <row r="104" spans="2:51" s="12" customFormat="1" ht="13.5">
      <c r="B104" s="217"/>
      <c r="C104" s="218"/>
      <c r="D104" s="207" t="s">
        <v>148</v>
      </c>
      <c r="E104" s="219" t="s">
        <v>22</v>
      </c>
      <c r="F104" s="220" t="s">
        <v>589</v>
      </c>
      <c r="G104" s="218"/>
      <c r="H104" s="221">
        <v>137.085</v>
      </c>
      <c r="I104" s="222"/>
      <c r="J104" s="218"/>
      <c r="K104" s="218"/>
      <c r="L104" s="223"/>
      <c r="M104" s="224"/>
      <c r="N104" s="225"/>
      <c r="O104" s="225"/>
      <c r="P104" s="225"/>
      <c r="Q104" s="225"/>
      <c r="R104" s="225"/>
      <c r="S104" s="225"/>
      <c r="T104" s="226"/>
      <c r="AT104" s="227" t="s">
        <v>148</v>
      </c>
      <c r="AU104" s="227" t="s">
        <v>86</v>
      </c>
      <c r="AV104" s="12" t="s">
        <v>86</v>
      </c>
      <c r="AW104" s="12" t="s">
        <v>38</v>
      </c>
      <c r="AX104" s="12" t="s">
        <v>77</v>
      </c>
      <c r="AY104" s="227" t="s">
        <v>139</v>
      </c>
    </row>
    <row r="105" spans="2:51" s="12" customFormat="1" ht="13.5">
      <c r="B105" s="217"/>
      <c r="C105" s="218"/>
      <c r="D105" s="207" t="s">
        <v>148</v>
      </c>
      <c r="E105" s="219" t="s">
        <v>22</v>
      </c>
      <c r="F105" s="220" t="s">
        <v>590</v>
      </c>
      <c r="G105" s="218"/>
      <c r="H105" s="221">
        <v>118.859</v>
      </c>
      <c r="I105" s="222"/>
      <c r="J105" s="218"/>
      <c r="K105" s="218"/>
      <c r="L105" s="223"/>
      <c r="M105" s="224"/>
      <c r="N105" s="225"/>
      <c r="O105" s="225"/>
      <c r="P105" s="225"/>
      <c r="Q105" s="225"/>
      <c r="R105" s="225"/>
      <c r="S105" s="225"/>
      <c r="T105" s="226"/>
      <c r="AT105" s="227" t="s">
        <v>148</v>
      </c>
      <c r="AU105" s="227" t="s">
        <v>86</v>
      </c>
      <c r="AV105" s="12" t="s">
        <v>86</v>
      </c>
      <c r="AW105" s="12" t="s">
        <v>38</v>
      </c>
      <c r="AX105" s="12" t="s">
        <v>77</v>
      </c>
      <c r="AY105" s="227" t="s">
        <v>139</v>
      </c>
    </row>
    <row r="106" spans="2:51" s="13" customFormat="1" ht="13.5">
      <c r="B106" s="228"/>
      <c r="C106" s="229"/>
      <c r="D106" s="207" t="s">
        <v>148</v>
      </c>
      <c r="E106" s="230" t="s">
        <v>22</v>
      </c>
      <c r="F106" s="231" t="s">
        <v>151</v>
      </c>
      <c r="G106" s="229"/>
      <c r="H106" s="232">
        <v>455.364</v>
      </c>
      <c r="I106" s="233"/>
      <c r="J106" s="229"/>
      <c r="K106" s="229"/>
      <c r="L106" s="234"/>
      <c r="M106" s="235"/>
      <c r="N106" s="236"/>
      <c r="O106" s="236"/>
      <c r="P106" s="236"/>
      <c r="Q106" s="236"/>
      <c r="R106" s="236"/>
      <c r="S106" s="236"/>
      <c r="T106" s="237"/>
      <c r="AT106" s="238" t="s">
        <v>148</v>
      </c>
      <c r="AU106" s="238" t="s">
        <v>86</v>
      </c>
      <c r="AV106" s="13" t="s">
        <v>146</v>
      </c>
      <c r="AW106" s="13" t="s">
        <v>38</v>
      </c>
      <c r="AX106" s="13" t="s">
        <v>24</v>
      </c>
      <c r="AY106" s="238" t="s">
        <v>139</v>
      </c>
    </row>
    <row r="107" spans="2:63" s="10" customFormat="1" ht="37.35" customHeight="1">
      <c r="B107" s="176"/>
      <c r="C107" s="177"/>
      <c r="D107" s="178" t="s">
        <v>76</v>
      </c>
      <c r="E107" s="179" t="s">
        <v>310</v>
      </c>
      <c r="F107" s="179" t="s">
        <v>311</v>
      </c>
      <c r="G107" s="177"/>
      <c r="H107" s="177"/>
      <c r="I107" s="180"/>
      <c r="J107" s="181">
        <f>BK107</f>
        <v>0</v>
      </c>
      <c r="K107" s="177"/>
      <c r="L107" s="182"/>
      <c r="M107" s="183"/>
      <c r="N107" s="184"/>
      <c r="O107" s="184"/>
      <c r="P107" s="185">
        <f>P108+P114+P132+P164+P321+P347+P532+P549</f>
        <v>0</v>
      </c>
      <c r="Q107" s="184"/>
      <c r="R107" s="185">
        <f>R108+R114+R132+R164+R321+R347+R532+R549</f>
        <v>0.527824</v>
      </c>
      <c r="S107" s="184"/>
      <c r="T107" s="186">
        <f>T108+T114+T132+T164+T321+T347+T532+T549</f>
        <v>0</v>
      </c>
      <c r="AR107" s="187" t="s">
        <v>86</v>
      </c>
      <c r="AT107" s="188" t="s">
        <v>76</v>
      </c>
      <c r="AU107" s="188" t="s">
        <v>77</v>
      </c>
      <c r="AY107" s="187" t="s">
        <v>139</v>
      </c>
      <c r="BK107" s="189">
        <f>BK108+BK114+BK132+BK164+BK321+BK347+BK532+BK549</f>
        <v>0</v>
      </c>
    </row>
    <row r="108" spans="2:63" s="10" customFormat="1" ht="19.9" customHeight="1">
      <c r="B108" s="176"/>
      <c r="C108" s="177"/>
      <c r="D108" s="190" t="s">
        <v>76</v>
      </c>
      <c r="E108" s="191" t="s">
        <v>591</v>
      </c>
      <c r="F108" s="191" t="s">
        <v>592</v>
      </c>
      <c r="G108" s="177"/>
      <c r="H108" s="177"/>
      <c r="I108" s="180"/>
      <c r="J108" s="192">
        <f>BK108</f>
        <v>0</v>
      </c>
      <c r="K108" s="177"/>
      <c r="L108" s="182"/>
      <c r="M108" s="183"/>
      <c r="N108" s="184"/>
      <c r="O108" s="184"/>
      <c r="P108" s="185">
        <f>SUM(P109:P113)</f>
        <v>0</v>
      </c>
      <c r="Q108" s="184"/>
      <c r="R108" s="185">
        <f>SUM(R109:R113)</f>
        <v>0</v>
      </c>
      <c r="S108" s="184"/>
      <c r="T108" s="186">
        <f>SUM(T109:T113)</f>
        <v>0</v>
      </c>
      <c r="AR108" s="187" t="s">
        <v>86</v>
      </c>
      <c r="AT108" s="188" t="s">
        <v>76</v>
      </c>
      <c r="AU108" s="188" t="s">
        <v>24</v>
      </c>
      <c r="AY108" s="187" t="s">
        <v>139</v>
      </c>
      <c r="BK108" s="189">
        <f>SUM(BK109:BK113)</f>
        <v>0</v>
      </c>
    </row>
    <row r="109" spans="2:65" s="1" customFormat="1" ht="31.5" customHeight="1">
      <c r="B109" s="41"/>
      <c r="C109" s="193" t="s">
        <v>140</v>
      </c>
      <c r="D109" s="193" t="s">
        <v>142</v>
      </c>
      <c r="E109" s="194" t="s">
        <v>593</v>
      </c>
      <c r="F109" s="195" t="s">
        <v>594</v>
      </c>
      <c r="G109" s="196" t="s">
        <v>374</v>
      </c>
      <c r="H109" s="197">
        <v>2</v>
      </c>
      <c r="I109" s="198"/>
      <c r="J109" s="199">
        <f>ROUND(I109*H109,2)</f>
        <v>0</v>
      </c>
      <c r="K109" s="195" t="s">
        <v>156</v>
      </c>
      <c r="L109" s="61"/>
      <c r="M109" s="200" t="s">
        <v>22</v>
      </c>
      <c r="N109" s="201" t="s">
        <v>48</v>
      </c>
      <c r="O109" s="42"/>
      <c r="P109" s="202">
        <f>O109*H109</f>
        <v>0</v>
      </c>
      <c r="Q109" s="202">
        <v>0</v>
      </c>
      <c r="R109" s="202">
        <f>Q109*H109</f>
        <v>0</v>
      </c>
      <c r="S109" s="202">
        <v>0</v>
      </c>
      <c r="T109" s="203">
        <f>S109*H109</f>
        <v>0</v>
      </c>
      <c r="AR109" s="24" t="s">
        <v>318</v>
      </c>
      <c r="AT109" s="24" t="s">
        <v>142</v>
      </c>
      <c r="AU109" s="24" t="s">
        <v>86</v>
      </c>
      <c r="AY109" s="24" t="s">
        <v>139</v>
      </c>
      <c r="BE109" s="204">
        <f>IF(N109="základní",J109,0)</f>
        <v>0</v>
      </c>
      <c r="BF109" s="204">
        <f>IF(N109="snížená",J109,0)</f>
        <v>0</v>
      </c>
      <c r="BG109" s="204">
        <f>IF(N109="zákl. přenesená",J109,0)</f>
        <v>0</v>
      </c>
      <c r="BH109" s="204">
        <f>IF(N109="sníž. přenesená",J109,0)</f>
        <v>0</v>
      </c>
      <c r="BI109" s="204">
        <f>IF(N109="nulová",J109,0)</f>
        <v>0</v>
      </c>
      <c r="BJ109" s="24" t="s">
        <v>24</v>
      </c>
      <c r="BK109" s="204">
        <f>ROUND(I109*H109,2)</f>
        <v>0</v>
      </c>
      <c r="BL109" s="24" t="s">
        <v>318</v>
      </c>
      <c r="BM109" s="24" t="s">
        <v>595</v>
      </c>
    </row>
    <row r="110" spans="2:47" s="1" customFormat="1" ht="40.5">
      <c r="B110" s="41"/>
      <c r="C110" s="63"/>
      <c r="D110" s="207" t="s">
        <v>158</v>
      </c>
      <c r="E110" s="63"/>
      <c r="F110" s="239" t="s">
        <v>596</v>
      </c>
      <c r="G110" s="63"/>
      <c r="H110" s="63"/>
      <c r="I110" s="163"/>
      <c r="J110" s="63"/>
      <c r="K110" s="63"/>
      <c r="L110" s="61"/>
      <c r="M110" s="240"/>
      <c r="N110" s="42"/>
      <c r="O110" s="42"/>
      <c r="P110" s="42"/>
      <c r="Q110" s="42"/>
      <c r="R110" s="42"/>
      <c r="S110" s="42"/>
      <c r="T110" s="78"/>
      <c r="AT110" s="24" t="s">
        <v>158</v>
      </c>
      <c r="AU110" s="24" t="s">
        <v>86</v>
      </c>
    </row>
    <row r="111" spans="2:51" s="12" customFormat="1" ht="13.5">
      <c r="B111" s="217"/>
      <c r="C111" s="218"/>
      <c r="D111" s="207" t="s">
        <v>148</v>
      </c>
      <c r="E111" s="219" t="s">
        <v>22</v>
      </c>
      <c r="F111" s="220" t="s">
        <v>597</v>
      </c>
      <c r="G111" s="218"/>
      <c r="H111" s="221">
        <v>1</v>
      </c>
      <c r="I111" s="222"/>
      <c r="J111" s="218"/>
      <c r="K111" s="218"/>
      <c r="L111" s="223"/>
      <c r="M111" s="224"/>
      <c r="N111" s="225"/>
      <c r="O111" s="225"/>
      <c r="P111" s="225"/>
      <c r="Q111" s="225"/>
      <c r="R111" s="225"/>
      <c r="S111" s="225"/>
      <c r="T111" s="226"/>
      <c r="AT111" s="227" t="s">
        <v>148</v>
      </c>
      <c r="AU111" s="227" t="s">
        <v>86</v>
      </c>
      <c r="AV111" s="12" t="s">
        <v>86</v>
      </c>
      <c r="AW111" s="12" t="s">
        <v>38</v>
      </c>
      <c r="AX111" s="12" t="s">
        <v>77</v>
      </c>
      <c r="AY111" s="227" t="s">
        <v>139</v>
      </c>
    </row>
    <row r="112" spans="2:51" s="12" customFormat="1" ht="13.5">
      <c r="B112" s="217"/>
      <c r="C112" s="218"/>
      <c r="D112" s="207" t="s">
        <v>148</v>
      </c>
      <c r="E112" s="219" t="s">
        <v>22</v>
      </c>
      <c r="F112" s="220" t="s">
        <v>598</v>
      </c>
      <c r="G112" s="218"/>
      <c r="H112" s="221">
        <v>1</v>
      </c>
      <c r="I112" s="222"/>
      <c r="J112" s="218"/>
      <c r="K112" s="218"/>
      <c r="L112" s="223"/>
      <c r="M112" s="224"/>
      <c r="N112" s="225"/>
      <c r="O112" s="225"/>
      <c r="P112" s="225"/>
      <c r="Q112" s="225"/>
      <c r="R112" s="225"/>
      <c r="S112" s="225"/>
      <c r="T112" s="226"/>
      <c r="AT112" s="227" t="s">
        <v>148</v>
      </c>
      <c r="AU112" s="227" t="s">
        <v>86</v>
      </c>
      <c r="AV112" s="12" t="s">
        <v>86</v>
      </c>
      <c r="AW112" s="12" t="s">
        <v>38</v>
      </c>
      <c r="AX112" s="12" t="s">
        <v>77</v>
      </c>
      <c r="AY112" s="227" t="s">
        <v>139</v>
      </c>
    </row>
    <row r="113" spans="2:51" s="13" customFormat="1" ht="13.5">
      <c r="B113" s="228"/>
      <c r="C113" s="229"/>
      <c r="D113" s="207" t="s">
        <v>148</v>
      </c>
      <c r="E113" s="230" t="s">
        <v>22</v>
      </c>
      <c r="F113" s="231" t="s">
        <v>151</v>
      </c>
      <c r="G113" s="229"/>
      <c r="H113" s="232">
        <v>2</v>
      </c>
      <c r="I113" s="233"/>
      <c r="J113" s="229"/>
      <c r="K113" s="229"/>
      <c r="L113" s="234"/>
      <c r="M113" s="235"/>
      <c r="N113" s="236"/>
      <c r="O113" s="236"/>
      <c r="P113" s="236"/>
      <c r="Q113" s="236"/>
      <c r="R113" s="236"/>
      <c r="S113" s="236"/>
      <c r="T113" s="237"/>
      <c r="AT113" s="238" t="s">
        <v>148</v>
      </c>
      <c r="AU113" s="238" t="s">
        <v>86</v>
      </c>
      <c r="AV113" s="13" t="s">
        <v>146</v>
      </c>
      <c r="AW113" s="13" t="s">
        <v>38</v>
      </c>
      <c r="AX113" s="13" t="s">
        <v>24</v>
      </c>
      <c r="AY113" s="238" t="s">
        <v>139</v>
      </c>
    </row>
    <row r="114" spans="2:63" s="10" customFormat="1" ht="29.85" customHeight="1">
      <c r="B114" s="176"/>
      <c r="C114" s="177"/>
      <c r="D114" s="190" t="s">
        <v>76</v>
      </c>
      <c r="E114" s="191" t="s">
        <v>599</v>
      </c>
      <c r="F114" s="191" t="s">
        <v>600</v>
      </c>
      <c r="G114" s="177"/>
      <c r="H114" s="177"/>
      <c r="I114" s="180"/>
      <c r="J114" s="192">
        <f>BK114</f>
        <v>0</v>
      </c>
      <c r="K114" s="177"/>
      <c r="L114" s="182"/>
      <c r="M114" s="183"/>
      <c r="N114" s="184"/>
      <c r="O114" s="184"/>
      <c r="P114" s="185">
        <f>SUM(P115:P131)</f>
        <v>0</v>
      </c>
      <c r="Q114" s="184"/>
      <c r="R114" s="185">
        <f>SUM(R115:R131)</f>
        <v>0</v>
      </c>
      <c r="S114" s="184"/>
      <c r="T114" s="186">
        <f>SUM(T115:T131)</f>
        <v>0</v>
      </c>
      <c r="AR114" s="187" t="s">
        <v>86</v>
      </c>
      <c r="AT114" s="188" t="s">
        <v>76</v>
      </c>
      <c r="AU114" s="188" t="s">
        <v>24</v>
      </c>
      <c r="AY114" s="187" t="s">
        <v>139</v>
      </c>
      <c r="BK114" s="189">
        <f>SUM(BK115:BK131)</f>
        <v>0</v>
      </c>
    </row>
    <row r="115" spans="2:65" s="1" customFormat="1" ht="31.5" customHeight="1">
      <c r="B115" s="41"/>
      <c r="C115" s="193" t="s">
        <v>146</v>
      </c>
      <c r="D115" s="193" t="s">
        <v>142</v>
      </c>
      <c r="E115" s="194" t="s">
        <v>601</v>
      </c>
      <c r="F115" s="195" t="s">
        <v>602</v>
      </c>
      <c r="G115" s="196" t="s">
        <v>374</v>
      </c>
      <c r="H115" s="197">
        <v>4</v>
      </c>
      <c r="I115" s="198"/>
      <c r="J115" s="199">
        <f>ROUND(I115*H115,2)</f>
        <v>0</v>
      </c>
      <c r="K115" s="195" t="s">
        <v>156</v>
      </c>
      <c r="L115" s="61"/>
      <c r="M115" s="200" t="s">
        <v>22</v>
      </c>
      <c r="N115" s="201" t="s">
        <v>48</v>
      </c>
      <c r="O115" s="42"/>
      <c r="P115" s="202">
        <f>O115*H115</f>
        <v>0</v>
      </c>
      <c r="Q115" s="202">
        <v>0</v>
      </c>
      <c r="R115" s="202">
        <f>Q115*H115</f>
        <v>0</v>
      </c>
      <c r="S115" s="202">
        <v>0</v>
      </c>
      <c r="T115" s="203">
        <f>S115*H115</f>
        <v>0</v>
      </c>
      <c r="AR115" s="24" t="s">
        <v>318</v>
      </c>
      <c r="AT115" s="24" t="s">
        <v>142</v>
      </c>
      <c r="AU115" s="24" t="s">
        <v>86</v>
      </c>
      <c r="AY115" s="24" t="s">
        <v>139</v>
      </c>
      <c r="BE115" s="204">
        <f>IF(N115="základní",J115,0)</f>
        <v>0</v>
      </c>
      <c r="BF115" s="204">
        <f>IF(N115="snížená",J115,0)</f>
        <v>0</v>
      </c>
      <c r="BG115" s="204">
        <f>IF(N115="zákl. přenesená",J115,0)</f>
        <v>0</v>
      </c>
      <c r="BH115" s="204">
        <f>IF(N115="sníž. přenesená",J115,0)</f>
        <v>0</v>
      </c>
      <c r="BI115" s="204">
        <f>IF(N115="nulová",J115,0)</f>
        <v>0</v>
      </c>
      <c r="BJ115" s="24" t="s">
        <v>24</v>
      </c>
      <c r="BK115" s="204">
        <f>ROUND(I115*H115,2)</f>
        <v>0</v>
      </c>
      <c r="BL115" s="24" t="s">
        <v>318</v>
      </c>
      <c r="BM115" s="24" t="s">
        <v>603</v>
      </c>
    </row>
    <row r="116" spans="2:51" s="11" customFormat="1" ht="13.5">
      <c r="B116" s="205"/>
      <c r="C116" s="206"/>
      <c r="D116" s="207" t="s">
        <v>148</v>
      </c>
      <c r="E116" s="208" t="s">
        <v>22</v>
      </c>
      <c r="F116" s="209" t="s">
        <v>604</v>
      </c>
      <c r="G116" s="206"/>
      <c r="H116" s="210" t="s">
        <v>22</v>
      </c>
      <c r="I116" s="211"/>
      <c r="J116" s="206"/>
      <c r="K116" s="206"/>
      <c r="L116" s="212"/>
      <c r="M116" s="213"/>
      <c r="N116" s="214"/>
      <c r="O116" s="214"/>
      <c r="P116" s="214"/>
      <c r="Q116" s="214"/>
      <c r="R116" s="214"/>
      <c r="S116" s="214"/>
      <c r="T116" s="215"/>
      <c r="AT116" s="216" t="s">
        <v>148</v>
      </c>
      <c r="AU116" s="216" t="s">
        <v>86</v>
      </c>
      <c r="AV116" s="11" t="s">
        <v>24</v>
      </c>
      <c r="AW116" s="11" t="s">
        <v>38</v>
      </c>
      <c r="AX116" s="11" t="s">
        <v>77</v>
      </c>
      <c r="AY116" s="216" t="s">
        <v>139</v>
      </c>
    </row>
    <row r="117" spans="2:51" s="12" customFormat="1" ht="13.5">
      <c r="B117" s="217"/>
      <c r="C117" s="218"/>
      <c r="D117" s="207" t="s">
        <v>148</v>
      </c>
      <c r="E117" s="219" t="s">
        <v>22</v>
      </c>
      <c r="F117" s="220" t="s">
        <v>605</v>
      </c>
      <c r="G117" s="218"/>
      <c r="H117" s="221">
        <v>1</v>
      </c>
      <c r="I117" s="222"/>
      <c r="J117" s="218"/>
      <c r="K117" s="218"/>
      <c r="L117" s="223"/>
      <c r="M117" s="224"/>
      <c r="N117" s="225"/>
      <c r="O117" s="225"/>
      <c r="P117" s="225"/>
      <c r="Q117" s="225"/>
      <c r="R117" s="225"/>
      <c r="S117" s="225"/>
      <c r="T117" s="226"/>
      <c r="AT117" s="227" t="s">
        <v>148</v>
      </c>
      <c r="AU117" s="227" t="s">
        <v>86</v>
      </c>
      <c r="AV117" s="12" t="s">
        <v>86</v>
      </c>
      <c r="AW117" s="12" t="s">
        <v>38</v>
      </c>
      <c r="AX117" s="12" t="s">
        <v>77</v>
      </c>
      <c r="AY117" s="227" t="s">
        <v>139</v>
      </c>
    </row>
    <row r="118" spans="2:51" s="12" customFormat="1" ht="13.5">
      <c r="B118" s="217"/>
      <c r="C118" s="218"/>
      <c r="D118" s="207" t="s">
        <v>148</v>
      </c>
      <c r="E118" s="219" t="s">
        <v>22</v>
      </c>
      <c r="F118" s="220" t="s">
        <v>606</v>
      </c>
      <c r="G118" s="218"/>
      <c r="H118" s="221">
        <v>1</v>
      </c>
      <c r="I118" s="222"/>
      <c r="J118" s="218"/>
      <c r="K118" s="218"/>
      <c r="L118" s="223"/>
      <c r="M118" s="224"/>
      <c r="N118" s="225"/>
      <c r="O118" s="225"/>
      <c r="P118" s="225"/>
      <c r="Q118" s="225"/>
      <c r="R118" s="225"/>
      <c r="S118" s="225"/>
      <c r="T118" s="226"/>
      <c r="AT118" s="227" t="s">
        <v>148</v>
      </c>
      <c r="AU118" s="227" t="s">
        <v>86</v>
      </c>
      <c r="AV118" s="12" t="s">
        <v>86</v>
      </c>
      <c r="AW118" s="12" t="s">
        <v>38</v>
      </c>
      <c r="AX118" s="12" t="s">
        <v>77</v>
      </c>
      <c r="AY118" s="227" t="s">
        <v>139</v>
      </c>
    </row>
    <row r="119" spans="2:51" s="12" customFormat="1" ht="13.5">
      <c r="B119" s="217"/>
      <c r="C119" s="218"/>
      <c r="D119" s="207" t="s">
        <v>148</v>
      </c>
      <c r="E119" s="219" t="s">
        <v>22</v>
      </c>
      <c r="F119" s="220" t="s">
        <v>607</v>
      </c>
      <c r="G119" s="218"/>
      <c r="H119" s="221">
        <v>1</v>
      </c>
      <c r="I119" s="222"/>
      <c r="J119" s="218"/>
      <c r="K119" s="218"/>
      <c r="L119" s="223"/>
      <c r="M119" s="224"/>
      <c r="N119" s="225"/>
      <c r="O119" s="225"/>
      <c r="P119" s="225"/>
      <c r="Q119" s="225"/>
      <c r="R119" s="225"/>
      <c r="S119" s="225"/>
      <c r="T119" s="226"/>
      <c r="AT119" s="227" t="s">
        <v>148</v>
      </c>
      <c r="AU119" s="227" t="s">
        <v>86</v>
      </c>
      <c r="AV119" s="12" t="s">
        <v>86</v>
      </c>
      <c r="AW119" s="12" t="s">
        <v>38</v>
      </c>
      <c r="AX119" s="12" t="s">
        <v>77</v>
      </c>
      <c r="AY119" s="227" t="s">
        <v>139</v>
      </c>
    </row>
    <row r="120" spans="2:51" s="12" customFormat="1" ht="13.5">
      <c r="B120" s="217"/>
      <c r="C120" s="218"/>
      <c r="D120" s="207" t="s">
        <v>148</v>
      </c>
      <c r="E120" s="219" t="s">
        <v>22</v>
      </c>
      <c r="F120" s="220" t="s">
        <v>608</v>
      </c>
      <c r="G120" s="218"/>
      <c r="H120" s="221">
        <v>1</v>
      </c>
      <c r="I120" s="222"/>
      <c r="J120" s="218"/>
      <c r="K120" s="218"/>
      <c r="L120" s="223"/>
      <c r="M120" s="224"/>
      <c r="N120" s="225"/>
      <c r="O120" s="225"/>
      <c r="P120" s="225"/>
      <c r="Q120" s="225"/>
      <c r="R120" s="225"/>
      <c r="S120" s="225"/>
      <c r="T120" s="226"/>
      <c r="AT120" s="227" t="s">
        <v>148</v>
      </c>
      <c r="AU120" s="227" t="s">
        <v>86</v>
      </c>
      <c r="AV120" s="12" t="s">
        <v>86</v>
      </c>
      <c r="AW120" s="12" t="s">
        <v>38</v>
      </c>
      <c r="AX120" s="12" t="s">
        <v>77</v>
      </c>
      <c r="AY120" s="227" t="s">
        <v>139</v>
      </c>
    </row>
    <row r="121" spans="2:51" s="13" customFormat="1" ht="13.5">
      <c r="B121" s="228"/>
      <c r="C121" s="229"/>
      <c r="D121" s="241" t="s">
        <v>148</v>
      </c>
      <c r="E121" s="242" t="s">
        <v>22</v>
      </c>
      <c r="F121" s="243" t="s">
        <v>151</v>
      </c>
      <c r="G121" s="229"/>
      <c r="H121" s="244">
        <v>4</v>
      </c>
      <c r="I121" s="233"/>
      <c r="J121" s="229"/>
      <c r="K121" s="229"/>
      <c r="L121" s="234"/>
      <c r="M121" s="235"/>
      <c r="N121" s="236"/>
      <c r="O121" s="236"/>
      <c r="P121" s="236"/>
      <c r="Q121" s="236"/>
      <c r="R121" s="236"/>
      <c r="S121" s="236"/>
      <c r="T121" s="237"/>
      <c r="AT121" s="238" t="s">
        <v>148</v>
      </c>
      <c r="AU121" s="238" t="s">
        <v>86</v>
      </c>
      <c r="AV121" s="13" t="s">
        <v>146</v>
      </c>
      <c r="AW121" s="13" t="s">
        <v>38</v>
      </c>
      <c r="AX121" s="13" t="s">
        <v>24</v>
      </c>
      <c r="AY121" s="238" t="s">
        <v>139</v>
      </c>
    </row>
    <row r="122" spans="2:65" s="1" customFormat="1" ht="31.5" customHeight="1">
      <c r="B122" s="41"/>
      <c r="C122" s="260" t="s">
        <v>245</v>
      </c>
      <c r="D122" s="260" t="s">
        <v>378</v>
      </c>
      <c r="E122" s="261" t="s">
        <v>609</v>
      </c>
      <c r="F122" s="262" t="s">
        <v>610</v>
      </c>
      <c r="G122" s="263" t="s">
        <v>381</v>
      </c>
      <c r="H122" s="264">
        <v>4</v>
      </c>
      <c r="I122" s="265"/>
      <c r="J122" s="266">
        <f>ROUND(I122*H122,2)</f>
        <v>0</v>
      </c>
      <c r="K122" s="262" t="s">
        <v>22</v>
      </c>
      <c r="L122" s="267"/>
      <c r="M122" s="268" t="s">
        <v>22</v>
      </c>
      <c r="N122" s="269" t="s">
        <v>48</v>
      </c>
      <c r="O122" s="42"/>
      <c r="P122" s="202">
        <f>O122*H122</f>
        <v>0</v>
      </c>
      <c r="Q122" s="202">
        <v>0</v>
      </c>
      <c r="R122" s="202">
        <f>Q122*H122</f>
        <v>0</v>
      </c>
      <c r="S122" s="202">
        <v>0</v>
      </c>
      <c r="T122" s="203">
        <f>S122*H122</f>
        <v>0</v>
      </c>
      <c r="AR122" s="24" t="s">
        <v>382</v>
      </c>
      <c r="AT122" s="24" t="s">
        <v>378</v>
      </c>
      <c r="AU122" s="24" t="s">
        <v>86</v>
      </c>
      <c r="AY122" s="24" t="s">
        <v>139</v>
      </c>
      <c r="BE122" s="204">
        <f>IF(N122="základní",J122,0)</f>
        <v>0</v>
      </c>
      <c r="BF122" s="204">
        <f>IF(N122="snížená",J122,0)</f>
        <v>0</v>
      </c>
      <c r="BG122" s="204">
        <f>IF(N122="zákl. přenesená",J122,0)</f>
        <v>0</v>
      </c>
      <c r="BH122" s="204">
        <f>IF(N122="sníž. přenesená",J122,0)</f>
        <v>0</v>
      </c>
      <c r="BI122" s="204">
        <f>IF(N122="nulová",J122,0)</f>
        <v>0</v>
      </c>
      <c r="BJ122" s="24" t="s">
        <v>24</v>
      </c>
      <c r="BK122" s="204">
        <f>ROUND(I122*H122,2)</f>
        <v>0</v>
      </c>
      <c r="BL122" s="24" t="s">
        <v>318</v>
      </c>
      <c r="BM122" s="24" t="s">
        <v>611</v>
      </c>
    </row>
    <row r="123" spans="2:65" s="1" customFormat="1" ht="22.5" customHeight="1">
      <c r="B123" s="41"/>
      <c r="C123" s="193" t="s">
        <v>152</v>
      </c>
      <c r="D123" s="193" t="s">
        <v>142</v>
      </c>
      <c r="E123" s="194" t="s">
        <v>612</v>
      </c>
      <c r="F123" s="195" t="s">
        <v>613</v>
      </c>
      <c r="G123" s="196" t="s">
        <v>374</v>
      </c>
      <c r="H123" s="197">
        <v>12</v>
      </c>
      <c r="I123" s="198"/>
      <c r="J123" s="199">
        <f>ROUND(I123*H123,2)</f>
        <v>0</v>
      </c>
      <c r="K123" s="195" t="s">
        <v>156</v>
      </c>
      <c r="L123" s="61"/>
      <c r="M123" s="200" t="s">
        <v>22</v>
      </c>
      <c r="N123" s="201" t="s">
        <v>48</v>
      </c>
      <c r="O123" s="42"/>
      <c r="P123" s="202">
        <f>O123*H123</f>
        <v>0</v>
      </c>
      <c r="Q123" s="202">
        <v>0</v>
      </c>
      <c r="R123" s="202">
        <f>Q123*H123</f>
        <v>0</v>
      </c>
      <c r="S123" s="202">
        <v>0</v>
      </c>
      <c r="T123" s="203">
        <f>S123*H123</f>
        <v>0</v>
      </c>
      <c r="AR123" s="24" t="s">
        <v>318</v>
      </c>
      <c r="AT123" s="24" t="s">
        <v>142</v>
      </c>
      <c r="AU123" s="24" t="s">
        <v>86</v>
      </c>
      <c r="AY123" s="24" t="s">
        <v>139</v>
      </c>
      <c r="BE123" s="204">
        <f>IF(N123="základní",J123,0)</f>
        <v>0</v>
      </c>
      <c r="BF123" s="204">
        <f>IF(N123="snížená",J123,0)</f>
        <v>0</v>
      </c>
      <c r="BG123" s="204">
        <f>IF(N123="zákl. přenesená",J123,0)</f>
        <v>0</v>
      </c>
      <c r="BH123" s="204">
        <f>IF(N123="sníž. přenesená",J123,0)</f>
        <v>0</v>
      </c>
      <c r="BI123" s="204">
        <f>IF(N123="nulová",J123,0)</f>
        <v>0</v>
      </c>
      <c r="BJ123" s="24" t="s">
        <v>24</v>
      </c>
      <c r="BK123" s="204">
        <f>ROUND(I123*H123,2)</f>
        <v>0</v>
      </c>
      <c r="BL123" s="24" t="s">
        <v>318</v>
      </c>
      <c r="BM123" s="24" t="s">
        <v>614</v>
      </c>
    </row>
    <row r="124" spans="2:51" s="12" customFormat="1" ht="13.5">
      <c r="B124" s="217"/>
      <c r="C124" s="218"/>
      <c r="D124" s="207" t="s">
        <v>148</v>
      </c>
      <c r="E124" s="219" t="s">
        <v>22</v>
      </c>
      <c r="F124" s="220" t="s">
        <v>615</v>
      </c>
      <c r="G124" s="218"/>
      <c r="H124" s="221">
        <v>3</v>
      </c>
      <c r="I124" s="222"/>
      <c r="J124" s="218"/>
      <c r="K124" s="218"/>
      <c r="L124" s="223"/>
      <c r="M124" s="224"/>
      <c r="N124" s="225"/>
      <c r="O124" s="225"/>
      <c r="P124" s="225"/>
      <c r="Q124" s="225"/>
      <c r="R124" s="225"/>
      <c r="S124" s="225"/>
      <c r="T124" s="226"/>
      <c r="AT124" s="227" t="s">
        <v>148</v>
      </c>
      <c r="AU124" s="227" t="s">
        <v>86</v>
      </c>
      <c r="AV124" s="12" t="s">
        <v>86</v>
      </c>
      <c r="AW124" s="12" t="s">
        <v>38</v>
      </c>
      <c r="AX124" s="12" t="s">
        <v>77</v>
      </c>
      <c r="AY124" s="227" t="s">
        <v>139</v>
      </c>
    </row>
    <row r="125" spans="2:51" s="12" customFormat="1" ht="13.5">
      <c r="B125" s="217"/>
      <c r="C125" s="218"/>
      <c r="D125" s="207" t="s">
        <v>148</v>
      </c>
      <c r="E125" s="219" t="s">
        <v>22</v>
      </c>
      <c r="F125" s="220" t="s">
        <v>616</v>
      </c>
      <c r="G125" s="218"/>
      <c r="H125" s="221">
        <v>3</v>
      </c>
      <c r="I125" s="222"/>
      <c r="J125" s="218"/>
      <c r="K125" s="218"/>
      <c r="L125" s="223"/>
      <c r="M125" s="224"/>
      <c r="N125" s="225"/>
      <c r="O125" s="225"/>
      <c r="P125" s="225"/>
      <c r="Q125" s="225"/>
      <c r="R125" s="225"/>
      <c r="S125" s="225"/>
      <c r="T125" s="226"/>
      <c r="AT125" s="227" t="s">
        <v>148</v>
      </c>
      <c r="AU125" s="227" t="s">
        <v>86</v>
      </c>
      <c r="AV125" s="12" t="s">
        <v>86</v>
      </c>
      <c r="AW125" s="12" t="s">
        <v>38</v>
      </c>
      <c r="AX125" s="12" t="s">
        <v>77</v>
      </c>
      <c r="AY125" s="227" t="s">
        <v>139</v>
      </c>
    </row>
    <row r="126" spans="2:51" s="12" customFormat="1" ht="13.5">
      <c r="B126" s="217"/>
      <c r="C126" s="218"/>
      <c r="D126" s="207" t="s">
        <v>148</v>
      </c>
      <c r="E126" s="219" t="s">
        <v>22</v>
      </c>
      <c r="F126" s="220" t="s">
        <v>617</v>
      </c>
      <c r="G126" s="218"/>
      <c r="H126" s="221">
        <v>3</v>
      </c>
      <c r="I126" s="222"/>
      <c r="J126" s="218"/>
      <c r="K126" s="218"/>
      <c r="L126" s="223"/>
      <c r="M126" s="224"/>
      <c r="N126" s="225"/>
      <c r="O126" s="225"/>
      <c r="P126" s="225"/>
      <c r="Q126" s="225"/>
      <c r="R126" s="225"/>
      <c r="S126" s="225"/>
      <c r="T126" s="226"/>
      <c r="AT126" s="227" t="s">
        <v>148</v>
      </c>
      <c r="AU126" s="227" t="s">
        <v>86</v>
      </c>
      <c r="AV126" s="12" t="s">
        <v>86</v>
      </c>
      <c r="AW126" s="12" t="s">
        <v>38</v>
      </c>
      <c r="AX126" s="12" t="s">
        <v>77</v>
      </c>
      <c r="AY126" s="227" t="s">
        <v>139</v>
      </c>
    </row>
    <row r="127" spans="2:51" s="12" customFormat="1" ht="13.5">
      <c r="B127" s="217"/>
      <c r="C127" s="218"/>
      <c r="D127" s="207" t="s">
        <v>148</v>
      </c>
      <c r="E127" s="219" t="s">
        <v>22</v>
      </c>
      <c r="F127" s="220" t="s">
        <v>618</v>
      </c>
      <c r="G127" s="218"/>
      <c r="H127" s="221">
        <v>3</v>
      </c>
      <c r="I127" s="222"/>
      <c r="J127" s="218"/>
      <c r="K127" s="218"/>
      <c r="L127" s="223"/>
      <c r="M127" s="224"/>
      <c r="N127" s="225"/>
      <c r="O127" s="225"/>
      <c r="P127" s="225"/>
      <c r="Q127" s="225"/>
      <c r="R127" s="225"/>
      <c r="S127" s="225"/>
      <c r="T127" s="226"/>
      <c r="AT127" s="227" t="s">
        <v>148</v>
      </c>
      <c r="AU127" s="227" t="s">
        <v>86</v>
      </c>
      <c r="AV127" s="12" t="s">
        <v>86</v>
      </c>
      <c r="AW127" s="12" t="s">
        <v>38</v>
      </c>
      <c r="AX127" s="12" t="s">
        <v>77</v>
      </c>
      <c r="AY127" s="227" t="s">
        <v>139</v>
      </c>
    </row>
    <row r="128" spans="2:51" s="13" customFormat="1" ht="13.5">
      <c r="B128" s="228"/>
      <c r="C128" s="229"/>
      <c r="D128" s="241" t="s">
        <v>148</v>
      </c>
      <c r="E128" s="242" t="s">
        <v>22</v>
      </c>
      <c r="F128" s="243" t="s">
        <v>151</v>
      </c>
      <c r="G128" s="229"/>
      <c r="H128" s="244">
        <v>12</v>
      </c>
      <c r="I128" s="233"/>
      <c r="J128" s="229"/>
      <c r="K128" s="229"/>
      <c r="L128" s="234"/>
      <c r="M128" s="235"/>
      <c r="N128" s="236"/>
      <c r="O128" s="236"/>
      <c r="P128" s="236"/>
      <c r="Q128" s="236"/>
      <c r="R128" s="236"/>
      <c r="S128" s="236"/>
      <c r="T128" s="237"/>
      <c r="AT128" s="238" t="s">
        <v>148</v>
      </c>
      <c r="AU128" s="238" t="s">
        <v>86</v>
      </c>
      <c r="AV128" s="13" t="s">
        <v>146</v>
      </c>
      <c r="AW128" s="13" t="s">
        <v>38</v>
      </c>
      <c r="AX128" s="13" t="s">
        <v>24</v>
      </c>
      <c r="AY128" s="238" t="s">
        <v>139</v>
      </c>
    </row>
    <row r="129" spans="2:65" s="1" customFormat="1" ht="31.5" customHeight="1">
      <c r="B129" s="41"/>
      <c r="C129" s="260" t="s">
        <v>291</v>
      </c>
      <c r="D129" s="260" t="s">
        <v>378</v>
      </c>
      <c r="E129" s="261" t="s">
        <v>619</v>
      </c>
      <c r="F129" s="262" t="s">
        <v>620</v>
      </c>
      <c r="G129" s="263" t="s">
        <v>381</v>
      </c>
      <c r="H129" s="264">
        <v>12</v>
      </c>
      <c r="I129" s="265"/>
      <c r="J129" s="266">
        <f>ROUND(I129*H129,2)</f>
        <v>0</v>
      </c>
      <c r="K129" s="262" t="s">
        <v>22</v>
      </c>
      <c r="L129" s="267"/>
      <c r="M129" s="268" t="s">
        <v>22</v>
      </c>
      <c r="N129" s="269" t="s">
        <v>48</v>
      </c>
      <c r="O129" s="42"/>
      <c r="P129" s="202">
        <f>O129*H129</f>
        <v>0</v>
      </c>
      <c r="Q129" s="202">
        <v>0</v>
      </c>
      <c r="R129" s="202">
        <f>Q129*H129</f>
        <v>0</v>
      </c>
      <c r="S129" s="202">
        <v>0</v>
      </c>
      <c r="T129" s="203">
        <f>S129*H129</f>
        <v>0</v>
      </c>
      <c r="AR129" s="24" t="s">
        <v>382</v>
      </c>
      <c r="AT129" s="24" t="s">
        <v>378</v>
      </c>
      <c r="AU129" s="24" t="s">
        <v>86</v>
      </c>
      <c r="AY129" s="24" t="s">
        <v>139</v>
      </c>
      <c r="BE129" s="204">
        <f>IF(N129="základní",J129,0)</f>
        <v>0</v>
      </c>
      <c r="BF129" s="204">
        <f>IF(N129="snížená",J129,0)</f>
        <v>0</v>
      </c>
      <c r="BG129" s="204">
        <f>IF(N129="zákl. přenesená",J129,0)</f>
        <v>0</v>
      </c>
      <c r="BH129" s="204">
        <f>IF(N129="sníž. přenesená",J129,0)</f>
        <v>0</v>
      </c>
      <c r="BI129" s="204">
        <f>IF(N129="nulová",J129,0)</f>
        <v>0</v>
      </c>
      <c r="BJ129" s="24" t="s">
        <v>24</v>
      </c>
      <c r="BK129" s="204">
        <f>ROUND(I129*H129,2)</f>
        <v>0</v>
      </c>
      <c r="BL129" s="24" t="s">
        <v>318</v>
      </c>
      <c r="BM129" s="24" t="s">
        <v>621</v>
      </c>
    </row>
    <row r="130" spans="2:65" s="1" customFormat="1" ht="31.5" customHeight="1">
      <c r="B130" s="41"/>
      <c r="C130" s="260" t="s">
        <v>297</v>
      </c>
      <c r="D130" s="260" t="s">
        <v>378</v>
      </c>
      <c r="E130" s="261" t="s">
        <v>622</v>
      </c>
      <c r="F130" s="262" t="s">
        <v>623</v>
      </c>
      <c r="G130" s="263" t="s">
        <v>381</v>
      </c>
      <c r="H130" s="264">
        <v>12</v>
      </c>
      <c r="I130" s="265"/>
      <c r="J130" s="266">
        <f>ROUND(I130*H130,2)</f>
        <v>0</v>
      </c>
      <c r="K130" s="262" t="s">
        <v>22</v>
      </c>
      <c r="L130" s="267"/>
      <c r="M130" s="268" t="s">
        <v>22</v>
      </c>
      <c r="N130" s="269" t="s">
        <v>48</v>
      </c>
      <c r="O130" s="42"/>
      <c r="P130" s="202">
        <f>O130*H130</f>
        <v>0</v>
      </c>
      <c r="Q130" s="202">
        <v>0</v>
      </c>
      <c r="R130" s="202">
        <f>Q130*H130</f>
        <v>0</v>
      </c>
      <c r="S130" s="202">
        <v>0</v>
      </c>
      <c r="T130" s="203">
        <f>S130*H130</f>
        <v>0</v>
      </c>
      <c r="AR130" s="24" t="s">
        <v>382</v>
      </c>
      <c r="AT130" s="24" t="s">
        <v>378</v>
      </c>
      <c r="AU130" s="24" t="s">
        <v>86</v>
      </c>
      <c r="AY130" s="24" t="s">
        <v>139</v>
      </c>
      <c r="BE130" s="204">
        <f>IF(N130="základní",J130,0)</f>
        <v>0</v>
      </c>
      <c r="BF130" s="204">
        <f>IF(N130="snížená",J130,0)</f>
        <v>0</v>
      </c>
      <c r="BG130" s="204">
        <f>IF(N130="zákl. přenesená",J130,0)</f>
        <v>0</v>
      </c>
      <c r="BH130" s="204">
        <f>IF(N130="sníž. přenesená",J130,0)</f>
        <v>0</v>
      </c>
      <c r="BI130" s="204">
        <f>IF(N130="nulová",J130,0)</f>
        <v>0</v>
      </c>
      <c r="BJ130" s="24" t="s">
        <v>24</v>
      </c>
      <c r="BK130" s="204">
        <f>ROUND(I130*H130,2)</f>
        <v>0</v>
      </c>
      <c r="BL130" s="24" t="s">
        <v>318</v>
      </c>
      <c r="BM130" s="24" t="s">
        <v>624</v>
      </c>
    </row>
    <row r="131" spans="2:65" s="1" customFormat="1" ht="22.5" customHeight="1">
      <c r="B131" s="41"/>
      <c r="C131" s="193" t="s">
        <v>254</v>
      </c>
      <c r="D131" s="193" t="s">
        <v>142</v>
      </c>
      <c r="E131" s="194" t="s">
        <v>625</v>
      </c>
      <c r="F131" s="195" t="s">
        <v>626</v>
      </c>
      <c r="G131" s="196" t="s">
        <v>387</v>
      </c>
      <c r="H131" s="270"/>
      <c r="I131" s="198"/>
      <c r="J131" s="199">
        <f>ROUND(I131*H131,2)</f>
        <v>0</v>
      </c>
      <c r="K131" s="195" t="s">
        <v>22</v>
      </c>
      <c r="L131" s="61"/>
      <c r="M131" s="200" t="s">
        <v>22</v>
      </c>
      <c r="N131" s="201" t="s">
        <v>48</v>
      </c>
      <c r="O131" s="42"/>
      <c r="P131" s="202">
        <f>O131*H131</f>
        <v>0</v>
      </c>
      <c r="Q131" s="202">
        <v>0</v>
      </c>
      <c r="R131" s="202">
        <f>Q131*H131</f>
        <v>0</v>
      </c>
      <c r="S131" s="202">
        <v>0</v>
      </c>
      <c r="T131" s="203">
        <f>S131*H131</f>
        <v>0</v>
      </c>
      <c r="AR131" s="24" t="s">
        <v>318</v>
      </c>
      <c r="AT131" s="24" t="s">
        <v>142</v>
      </c>
      <c r="AU131" s="24" t="s">
        <v>86</v>
      </c>
      <c r="AY131" s="24" t="s">
        <v>139</v>
      </c>
      <c r="BE131" s="204">
        <f>IF(N131="základní",J131,0)</f>
        <v>0</v>
      </c>
      <c r="BF131" s="204">
        <f>IF(N131="snížená",J131,0)</f>
        <v>0</v>
      </c>
      <c r="BG131" s="204">
        <f>IF(N131="zákl. přenesená",J131,0)</f>
        <v>0</v>
      </c>
      <c r="BH131" s="204">
        <f>IF(N131="sníž. přenesená",J131,0)</f>
        <v>0</v>
      </c>
      <c r="BI131" s="204">
        <f>IF(N131="nulová",J131,0)</f>
        <v>0</v>
      </c>
      <c r="BJ131" s="24" t="s">
        <v>24</v>
      </c>
      <c r="BK131" s="204">
        <f>ROUND(I131*H131,2)</f>
        <v>0</v>
      </c>
      <c r="BL131" s="24" t="s">
        <v>318</v>
      </c>
      <c r="BM131" s="24" t="s">
        <v>627</v>
      </c>
    </row>
    <row r="132" spans="2:63" s="10" customFormat="1" ht="29.85" customHeight="1">
      <c r="B132" s="176"/>
      <c r="C132" s="177"/>
      <c r="D132" s="190" t="s">
        <v>76</v>
      </c>
      <c r="E132" s="191" t="s">
        <v>628</v>
      </c>
      <c r="F132" s="191" t="s">
        <v>629</v>
      </c>
      <c r="G132" s="177"/>
      <c r="H132" s="177"/>
      <c r="I132" s="180"/>
      <c r="J132" s="192">
        <f>BK132</f>
        <v>0</v>
      </c>
      <c r="K132" s="177"/>
      <c r="L132" s="182"/>
      <c r="M132" s="183"/>
      <c r="N132" s="184"/>
      <c r="O132" s="184"/>
      <c r="P132" s="185">
        <f>SUM(P133:P163)</f>
        <v>0</v>
      </c>
      <c r="Q132" s="184"/>
      <c r="R132" s="185">
        <f>SUM(R133:R163)</f>
        <v>0.023702</v>
      </c>
      <c r="S132" s="184"/>
      <c r="T132" s="186">
        <f>SUM(T133:T163)</f>
        <v>0</v>
      </c>
      <c r="AR132" s="187" t="s">
        <v>86</v>
      </c>
      <c r="AT132" s="188" t="s">
        <v>76</v>
      </c>
      <c r="AU132" s="188" t="s">
        <v>24</v>
      </c>
      <c r="AY132" s="187" t="s">
        <v>139</v>
      </c>
      <c r="BK132" s="189">
        <f>SUM(BK133:BK163)</f>
        <v>0</v>
      </c>
    </row>
    <row r="133" spans="2:65" s="1" customFormat="1" ht="44.25" customHeight="1">
      <c r="B133" s="41"/>
      <c r="C133" s="193" t="s">
        <v>29</v>
      </c>
      <c r="D133" s="193" t="s">
        <v>142</v>
      </c>
      <c r="E133" s="194" t="s">
        <v>630</v>
      </c>
      <c r="F133" s="195" t="s">
        <v>631</v>
      </c>
      <c r="G133" s="196" t="s">
        <v>374</v>
      </c>
      <c r="H133" s="197">
        <v>222</v>
      </c>
      <c r="I133" s="198"/>
      <c r="J133" s="199">
        <f>ROUND(I133*H133,2)</f>
        <v>0</v>
      </c>
      <c r="K133" s="195" t="s">
        <v>156</v>
      </c>
      <c r="L133" s="61"/>
      <c r="M133" s="200" t="s">
        <v>22</v>
      </c>
      <c r="N133" s="201" t="s">
        <v>48</v>
      </c>
      <c r="O133" s="42"/>
      <c r="P133" s="202">
        <f>O133*H133</f>
        <v>0</v>
      </c>
      <c r="Q133" s="202">
        <v>0</v>
      </c>
      <c r="R133" s="202">
        <f>Q133*H133</f>
        <v>0</v>
      </c>
      <c r="S133" s="202">
        <v>0</v>
      </c>
      <c r="T133" s="203">
        <f>S133*H133</f>
        <v>0</v>
      </c>
      <c r="AR133" s="24" t="s">
        <v>318</v>
      </c>
      <c r="AT133" s="24" t="s">
        <v>142</v>
      </c>
      <c r="AU133" s="24" t="s">
        <v>86</v>
      </c>
      <c r="AY133" s="24" t="s">
        <v>139</v>
      </c>
      <c r="BE133" s="204">
        <f>IF(N133="základní",J133,0)</f>
        <v>0</v>
      </c>
      <c r="BF133" s="204">
        <f>IF(N133="snížená",J133,0)</f>
        <v>0</v>
      </c>
      <c r="BG133" s="204">
        <f>IF(N133="zákl. přenesená",J133,0)</f>
        <v>0</v>
      </c>
      <c r="BH133" s="204">
        <f>IF(N133="sníž. přenesená",J133,0)</f>
        <v>0</v>
      </c>
      <c r="BI133" s="204">
        <f>IF(N133="nulová",J133,0)</f>
        <v>0</v>
      </c>
      <c r="BJ133" s="24" t="s">
        <v>24</v>
      </c>
      <c r="BK133" s="204">
        <f>ROUND(I133*H133,2)</f>
        <v>0</v>
      </c>
      <c r="BL133" s="24" t="s">
        <v>318</v>
      </c>
      <c r="BM133" s="24" t="s">
        <v>632</v>
      </c>
    </row>
    <row r="134" spans="2:51" s="11" customFormat="1" ht="13.5">
      <c r="B134" s="205"/>
      <c r="C134" s="206"/>
      <c r="D134" s="207" t="s">
        <v>148</v>
      </c>
      <c r="E134" s="208" t="s">
        <v>22</v>
      </c>
      <c r="F134" s="209" t="s">
        <v>633</v>
      </c>
      <c r="G134" s="206"/>
      <c r="H134" s="210" t="s">
        <v>22</v>
      </c>
      <c r="I134" s="211"/>
      <c r="J134" s="206"/>
      <c r="K134" s="206"/>
      <c r="L134" s="212"/>
      <c r="M134" s="213"/>
      <c r="N134" s="214"/>
      <c r="O134" s="214"/>
      <c r="P134" s="214"/>
      <c r="Q134" s="214"/>
      <c r="R134" s="214"/>
      <c r="S134" s="214"/>
      <c r="T134" s="215"/>
      <c r="AT134" s="216" t="s">
        <v>148</v>
      </c>
      <c r="AU134" s="216" t="s">
        <v>86</v>
      </c>
      <c r="AV134" s="11" t="s">
        <v>24</v>
      </c>
      <c r="AW134" s="11" t="s">
        <v>38</v>
      </c>
      <c r="AX134" s="11" t="s">
        <v>77</v>
      </c>
      <c r="AY134" s="216" t="s">
        <v>139</v>
      </c>
    </row>
    <row r="135" spans="2:51" s="12" customFormat="1" ht="13.5">
      <c r="B135" s="217"/>
      <c r="C135" s="218"/>
      <c r="D135" s="207" t="s">
        <v>148</v>
      </c>
      <c r="E135" s="219" t="s">
        <v>22</v>
      </c>
      <c r="F135" s="220" t="s">
        <v>634</v>
      </c>
      <c r="G135" s="218"/>
      <c r="H135" s="221">
        <v>48</v>
      </c>
      <c r="I135" s="222"/>
      <c r="J135" s="218"/>
      <c r="K135" s="218"/>
      <c r="L135" s="223"/>
      <c r="M135" s="224"/>
      <c r="N135" s="225"/>
      <c r="O135" s="225"/>
      <c r="P135" s="225"/>
      <c r="Q135" s="225"/>
      <c r="R135" s="225"/>
      <c r="S135" s="225"/>
      <c r="T135" s="226"/>
      <c r="AT135" s="227" t="s">
        <v>148</v>
      </c>
      <c r="AU135" s="227" t="s">
        <v>86</v>
      </c>
      <c r="AV135" s="12" t="s">
        <v>86</v>
      </c>
      <c r="AW135" s="12" t="s">
        <v>38</v>
      </c>
      <c r="AX135" s="12" t="s">
        <v>77</v>
      </c>
      <c r="AY135" s="227" t="s">
        <v>139</v>
      </c>
    </row>
    <row r="136" spans="2:51" s="12" customFormat="1" ht="13.5">
      <c r="B136" s="217"/>
      <c r="C136" s="218"/>
      <c r="D136" s="207" t="s">
        <v>148</v>
      </c>
      <c r="E136" s="219" t="s">
        <v>22</v>
      </c>
      <c r="F136" s="220" t="s">
        <v>635</v>
      </c>
      <c r="G136" s="218"/>
      <c r="H136" s="221">
        <v>47</v>
      </c>
      <c r="I136" s="222"/>
      <c r="J136" s="218"/>
      <c r="K136" s="218"/>
      <c r="L136" s="223"/>
      <c r="M136" s="224"/>
      <c r="N136" s="225"/>
      <c r="O136" s="225"/>
      <c r="P136" s="225"/>
      <c r="Q136" s="225"/>
      <c r="R136" s="225"/>
      <c r="S136" s="225"/>
      <c r="T136" s="226"/>
      <c r="AT136" s="227" t="s">
        <v>148</v>
      </c>
      <c r="AU136" s="227" t="s">
        <v>86</v>
      </c>
      <c r="AV136" s="12" t="s">
        <v>86</v>
      </c>
      <c r="AW136" s="12" t="s">
        <v>38</v>
      </c>
      <c r="AX136" s="12" t="s">
        <v>77</v>
      </c>
      <c r="AY136" s="227" t="s">
        <v>139</v>
      </c>
    </row>
    <row r="137" spans="2:51" s="12" customFormat="1" ht="13.5">
      <c r="B137" s="217"/>
      <c r="C137" s="218"/>
      <c r="D137" s="207" t="s">
        <v>148</v>
      </c>
      <c r="E137" s="219" t="s">
        <v>22</v>
      </c>
      <c r="F137" s="220" t="s">
        <v>636</v>
      </c>
      <c r="G137" s="218"/>
      <c r="H137" s="221">
        <v>62</v>
      </c>
      <c r="I137" s="222"/>
      <c r="J137" s="218"/>
      <c r="K137" s="218"/>
      <c r="L137" s="223"/>
      <c r="M137" s="224"/>
      <c r="N137" s="225"/>
      <c r="O137" s="225"/>
      <c r="P137" s="225"/>
      <c r="Q137" s="225"/>
      <c r="R137" s="225"/>
      <c r="S137" s="225"/>
      <c r="T137" s="226"/>
      <c r="AT137" s="227" t="s">
        <v>148</v>
      </c>
      <c r="AU137" s="227" t="s">
        <v>86</v>
      </c>
      <c r="AV137" s="12" t="s">
        <v>86</v>
      </c>
      <c r="AW137" s="12" t="s">
        <v>38</v>
      </c>
      <c r="AX137" s="12" t="s">
        <v>77</v>
      </c>
      <c r="AY137" s="227" t="s">
        <v>139</v>
      </c>
    </row>
    <row r="138" spans="2:51" s="12" customFormat="1" ht="13.5">
      <c r="B138" s="217"/>
      <c r="C138" s="218"/>
      <c r="D138" s="207" t="s">
        <v>148</v>
      </c>
      <c r="E138" s="219" t="s">
        <v>22</v>
      </c>
      <c r="F138" s="220" t="s">
        <v>637</v>
      </c>
      <c r="G138" s="218"/>
      <c r="H138" s="221">
        <v>65</v>
      </c>
      <c r="I138" s="222"/>
      <c r="J138" s="218"/>
      <c r="K138" s="218"/>
      <c r="L138" s="223"/>
      <c r="M138" s="224"/>
      <c r="N138" s="225"/>
      <c r="O138" s="225"/>
      <c r="P138" s="225"/>
      <c r="Q138" s="225"/>
      <c r="R138" s="225"/>
      <c r="S138" s="225"/>
      <c r="T138" s="226"/>
      <c r="AT138" s="227" t="s">
        <v>148</v>
      </c>
      <c r="AU138" s="227" t="s">
        <v>86</v>
      </c>
      <c r="AV138" s="12" t="s">
        <v>86</v>
      </c>
      <c r="AW138" s="12" t="s">
        <v>38</v>
      </c>
      <c r="AX138" s="12" t="s">
        <v>77</v>
      </c>
      <c r="AY138" s="227" t="s">
        <v>139</v>
      </c>
    </row>
    <row r="139" spans="2:51" s="13" customFormat="1" ht="13.5">
      <c r="B139" s="228"/>
      <c r="C139" s="229"/>
      <c r="D139" s="241" t="s">
        <v>148</v>
      </c>
      <c r="E139" s="242" t="s">
        <v>22</v>
      </c>
      <c r="F139" s="243" t="s">
        <v>151</v>
      </c>
      <c r="G139" s="229"/>
      <c r="H139" s="244">
        <v>222</v>
      </c>
      <c r="I139" s="233"/>
      <c r="J139" s="229"/>
      <c r="K139" s="229"/>
      <c r="L139" s="234"/>
      <c r="M139" s="235"/>
      <c r="N139" s="236"/>
      <c r="O139" s="236"/>
      <c r="P139" s="236"/>
      <c r="Q139" s="236"/>
      <c r="R139" s="236"/>
      <c r="S139" s="236"/>
      <c r="T139" s="237"/>
      <c r="AT139" s="238" t="s">
        <v>148</v>
      </c>
      <c r="AU139" s="238" t="s">
        <v>86</v>
      </c>
      <c r="AV139" s="13" t="s">
        <v>146</v>
      </c>
      <c r="AW139" s="13" t="s">
        <v>38</v>
      </c>
      <c r="AX139" s="13" t="s">
        <v>24</v>
      </c>
      <c r="AY139" s="238" t="s">
        <v>139</v>
      </c>
    </row>
    <row r="140" spans="2:65" s="1" customFormat="1" ht="31.5" customHeight="1">
      <c r="B140" s="41"/>
      <c r="C140" s="260" t="s">
        <v>314</v>
      </c>
      <c r="D140" s="260" t="s">
        <v>378</v>
      </c>
      <c r="E140" s="261" t="s">
        <v>638</v>
      </c>
      <c r="F140" s="262" t="s">
        <v>639</v>
      </c>
      <c r="G140" s="263" t="s">
        <v>374</v>
      </c>
      <c r="H140" s="264">
        <v>222</v>
      </c>
      <c r="I140" s="265"/>
      <c r="J140" s="266">
        <f>ROUND(I140*H140,2)</f>
        <v>0</v>
      </c>
      <c r="K140" s="262" t="s">
        <v>156</v>
      </c>
      <c r="L140" s="267"/>
      <c r="M140" s="268" t="s">
        <v>22</v>
      </c>
      <c r="N140" s="269" t="s">
        <v>48</v>
      </c>
      <c r="O140" s="42"/>
      <c r="P140" s="202">
        <f>O140*H140</f>
        <v>0</v>
      </c>
      <c r="Q140" s="202">
        <v>9.1E-05</v>
      </c>
      <c r="R140" s="202">
        <f>Q140*H140</f>
        <v>0.020202</v>
      </c>
      <c r="S140" s="202">
        <v>0</v>
      </c>
      <c r="T140" s="203">
        <f>S140*H140</f>
        <v>0</v>
      </c>
      <c r="AR140" s="24" t="s">
        <v>382</v>
      </c>
      <c r="AT140" s="24" t="s">
        <v>378</v>
      </c>
      <c r="AU140" s="24" t="s">
        <v>86</v>
      </c>
      <c r="AY140" s="24" t="s">
        <v>139</v>
      </c>
      <c r="BE140" s="204">
        <f>IF(N140="základní",J140,0)</f>
        <v>0</v>
      </c>
      <c r="BF140" s="204">
        <f>IF(N140="snížená",J140,0)</f>
        <v>0</v>
      </c>
      <c r="BG140" s="204">
        <f>IF(N140="zákl. přenesená",J140,0)</f>
        <v>0</v>
      </c>
      <c r="BH140" s="204">
        <f>IF(N140="sníž. přenesená",J140,0)</f>
        <v>0</v>
      </c>
      <c r="BI140" s="204">
        <f>IF(N140="nulová",J140,0)</f>
        <v>0</v>
      </c>
      <c r="BJ140" s="24" t="s">
        <v>24</v>
      </c>
      <c r="BK140" s="204">
        <f>ROUND(I140*H140,2)</f>
        <v>0</v>
      </c>
      <c r="BL140" s="24" t="s">
        <v>318</v>
      </c>
      <c r="BM140" s="24" t="s">
        <v>640</v>
      </c>
    </row>
    <row r="141" spans="2:47" s="1" customFormat="1" ht="27">
      <c r="B141" s="41"/>
      <c r="C141" s="63"/>
      <c r="D141" s="241" t="s">
        <v>641</v>
      </c>
      <c r="E141" s="63"/>
      <c r="F141" s="256" t="s">
        <v>642</v>
      </c>
      <c r="G141" s="63"/>
      <c r="H141" s="63"/>
      <c r="I141" s="163"/>
      <c r="J141" s="63"/>
      <c r="K141" s="63"/>
      <c r="L141" s="61"/>
      <c r="M141" s="240"/>
      <c r="N141" s="42"/>
      <c r="O141" s="42"/>
      <c r="P141" s="42"/>
      <c r="Q141" s="42"/>
      <c r="R141" s="42"/>
      <c r="S141" s="42"/>
      <c r="T141" s="78"/>
      <c r="AT141" s="24" t="s">
        <v>641</v>
      </c>
      <c r="AU141" s="24" t="s">
        <v>86</v>
      </c>
    </row>
    <row r="142" spans="2:65" s="1" customFormat="1" ht="31.5" customHeight="1">
      <c r="B142" s="41"/>
      <c r="C142" s="193" t="s">
        <v>322</v>
      </c>
      <c r="D142" s="193" t="s">
        <v>142</v>
      </c>
      <c r="E142" s="194" t="s">
        <v>643</v>
      </c>
      <c r="F142" s="195" t="s">
        <v>644</v>
      </c>
      <c r="G142" s="196" t="s">
        <v>585</v>
      </c>
      <c r="H142" s="197">
        <v>2</v>
      </c>
      <c r="I142" s="198"/>
      <c r="J142" s="199">
        <f>ROUND(I142*H142,2)</f>
        <v>0</v>
      </c>
      <c r="K142" s="195" t="s">
        <v>156</v>
      </c>
      <c r="L142" s="61"/>
      <c r="M142" s="200" t="s">
        <v>22</v>
      </c>
      <c r="N142" s="201" t="s">
        <v>48</v>
      </c>
      <c r="O142" s="42"/>
      <c r="P142" s="202">
        <f>O142*H142</f>
        <v>0</v>
      </c>
      <c r="Q142" s="202">
        <v>0</v>
      </c>
      <c r="R142" s="202">
        <f>Q142*H142</f>
        <v>0</v>
      </c>
      <c r="S142" s="202">
        <v>0</v>
      </c>
      <c r="T142" s="203">
        <f>S142*H142</f>
        <v>0</v>
      </c>
      <c r="AR142" s="24" t="s">
        <v>318</v>
      </c>
      <c r="AT142" s="24" t="s">
        <v>142</v>
      </c>
      <c r="AU142" s="24" t="s">
        <v>86</v>
      </c>
      <c r="AY142" s="24" t="s">
        <v>139</v>
      </c>
      <c r="BE142" s="204">
        <f>IF(N142="základní",J142,0)</f>
        <v>0</v>
      </c>
      <c r="BF142" s="204">
        <f>IF(N142="snížená",J142,0)</f>
        <v>0</v>
      </c>
      <c r="BG142" s="204">
        <f>IF(N142="zákl. přenesená",J142,0)</f>
        <v>0</v>
      </c>
      <c r="BH142" s="204">
        <f>IF(N142="sníž. přenesená",J142,0)</f>
        <v>0</v>
      </c>
      <c r="BI142" s="204">
        <f>IF(N142="nulová",J142,0)</f>
        <v>0</v>
      </c>
      <c r="BJ142" s="24" t="s">
        <v>24</v>
      </c>
      <c r="BK142" s="204">
        <f>ROUND(I142*H142,2)</f>
        <v>0</v>
      </c>
      <c r="BL142" s="24" t="s">
        <v>318</v>
      </c>
      <c r="BM142" s="24" t="s">
        <v>645</v>
      </c>
    </row>
    <row r="143" spans="2:51" s="11" customFormat="1" ht="13.5">
      <c r="B143" s="205"/>
      <c r="C143" s="206"/>
      <c r="D143" s="207" t="s">
        <v>148</v>
      </c>
      <c r="E143" s="208" t="s">
        <v>22</v>
      </c>
      <c r="F143" s="209" t="s">
        <v>646</v>
      </c>
      <c r="G143" s="206"/>
      <c r="H143" s="210" t="s">
        <v>22</v>
      </c>
      <c r="I143" s="211"/>
      <c r="J143" s="206"/>
      <c r="K143" s="206"/>
      <c r="L143" s="212"/>
      <c r="M143" s="213"/>
      <c r="N143" s="214"/>
      <c r="O143" s="214"/>
      <c r="P143" s="214"/>
      <c r="Q143" s="214"/>
      <c r="R143" s="214"/>
      <c r="S143" s="214"/>
      <c r="T143" s="215"/>
      <c r="AT143" s="216" t="s">
        <v>148</v>
      </c>
      <c r="AU143" s="216" t="s">
        <v>86</v>
      </c>
      <c r="AV143" s="11" t="s">
        <v>24</v>
      </c>
      <c r="AW143" s="11" t="s">
        <v>38</v>
      </c>
      <c r="AX143" s="11" t="s">
        <v>77</v>
      </c>
      <c r="AY143" s="216" t="s">
        <v>139</v>
      </c>
    </row>
    <row r="144" spans="2:51" s="12" customFormat="1" ht="13.5">
      <c r="B144" s="217"/>
      <c r="C144" s="218"/>
      <c r="D144" s="207" t="s">
        <v>148</v>
      </c>
      <c r="E144" s="219" t="s">
        <v>22</v>
      </c>
      <c r="F144" s="220" t="s">
        <v>376</v>
      </c>
      <c r="G144" s="218"/>
      <c r="H144" s="221">
        <v>2</v>
      </c>
      <c r="I144" s="222"/>
      <c r="J144" s="218"/>
      <c r="K144" s="218"/>
      <c r="L144" s="223"/>
      <c r="M144" s="224"/>
      <c r="N144" s="225"/>
      <c r="O144" s="225"/>
      <c r="P144" s="225"/>
      <c r="Q144" s="225"/>
      <c r="R144" s="225"/>
      <c r="S144" s="225"/>
      <c r="T144" s="226"/>
      <c r="AT144" s="227" t="s">
        <v>148</v>
      </c>
      <c r="AU144" s="227" t="s">
        <v>86</v>
      </c>
      <c r="AV144" s="12" t="s">
        <v>86</v>
      </c>
      <c r="AW144" s="12" t="s">
        <v>38</v>
      </c>
      <c r="AX144" s="12" t="s">
        <v>77</v>
      </c>
      <c r="AY144" s="227" t="s">
        <v>139</v>
      </c>
    </row>
    <row r="145" spans="2:51" s="13" customFormat="1" ht="13.5">
      <c r="B145" s="228"/>
      <c r="C145" s="229"/>
      <c r="D145" s="241" t="s">
        <v>148</v>
      </c>
      <c r="E145" s="242" t="s">
        <v>22</v>
      </c>
      <c r="F145" s="243" t="s">
        <v>151</v>
      </c>
      <c r="G145" s="229"/>
      <c r="H145" s="244">
        <v>2</v>
      </c>
      <c r="I145" s="233"/>
      <c r="J145" s="229"/>
      <c r="K145" s="229"/>
      <c r="L145" s="234"/>
      <c r="M145" s="235"/>
      <c r="N145" s="236"/>
      <c r="O145" s="236"/>
      <c r="P145" s="236"/>
      <c r="Q145" s="236"/>
      <c r="R145" s="236"/>
      <c r="S145" s="236"/>
      <c r="T145" s="237"/>
      <c r="AT145" s="238" t="s">
        <v>148</v>
      </c>
      <c r="AU145" s="238" t="s">
        <v>86</v>
      </c>
      <c r="AV145" s="13" t="s">
        <v>146</v>
      </c>
      <c r="AW145" s="13" t="s">
        <v>38</v>
      </c>
      <c r="AX145" s="13" t="s">
        <v>24</v>
      </c>
      <c r="AY145" s="238" t="s">
        <v>139</v>
      </c>
    </row>
    <row r="146" spans="2:65" s="1" customFormat="1" ht="31.5" customHeight="1">
      <c r="B146" s="41"/>
      <c r="C146" s="260" t="s">
        <v>327</v>
      </c>
      <c r="D146" s="260" t="s">
        <v>378</v>
      </c>
      <c r="E146" s="261" t="s">
        <v>647</v>
      </c>
      <c r="F146" s="262" t="s">
        <v>648</v>
      </c>
      <c r="G146" s="263" t="s">
        <v>649</v>
      </c>
      <c r="H146" s="264">
        <v>2.1</v>
      </c>
      <c r="I146" s="265"/>
      <c r="J146" s="266">
        <f>ROUND(I146*H146,2)</f>
        <v>0</v>
      </c>
      <c r="K146" s="262" t="s">
        <v>156</v>
      </c>
      <c r="L146" s="267"/>
      <c r="M146" s="268" t="s">
        <v>22</v>
      </c>
      <c r="N146" s="269" t="s">
        <v>48</v>
      </c>
      <c r="O146" s="42"/>
      <c r="P146" s="202">
        <f>O146*H146</f>
        <v>0</v>
      </c>
      <c r="Q146" s="202">
        <v>0.001</v>
      </c>
      <c r="R146" s="202">
        <f>Q146*H146</f>
        <v>0.0021000000000000003</v>
      </c>
      <c r="S146" s="202">
        <v>0</v>
      </c>
      <c r="T146" s="203">
        <f>S146*H146</f>
        <v>0</v>
      </c>
      <c r="AR146" s="24" t="s">
        <v>382</v>
      </c>
      <c r="AT146" s="24" t="s">
        <v>378</v>
      </c>
      <c r="AU146" s="24" t="s">
        <v>86</v>
      </c>
      <c r="AY146" s="24" t="s">
        <v>139</v>
      </c>
      <c r="BE146" s="204">
        <f>IF(N146="základní",J146,0)</f>
        <v>0</v>
      </c>
      <c r="BF146" s="204">
        <f>IF(N146="snížená",J146,0)</f>
        <v>0</v>
      </c>
      <c r="BG146" s="204">
        <f>IF(N146="zákl. přenesená",J146,0)</f>
        <v>0</v>
      </c>
      <c r="BH146" s="204">
        <f>IF(N146="sníž. přenesená",J146,0)</f>
        <v>0</v>
      </c>
      <c r="BI146" s="204">
        <f>IF(N146="nulová",J146,0)</f>
        <v>0</v>
      </c>
      <c r="BJ146" s="24" t="s">
        <v>24</v>
      </c>
      <c r="BK146" s="204">
        <f>ROUND(I146*H146,2)</f>
        <v>0</v>
      </c>
      <c r="BL146" s="24" t="s">
        <v>318</v>
      </c>
      <c r="BM146" s="24" t="s">
        <v>650</v>
      </c>
    </row>
    <row r="147" spans="2:47" s="1" customFormat="1" ht="27">
      <c r="B147" s="41"/>
      <c r="C147" s="63"/>
      <c r="D147" s="207" t="s">
        <v>641</v>
      </c>
      <c r="E147" s="63"/>
      <c r="F147" s="239" t="s">
        <v>651</v>
      </c>
      <c r="G147" s="63"/>
      <c r="H147" s="63"/>
      <c r="I147" s="163"/>
      <c r="J147" s="63"/>
      <c r="K147" s="63"/>
      <c r="L147" s="61"/>
      <c r="M147" s="240"/>
      <c r="N147" s="42"/>
      <c r="O147" s="42"/>
      <c r="P147" s="42"/>
      <c r="Q147" s="42"/>
      <c r="R147" s="42"/>
      <c r="S147" s="42"/>
      <c r="T147" s="78"/>
      <c r="AT147" s="24" t="s">
        <v>641</v>
      </c>
      <c r="AU147" s="24" t="s">
        <v>86</v>
      </c>
    </row>
    <row r="148" spans="2:51" s="12" customFormat="1" ht="13.5">
      <c r="B148" s="217"/>
      <c r="C148" s="218"/>
      <c r="D148" s="241" t="s">
        <v>148</v>
      </c>
      <c r="E148" s="257" t="s">
        <v>22</v>
      </c>
      <c r="F148" s="258" t="s">
        <v>652</v>
      </c>
      <c r="G148" s="218"/>
      <c r="H148" s="259">
        <v>2.1</v>
      </c>
      <c r="I148" s="222"/>
      <c r="J148" s="218"/>
      <c r="K148" s="218"/>
      <c r="L148" s="223"/>
      <c r="M148" s="224"/>
      <c r="N148" s="225"/>
      <c r="O148" s="225"/>
      <c r="P148" s="225"/>
      <c r="Q148" s="225"/>
      <c r="R148" s="225"/>
      <c r="S148" s="225"/>
      <c r="T148" s="226"/>
      <c r="AT148" s="227" t="s">
        <v>148</v>
      </c>
      <c r="AU148" s="227" t="s">
        <v>86</v>
      </c>
      <c r="AV148" s="12" t="s">
        <v>86</v>
      </c>
      <c r="AW148" s="12" t="s">
        <v>38</v>
      </c>
      <c r="AX148" s="12" t="s">
        <v>24</v>
      </c>
      <c r="AY148" s="227" t="s">
        <v>139</v>
      </c>
    </row>
    <row r="149" spans="2:65" s="1" customFormat="1" ht="31.5" customHeight="1">
      <c r="B149" s="41"/>
      <c r="C149" s="193" t="s">
        <v>353</v>
      </c>
      <c r="D149" s="193" t="s">
        <v>142</v>
      </c>
      <c r="E149" s="194" t="s">
        <v>653</v>
      </c>
      <c r="F149" s="195" t="s">
        <v>654</v>
      </c>
      <c r="G149" s="196" t="s">
        <v>374</v>
      </c>
      <c r="H149" s="197">
        <v>1</v>
      </c>
      <c r="I149" s="198"/>
      <c r="J149" s="199">
        <f>ROUND(I149*H149,2)</f>
        <v>0</v>
      </c>
      <c r="K149" s="195" t="s">
        <v>156</v>
      </c>
      <c r="L149" s="61"/>
      <c r="M149" s="200" t="s">
        <v>22</v>
      </c>
      <c r="N149" s="201" t="s">
        <v>48</v>
      </c>
      <c r="O149" s="42"/>
      <c r="P149" s="202">
        <f>O149*H149</f>
        <v>0</v>
      </c>
      <c r="Q149" s="202">
        <v>0</v>
      </c>
      <c r="R149" s="202">
        <f>Q149*H149</f>
        <v>0</v>
      </c>
      <c r="S149" s="202">
        <v>0</v>
      </c>
      <c r="T149" s="203">
        <f>S149*H149</f>
        <v>0</v>
      </c>
      <c r="AR149" s="24" t="s">
        <v>318</v>
      </c>
      <c r="AT149" s="24" t="s">
        <v>142</v>
      </c>
      <c r="AU149" s="24" t="s">
        <v>86</v>
      </c>
      <c r="AY149" s="24" t="s">
        <v>139</v>
      </c>
      <c r="BE149" s="204">
        <f>IF(N149="základní",J149,0)</f>
        <v>0</v>
      </c>
      <c r="BF149" s="204">
        <f>IF(N149="snížená",J149,0)</f>
        <v>0</v>
      </c>
      <c r="BG149" s="204">
        <f>IF(N149="zákl. přenesená",J149,0)</f>
        <v>0</v>
      </c>
      <c r="BH149" s="204">
        <f>IF(N149="sníž. přenesená",J149,0)</f>
        <v>0</v>
      </c>
      <c r="BI149" s="204">
        <f>IF(N149="nulová",J149,0)</f>
        <v>0</v>
      </c>
      <c r="BJ149" s="24" t="s">
        <v>24</v>
      </c>
      <c r="BK149" s="204">
        <f>ROUND(I149*H149,2)</f>
        <v>0</v>
      </c>
      <c r="BL149" s="24" t="s">
        <v>318</v>
      </c>
      <c r="BM149" s="24" t="s">
        <v>655</v>
      </c>
    </row>
    <row r="150" spans="2:51" s="11" customFormat="1" ht="13.5">
      <c r="B150" s="205"/>
      <c r="C150" s="206"/>
      <c r="D150" s="207" t="s">
        <v>148</v>
      </c>
      <c r="E150" s="208" t="s">
        <v>22</v>
      </c>
      <c r="F150" s="209" t="s">
        <v>656</v>
      </c>
      <c r="G150" s="206"/>
      <c r="H150" s="210" t="s">
        <v>22</v>
      </c>
      <c r="I150" s="211"/>
      <c r="J150" s="206"/>
      <c r="K150" s="206"/>
      <c r="L150" s="212"/>
      <c r="M150" s="213"/>
      <c r="N150" s="214"/>
      <c r="O150" s="214"/>
      <c r="P150" s="214"/>
      <c r="Q150" s="214"/>
      <c r="R150" s="214"/>
      <c r="S150" s="214"/>
      <c r="T150" s="215"/>
      <c r="AT150" s="216" t="s">
        <v>148</v>
      </c>
      <c r="AU150" s="216" t="s">
        <v>86</v>
      </c>
      <c r="AV150" s="11" t="s">
        <v>24</v>
      </c>
      <c r="AW150" s="11" t="s">
        <v>38</v>
      </c>
      <c r="AX150" s="11" t="s">
        <v>77</v>
      </c>
      <c r="AY150" s="216" t="s">
        <v>139</v>
      </c>
    </row>
    <row r="151" spans="2:51" s="12" customFormat="1" ht="13.5">
      <c r="B151" s="217"/>
      <c r="C151" s="218"/>
      <c r="D151" s="207" t="s">
        <v>148</v>
      </c>
      <c r="E151" s="219" t="s">
        <v>22</v>
      </c>
      <c r="F151" s="220" t="s">
        <v>605</v>
      </c>
      <c r="G151" s="218"/>
      <c r="H151" s="221">
        <v>1</v>
      </c>
      <c r="I151" s="222"/>
      <c r="J151" s="218"/>
      <c r="K151" s="218"/>
      <c r="L151" s="223"/>
      <c r="M151" s="224"/>
      <c r="N151" s="225"/>
      <c r="O151" s="225"/>
      <c r="P151" s="225"/>
      <c r="Q151" s="225"/>
      <c r="R151" s="225"/>
      <c r="S151" s="225"/>
      <c r="T151" s="226"/>
      <c r="AT151" s="227" t="s">
        <v>148</v>
      </c>
      <c r="AU151" s="227" t="s">
        <v>86</v>
      </c>
      <c r="AV151" s="12" t="s">
        <v>86</v>
      </c>
      <c r="AW151" s="12" t="s">
        <v>38</v>
      </c>
      <c r="AX151" s="12" t="s">
        <v>77</v>
      </c>
      <c r="AY151" s="227" t="s">
        <v>139</v>
      </c>
    </row>
    <row r="152" spans="2:51" s="13" customFormat="1" ht="13.5">
      <c r="B152" s="228"/>
      <c r="C152" s="229"/>
      <c r="D152" s="241" t="s">
        <v>148</v>
      </c>
      <c r="E152" s="242" t="s">
        <v>22</v>
      </c>
      <c r="F152" s="243" t="s">
        <v>151</v>
      </c>
      <c r="G152" s="229"/>
      <c r="H152" s="244">
        <v>1</v>
      </c>
      <c r="I152" s="233"/>
      <c r="J152" s="229"/>
      <c r="K152" s="229"/>
      <c r="L152" s="234"/>
      <c r="M152" s="235"/>
      <c r="N152" s="236"/>
      <c r="O152" s="236"/>
      <c r="P152" s="236"/>
      <c r="Q152" s="236"/>
      <c r="R152" s="236"/>
      <c r="S152" s="236"/>
      <c r="T152" s="237"/>
      <c r="AT152" s="238" t="s">
        <v>148</v>
      </c>
      <c r="AU152" s="238" t="s">
        <v>86</v>
      </c>
      <c r="AV152" s="13" t="s">
        <v>146</v>
      </c>
      <c r="AW152" s="13" t="s">
        <v>38</v>
      </c>
      <c r="AX152" s="13" t="s">
        <v>24</v>
      </c>
      <c r="AY152" s="238" t="s">
        <v>139</v>
      </c>
    </row>
    <row r="153" spans="2:65" s="1" customFormat="1" ht="31.5" customHeight="1">
      <c r="B153" s="41"/>
      <c r="C153" s="260" t="s">
        <v>10</v>
      </c>
      <c r="D153" s="260" t="s">
        <v>378</v>
      </c>
      <c r="E153" s="261" t="s">
        <v>657</v>
      </c>
      <c r="F153" s="262" t="s">
        <v>658</v>
      </c>
      <c r="G153" s="263" t="s">
        <v>381</v>
      </c>
      <c r="H153" s="264">
        <v>1</v>
      </c>
      <c r="I153" s="265"/>
      <c r="J153" s="266">
        <f>ROUND(I153*H153,2)</f>
        <v>0</v>
      </c>
      <c r="K153" s="262" t="s">
        <v>22</v>
      </c>
      <c r="L153" s="267"/>
      <c r="M153" s="268" t="s">
        <v>22</v>
      </c>
      <c r="N153" s="269" t="s">
        <v>48</v>
      </c>
      <c r="O153" s="42"/>
      <c r="P153" s="202">
        <f>O153*H153</f>
        <v>0</v>
      </c>
      <c r="Q153" s="202">
        <v>0</v>
      </c>
      <c r="R153" s="202">
        <f>Q153*H153</f>
        <v>0</v>
      </c>
      <c r="S153" s="202">
        <v>0</v>
      </c>
      <c r="T153" s="203">
        <f>S153*H153</f>
        <v>0</v>
      </c>
      <c r="AR153" s="24" t="s">
        <v>382</v>
      </c>
      <c r="AT153" s="24" t="s">
        <v>378</v>
      </c>
      <c r="AU153" s="24" t="s">
        <v>86</v>
      </c>
      <c r="AY153" s="24" t="s">
        <v>139</v>
      </c>
      <c r="BE153" s="204">
        <f>IF(N153="základní",J153,0)</f>
        <v>0</v>
      </c>
      <c r="BF153" s="204">
        <f>IF(N153="snížená",J153,0)</f>
        <v>0</v>
      </c>
      <c r="BG153" s="204">
        <f>IF(N153="zákl. přenesená",J153,0)</f>
        <v>0</v>
      </c>
      <c r="BH153" s="204">
        <f>IF(N153="sníž. přenesená",J153,0)</f>
        <v>0</v>
      </c>
      <c r="BI153" s="204">
        <f>IF(N153="nulová",J153,0)</f>
        <v>0</v>
      </c>
      <c r="BJ153" s="24" t="s">
        <v>24</v>
      </c>
      <c r="BK153" s="204">
        <f>ROUND(I153*H153,2)</f>
        <v>0</v>
      </c>
      <c r="BL153" s="24" t="s">
        <v>318</v>
      </c>
      <c r="BM153" s="24" t="s">
        <v>659</v>
      </c>
    </row>
    <row r="154" spans="2:65" s="1" customFormat="1" ht="22.5" customHeight="1">
      <c r="B154" s="41"/>
      <c r="C154" s="193" t="s">
        <v>318</v>
      </c>
      <c r="D154" s="193" t="s">
        <v>142</v>
      </c>
      <c r="E154" s="194" t="s">
        <v>660</v>
      </c>
      <c r="F154" s="195" t="s">
        <v>661</v>
      </c>
      <c r="G154" s="196" t="s">
        <v>374</v>
      </c>
      <c r="H154" s="197">
        <v>2</v>
      </c>
      <c r="I154" s="198"/>
      <c r="J154" s="199">
        <f>ROUND(I154*H154,2)</f>
        <v>0</v>
      </c>
      <c r="K154" s="195" t="s">
        <v>156</v>
      </c>
      <c r="L154" s="61"/>
      <c r="M154" s="200" t="s">
        <v>22</v>
      </c>
      <c r="N154" s="201" t="s">
        <v>48</v>
      </c>
      <c r="O154" s="42"/>
      <c r="P154" s="202">
        <f>O154*H154</f>
        <v>0</v>
      </c>
      <c r="Q154" s="202">
        <v>0</v>
      </c>
      <c r="R154" s="202">
        <f>Q154*H154</f>
        <v>0</v>
      </c>
      <c r="S154" s="202">
        <v>0</v>
      </c>
      <c r="T154" s="203">
        <f>S154*H154</f>
        <v>0</v>
      </c>
      <c r="AR154" s="24" t="s">
        <v>318</v>
      </c>
      <c r="AT154" s="24" t="s">
        <v>142</v>
      </c>
      <c r="AU154" s="24" t="s">
        <v>86</v>
      </c>
      <c r="AY154" s="24" t="s">
        <v>139</v>
      </c>
      <c r="BE154" s="204">
        <f>IF(N154="základní",J154,0)</f>
        <v>0</v>
      </c>
      <c r="BF154" s="204">
        <f>IF(N154="snížená",J154,0)</f>
        <v>0</v>
      </c>
      <c r="BG154" s="204">
        <f>IF(N154="zákl. přenesená",J154,0)</f>
        <v>0</v>
      </c>
      <c r="BH154" s="204">
        <f>IF(N154="sníž. přenesená",J154,0)</f>
        <v>0</v>
      </c>
      <c r="BI154" s="204">
        <f>IF(N154="nulová",J154,0)</f>
        <v>0</v>
      </c>
      <c r="BJ154" s="24" t="s">
        <v>24</v>
      </c>
      <c r="BK154" s="204">
        <f>ROUND(I154*H154,2)</f>
        <v>0</v>
      </c>
      <c r="BL154" s="24" t="s">
        <v>318</v>
      </c>
      <c r="BM154" s="24" t="s">
        <v>662</v>
      </c>
    </row>
    <row r="155" spans="2:47" s="1" customFormat="1" ht="27">
      <c r="B155" s="41"/>
      <c r="C155" s="63"/>
      <c r="D155" s="207" t="s">
        <v>158</v>
      </c>
      <c r="E155" s="63"/>
      <c r="F155" s="239" t="s">
        <v>663</v>
      </c>
      <c r="G155" s="63"/>
      <c r="H155" s="63"/>
      <c r="I155" s="163"/>
      <c r="J155" s="63"/>
      <c r="K155" s="63"/>
      <c r="L155" s="61"/>
      <c r="M155" s="240"/>
      <c r="N155" s="42"/>
      <c r="O155" s="42"/>
      <c r="P155" s="42"/>
      <c r="Q155" s="42"/>
      <c r="R155" s="42"/>
      <c r="S155" s="42"/>
      <c r="T155" s="78"/>
      <c r="AT155" s="24" t="s">
        <v>158</v>
      </c>
      <c r="AU155" s="24" t="s">
        <v>86</v>
      </c>
    </row>
    <row r="156" spans="2:51" s="11" customFormat="1" ht="13.5">
      <c r="B156" s="205"/>
      <c r="C156" s="206"/>
      <c r="D156" s="207" t="s">
        <v>148</v>
      </c>
      <c r="E156" s="208" t="s">
        <v>22</v>
      </c>
      <c r="F156" s="209" t="s">
        <v>664</v>
      </c>
      <c r="G156" s="206"/>
      <c r="H156" s="210" t="s">
        <v>22</v>
      </c>
      <c r="I156" s="211"/>
      <c r="J156" s="206"/>
      <c r="K156" s="206"/>
      <c r="L156" s="212"/>
      <c r="M156" s="213"/>
      <c r="N156" s="214"/>
      <c r="O156" s="214"/>
      <c r="P156" s="214"/>
      <c r="Q156" s="214"/>
      <c r="R156" s="214"/>
      <c r="S156" s="214"/>
      <c r="T156" s="215"/>
      <c r="AT156" s="216" t="s">
        <v>148</v>
      </c>
      <c r="AU156" s="216" t="s">
        <v>86</v>
      </c>
      <c r="AV156" s="11" t="s">
        <v>24</v>
      </c>
      <c r="AW156" s="11" t="s">
        <v>38</v>
      </c>
      <c r="AX156" s="11" t="s">
        <v>77</v>
      </c>
      <c r="AY156" s="216" t="s">
        <v>139</v>
      </c>
    </row>
    <row r="157" spans="2:51" s="12" customFormat="1" ht="13.5">
      <c r="B157" s="217"/>
      <c r="C157" s="218"/>
      <c r="D157" s="207" t="s">
        <v>148</v>
      </c>
      <c r="E157" s="219" t="s">
        <v>22</v>
      </c>
      <c r="F157" s="220" t="s">
        <v>376</v>
      </c>
      <c r="G157" s="218"/>
      <c r="H157" s="221">
        <v>2</v>
      </c>
      <c r="I157" s="222"/>
      <c r="J157" s="218"/>
      <c r="K157" s="218"/>
      <c r="L157" s="223"/>
      <c r="M157" s="224"/>
      <c r="N157" s="225"/>
      <c r="O157" s="225"/>
      <c r="P157" s="225"/>
      <c r="Q157" s="225"/>
      <c r="R157" s="225"/>
      <c r="S157" s="225"/>
      <c r="T157" s="226"/>
      <c r="AT157" s="227" t="s">
        <v>148</v>
      </c>
      <c r="AU157" s="227" t="s">
        <v>86</v>
      </c>
      <c r="AV157" s="12" t="s">
        <v>86</v>
      </c>
      <c r="AW157" s="12" t="s">
        <v>38</v>
      </c>
      <c r="AX157" s="12" t="s">
        <v>77</v>
      </c>
      <c r="AY157" s="227" t="s">
        <v>139</v>
      </c>
    </row>
    <row r="158" spans="2:51" s="13" customFormat="1" ht="13.5">
      <c r="B158" s="228"/>
      <c r="C158" s="229"/>
      <c r="D158" s="241" t="s">
        <v>148</v>
      </c>
      <c r="E158" s="242" t="s">
        <v>22</v>
      </c>
      <c r="F158" s="243" t="s">
        <v>151</v>
      </c>
      <c r="G158" s="229"/>
      <c r="H158" s="244">
        <v>2</v>
      </c>
      <c r="I158" s="233"/>
      <c r="J158" s="229"/>
      <c r="K158" s="229"/>
      <c r="L158" s="234"/>
      <c r="M158" s="235"/>
      <c r="N158" s="236"/>
      <c r="O158" s="236"/>
      <c r="P158" s="236"/>
      <c r="Q158" s="236"/>
      <c r="R158" s="236"/>
      <c r="S158" s="236"/>
      <c r="T158" s="237"/>
      <c r="AT158" s="238" t="s">
        <v>148</v>
      </c>
      <c r="AU158" s="238" t="s">
        <v>86</v>
      </c>
      <c r="AV158" s="13" t="s">
        <v>146</v>
      </c>
      <c r="AW158" s="13" t="s">
        <v>38</v>
      </c>
      <c r="AX158" s="13" t="s">
        <v>24</v>
      </c>
      <c r="AY158" s="238" t="s">
        <v>139</v>
      </c>
    </row>
    <row r="159" spans="2:65" s="1" customFormat="1" ht="31.5" customHeight="1">
      <c r="B159" s="41"/>
      <c r="C159" s="260" t="s">
        <v>365</v>
      </c>
      <c r="D159" s="260" t="s">
        <v>378</v>
      </c>
      <c r="E159" s="261" t="s">
        <v>665</v>
      </c>
      <c r="F159" s="262" t="s">
        <v>666</v>
      </c>
      <c r="G159" s="263" t="s">
        <v>374</v>
      </c>
      <c r="H159" s="264">
        <v>2</v>
      </c>
      <c r="I159" s="265"/>
      <c r="J159" s="266">
        <f>ROUND(I159*H159,2)</f>
        <v>0</v>
      </c>
      <c r="K159" s="262" t="s">
        <v>156</v>
      </c>
      <c r="L159" s="267"/>
      <c r="M159" s="268" t="s">
        <v>22</v>
      </c>
      <c r="N159" s="269" t="s">
        <v>48</v>
      </c>
      <c r="O159" s="42"/>
      <c r="P159" s="202">
        <f>O159*H159</f>
        <v>0</v>
      </c>
      <c r="Q159" s="202">
        <v>0.0007</v>
      </c>
      <c r="R159" s="202">
        <f>Q159*H159</f>
        <v>0.0014</v>
      </c>
      <c r="S159" s="202">
        <v>0</v>
      </c>
      <c r="T159" s="203">
        <f>S159*H159</f>
        <v>0</v>
      </c>
      <c r="AR159" s="24" t="s">
        <v>382</v>
      </c>
      <c r="AT159" s="24" t="s">
        <v>378</v>
      </c>
      <c r="AU159" s="24" t="s">
        <v>86</v>
      </c>
      <c r="AY159" s="24" t="s">
        <v>139</v>
      </c>
      <c r="BE159" s="204">
        <f>IF(N159="základní",J159,0)</f>
        <v>0</v>
      </c>
      <c r="BF159" s="204">
        <f>IF(N159="snížená",J159,0)</f>
        <v>0</v>
      </c>
      <c r="BG159" s="204">
        <f>IF(N159="zákl. přenesená",J159,0)</f>
        <v>0</v>
      </c>
      <c r="BH159" s="204">
        <f>IF(N159="sníž. přenesená",J159,0)</f>
        <v>0</v>
      </c>
      <c r="BI159" s="204">
        <f>IF(N159="nulová",J159,0)</f>
        <v>0</v>
      </c>
      <c r="BJ159" s="24" t="s">
        <v>24</v>
      </c>
      <c r="BK159" s="204">
        <f>ROUND(I159*H159,2)</f>
        <v>0</v>
      </c>
      <c r="BL159" s="24" t="s">
        <v>318</v>
      </c>
      <c r="BM159" s="24" t="s">
        <v>667</v>
      </c>
    </row>
    <row r="160" spans="2:65" s="1" customFormat="1" ht="22.5" customHeight="1">
      <c r="B160" s="41"/>
      <c r="C160" s="193" t="s">
        <v>371</v>
      </c>
      <c r="D160" s="193" t="s">
        <v>142</v>
      </c>
      <c r="E160" s="194" t="s">
        <v>668</v>
      </c>
      <c r="F160" s="195" t="s">
        <v>669</v>
      </c>
      <c r="G160" s="196" t="s">
        <v>363</v>
      </c>
      <c r="H160" s="197">
        <v>1</v>
      </c>
      <c r="I160" s="198"/>
      <c r="J160" s="199">
        <f>ROUND(I160*H160,2)</f>
        <v>0</v>
      </c>
      <c r="K160" s="195" t="s">
        <v>22</v>
      </c>
      <c r="L160" s="61"/>
      <c r="M160" s="200" t="s">
        <v>22</v>
      </c>
      <c r="N160" s="201" t="s">
        <v>48</v>
      </c>
      <c r="O160" s="42"/>
      <c r="P160" s="202">
        <f>O160*H160</f>
        <v>0</v>
      </c>
      <c r="Q160" s="202">
        <v>0</v>
      </c>
      <c r="R160" s="202">
        <f>Q160*H160</f>
        <v>0</v>
      </c>
      <c r="S160" s="202">
        <v>0</v>
      </c>
      <c r="T160" s="203">
        <f>S160*H160</f>
        <v>0</v>
      </c>
      <c r="AR160" s="24" t="s">
        <v>318</v>
      </c>
      <c r="AT160" s="24" t="s">
        <v>142</v>
      </c>
      <c r="AU160" s="24" t="s">
        <v>86</v>
      </c>
      <c r="AY160" s="24" t="s">
        <v>139</v>
      </c>
      <c r="BE160" s="204">
        <f>IF(N160="základní",J160,0)</f>
        <v>0</v>
      </c>
      <c r="BF160" s="204">
        <f>IF(N160="snížená",J160,0)</f>
        <v>0</v>
      </c>
      <c r="BG160" s="204">
        <f>IF(N160="zákl. přenesená",J160,0)</f>
        <v>0</v>
      </c>
      <c r="BH160" s="204">
        <f>IF(N160="sníž. přenesená",J160,0)</f>
        <v>0</v>
      </c>
      <c r="BI160" s="204">
        <f>IF(N160="nulová",J160,0)</f>
        <v>0</v>
      </c>
      <c r="BJ160" s="24" t="s">
        <v>24</v>
      </c>
      <c r="BK160" s="204">
        <f>ROUND(I160*H160,2)</f>
        <v>0</v>
      </c>
      <c r="BL160" s="24" t="s">
        <v>318</v>
      </c>
      <c r="BM160" s="24" t="s">
        <v>670</v>
      </c>
    </row>
    <row r="161" spans="2:51" s="12" customFormat="1" ht="13.5">
      <c r="B161" s="217"/>
      <c r="C161" s="218"/>
      <c r="D161" s="207" t="s">
        <v>148</v>
      </c>
      <c r="E161" s="219" t="s">
        <v>22</v>
      </c>
      <c r="F161" s="220" t="s">
        <v>671</v>
      </c>
      <c r="G161" s="218"/>
      <c r="H161" s="221">
        <v>1</v>
      </c>
      <c r="I161" s="222"/>
      <c r="J161" s="218"/>
      <c r="K161" s="218"/>
      <c r="L161" s="223"/>
      <c r="M161" s="224"/>
      <c r="N161" s="225"/>
      <c r="O161" s="225"/>
      <c r="P161" s="225"/>
      <c r="Q161" s="225"/>
      <c r="R161" s="225"/>
      <c r="S161" s="225"/>
      <c r="T161" s="226"/>
      <c r="AT161" s="227" t="s">
        <v>148</v>
      </c>
      <c r="AU161" s="227" t="s">
        <v>86</v>
      </c>
      <c r="AV161" s="12" t="s">
        <v>86</v>
      </c>
      <c r="AW161" s="12" t="s">
        <v>38</v>
      </c>
      <c r="AX161" s="12" t="s">
        <v>77</v>
      </c>
      <c r="AY161" s="227" t="s">
        <v>139</v>
      </c>
    </row>
    <row r="162" spans="2:51" s="13" customFormat="1" ht="13.5">
      <c r="B162" s="228"/>
      <c r="C162" s="229"/>
      <c r="D162" s="241" t="s">
        <v>148</v>
      </c>
      <c r="E162" s="242" t="s">
        <v>22</v>
      </c>
      <c r="F162" s="243" t="s">
        <v>151</v>
      </c>
      <c r="G162" s="229"/>
      <c r="H162" s="244">
        <v>1</v>
      </c>
      <c r="I162" s="233"/>
      <c r="J162" s="229"/>
      <c r="K162" s="229"/>
      <c r="L162" s="234"/>
      <c r="M162" s="235"/>
      <c r="N162" s="236"/>
      <c r="O162" s="236"/>
      <c r="P162" s="236"/>
      <c r="Q162" s="236"/>
      <c r="R162" s="236"/>
      <c r="S162" s="236"/>
      <c r="T162" s="237"/>
      <c r="AT162" s="238" t="s">
        <v>148</v>
      </c>
      <c r="AU162" s="238" t="s">
        <v>86</v>
      </c>
      <c r="AV162" s="13" t="s">
        <v>146</v>
      </c>
      <c r="AW162" s="13" t="s">
        <v>38</v>
      </c>
      <c r="AX162" s="13" t="s">
        <v>24</v>
      </c>
      <c r="AY162" s="238" t="s">
        <v>139</v>
      </c>
    </row>
    <row r="163" spans="2:65" s="1" customFormat="1" ht="22.5" customHeight="1">
      <c r="B163" s="41"/>
      <c r="C163" s="193" t="s">
        <v>377</v>
      </c>
      <c r="D163" s="193" t="s">
        <v>142</v>
      </c>
      <c r="E163" s="194" t="s">
        <v>672</v>
      </c>
      <c r="F163" s="195" t="s">
        <v>626</v>
      </c>
      <c r="G163" s="196" t="s">
        <v>387</v>
      </c>
      <c r="H163" s="270"/>
      <c r="I163" s="198"/>
      <c r="J163" s="199">
        <f>ROUND(I163*H163,2)</f>
        <v>0</v>
      </c>
      <c r="K163" s="195" t="s">
        <v>22</v>
      </c>
      <c r="L163" s="61"/>
      <c r="M163" s="200" t="s">
        <v>22</v>
      </c>
      <c r="N163" s="201" t="s">
        <v>48</v>
      </c>
      <c r="O163" s="42"/>
      <c r="P163" s="202">
        <f>O163*H163</f>
        <v>0</v>
      </c>
      <c r="Q163" s="202">
        <v>0</v>
      </c>
      <c r="R163" s="202">
        <f>Q163*H163</f>
        <v>0</v>
      </c>
      <c r="S163" s="202">
        <v>0</v>
      </c>
      <c r="T163" s="203">
        <f>S163*H163</f>
        <v>0</v>
      </c>
      <c r="AR163" s="24" t="s">
        <v>318</v>
      </c>
      <c r="AT163" s="24" t="s">
        <v>142</v>
      </c>
      <c r="AU163" s="24" t="s">
        <v>86</v>
      </c>
      <c r="AY163" s="24" t="s">
        <v>139</v>
      </c>
      <c r="BE163" s="204">
        <f>IF(N163="základní",J163,0)</f>
        <v>0</v>
      </c>
      <c r="BF163" s="204">
        <f>IF(N163="snížená",J163,0)</f>
        <v>0</v>
      </c>
      <c r="BG163" s="204">
        <f>IF(N163="zákl. přenesená",J163,0)</f>
        <v>0</v>
      </c>
      <c r="BH163" s="204">
        <f>IF(N163="sníž. přenesená",J163,0)</f>
        <v>0</v>
      </c>
      <c r="BI163" s="204">
        <f>IF(N163="nulová",J163,0)</f>
        <v>0</v>
      </c>
      <c r="BJ163" s="24" t="s">
        <v>24</v>
      </c>
      <c r="BK163" s="204">
        <f>ROUND(I163*H163,2)</f>
        <v>0</v>
      </c>
      <c r="BL163" s="24" t="s">
        <v>318</v>
      </c>
      <c r="BM163" s="24" t="s">
        <v>673</v>
      </c>
    </row>
    <row r="164" spans="2:63" s="10" customFormat="1" ht="29.85" customHeight="1">
      <c r="B164" s="176"/>
      <c r="C164" s="177"/>
      <c r="D164" s="190" t="s">
        <v>76</v>
      </c>
      <c r="E164" s="191" t="s">
        <v>674</v>
      </c>
      <c r="F164" s="191" t="s">
        <v>675</v>
      </c>
      <c r="G164" s="177"/>
      <c r="H164" s="177"/>
      <c r="I164" s="180"/>
      <c r="J164" s="192">
        <f>BK164</f>
        <v>0</v>
      </c>
      <c r="K164" s="177"/>
      <c r="L164" s="182"/>
      <c r="M164" s="183"/>
      <c r="N164" s="184"/>
      <c r="O164" s="184"/>
      <c r="P164" s="185">
        <f>SUM(P165:P320)</f>
        <v>0</v>
      </c>
      <c r="Q164" s="184"/>
      <c r="R164" s="185">
        <f>SUM(R165:R320)</f>
        <v>0.426972</v>
      </c>
      <c r="S164" s="184"/>
      <c r="T164" s="186">
        <f>SUM(T165:T320)</f>
        <v>0</v>
      </c>
      <c r="AR164" s="187" t="s">
        <v>86</v>
      </c>
      <c r="AT164" s="188" t="s">
        <v>76</v>
      </c>
      <c r="AU164" s="188" t="s">
        <v>24</v>
      </c>
      <c r="AY164" s="187" t="s">
        <v>139</v>
      </c>
      <c r="BK164" s="189">
        <f>SUM(BK165:BK320)</f>
        <v>0</v>
      </c>
    </row>
    <row r="165" spans="2:65" s="1" customFormat="1" ht="31.5" customHeight="1">
      <c r="B165" s="41"/>
      <c r="C165" s="193" t="s">
        <v>384</v>
      </c>
      <c r="D165" s="193" t="s">
        <v>142</v>
      </c>
      <c r="E165" s="194" t="s">
        <v>676</v>
      </c>
      <c r="F165" s="195" t="s">
        <v>677</v>
      </c>
      <c r="G165" s="196" t="s">
        <v>585</v>
      </c>
      <c r="H165" s="197">
        <v>5</v>
      </c>
      <c r="I165" s="198"/>
      <c r="J165" s="199">
        <f>ROUND(I165*H165,2)</f>
        <v>0</v>
      </c>
      <c r="K165" s="195" t="s">
        <v>156</v>
      </c>
      <c r="L165" s="61"/>
      <c r="M165" s="200" t="s">
        <v>22</v>
      </c>
      <c r="N165" s="201" t="s">
        <v>48</v>
      </c>
      <c r="O165" s="42"/>
      <c r="P165" s="202">
        <f>O165*H165</f>
        <v>0</v>
      </c>
      <c r="Q165" s="202">
        <v>0</v>
      </c>
      <c r="R165" s="202">
        <f>Q165*H165</f>
        <v>0</v>
      </c>
      <c r="S165" s="202">
        <v>0</v>
      </c>
      <c r="T165" s="203">
        <f>S165*H165</f>
        <v>0</v>
      </c>
      <c r="AR165" s="24" t="s">
        <v>318</v>
      </c>
      <c r="AT165" s="24" t="s">
        <v>142</v>
      </c>
      <c r="AU165" s="24" t="s">
        <v>86</v>
      </c>
      <c r="AY165" s="24" t="s">
        <v>139</v>
      </c>
      <c r="BE165" s="204">
        <f>IF(N165="základní",J165,0)</f>
        <v>0</v>
      </c>
      <c r="BF165" s="204">
        <f>IF(N165="snížená",J165,0)</f>
        <v>0</v>
      </c>
      <c r="BG165" s="204">
        <f>IF(N165="zákl. přenesená",J165,0)</f>
        <v>0</v>
      </c>
      <c r="BH165" s="204">
        <f>IF(N165="sníž. přenesená",J165,0)</f>
        <v>0</v>
      </c>
      <c r="BI165" s="204">
        <f>IF(N165="nulová",J165,0)</f>
        <v>0</v>
      </c>
      <c r="BJ165" s="24" t="s">
        <v>24</v>
      </c>
      <c r="BK165" s="204">
        <f>ROUND(I165*H165,2)</f>
        <v>0</v>
      </c>
      <c r="BL165" s="24" t="s">
        <v>318</v>
      </c>
      <c r="BM165" s="24" t="s">
        <v>678</v>
      </c>
    </row>
    <row r="166" spans="2:51" s="11" customFormat="1" ht="13.5">
      <c r="B166" s="205"/>
      <c r="C166" s="206"/>
      <c r="D166" s="207" t="s">
        <v>148</v>
      </c>
      <c r="E166" s="208" t="s">
        <v>22</v>
      </c>
      <c r="F166" s="209" t="s">
        <v>679</v>
      </c>
      <c r="G166" s="206"/>
      <c r="H166" s="210" t="s">
        <v>22</v>
      </c>
      <c r="I166" s="211"/>
      <c r="J166" s="206"/>
      <c r="K166" s="206"/>
      <c r="L166" s="212"/>
      <c r="M166" s="213"/>
      <c r="N166" s="214"/>
      <c r="O166" s="214"/>
      <c r="P166" s="214"/>
      <c r="Q166" s="214"/>
      <c r="R166" s="214"/>
      <c r="S166" s="214"/>
      <c r="T166" s="215"/>
      <c r="AT166" s="216" t="s">
        <v>148</v>
      </c>
      <c r="AU166" s="216" t="s">
        <v>86</v>
      </c>
      <c r="AV166" s="11" t="s">
        <v>24</v>
      </c>
      <c r="AW166" s="11" t="s">
        <v>38</v>
      </c>
      <c r="AX166" s="11" t="s">
        <v>77</v>
      </c>
      <c r="AY166" s="216" t="s">
        <v>139</v>
      </c>
    </row>
    <row r="167" spans="2:51" s="12" customFormat="1" ht="13.5">
      <c r="B167" s="217"/>
      <c r="C167" s="218"/>
      <c r="D167" s="207" t="s">
        <v>148</v>
      </c>
      <c r="E167" s="219" t="s">
        <v>22</v>
      </c>
      <c r="F167" s="220" t="s">
        <v>680</v>
      </c>
      <c r="G167" s="218"/>
      <c r="H167" s="221">
        <v>5</v>
      </c>
      <c r="I167" s="222"/>
      <c r="J167" s="218"/>
      <c r="K167" s="218"/>
      <c r="L167" s="223"/>
      <c r="M167" s="224"/>
      <c r="N167" s="225"/>
      <c r="O167" s="225"/>
      <c r="P167" s="225"/>
      <c r="Q167" s="225"/>
      <c r="R167" s="225"/>
      <c r="S167" s="225"/>
      <c r="T167" s="226"/>
      <c r="AT167" s="227" t="s">
        <v>148</v>
      </c>
      <c r="AU167" s="227" t="s">
        <v>86</v>
      </c>
      <c r="AV167" s="12" t="s">
        <v>86</v>
      </c>
      <c r="AW167" s="12" t="s">
        <v>38</v>
      </c>
      <c r="AX167" s="12" t="s">
        <v>77</v>
      </c>
      <c r="AY167" s="227" t="s">
        <v>139</v>
      </c>
    </row>
    <row r="168" spans="2:51" s="13" customFormat="1" ht="13.5">
      <c r="B168" s="228"/>
      <c r="C168" s="229"/>
      <c r="D168" s="241" t="s">
        <v>148</v>
      </c>
      <c r="E168" s="242" t="s">
        <v>22</v>
      </c>
      <c r="F168" s="243" t="s">
        <v>151</v>
      </c>
      <c r="G168" s="229"/>
      <c r="H168" s="244">
        <v>5</v>
      </c>
      <c r="I168" s="233"/>
      <c r="J168" s="229"/>
      <c r="K168" s="229"/>
      <c r="L168" s="234"/>
      <c r="M168" s="235"/>
      <c r="N168" s="236"/>
      <c r="O168" s="236"/>
      <c r="P168" s="236"/>
      <c r="Q168" s="236"/>
      <c r="R168" s="236"/>
      <c r="S168" s="236"/>
      <c r="T168" s="237"/>
      <c r="AT168" s="238" t="s">
        <v>148</v>
      </c>
      <c r="AU168" s="238" t="s">
        <v>86</v>
      </c>
      <c r="AV168" s="13" t="s">
        <v>146</v>
      </c>
      <c r="AW168" s="13" t="s">
        <v>38</v>
      </c>
      <c r="AX168" s="13" t="s">
        <v>24</v>
      </c>
      <c r="AY168" s="238" t="s">
        <v>139</v>
      </c>
    </row>
    <row r="169" spans="2:65" s="1" customFormat="1" ht="22.5" customHeight="1">
      <c r="B169" s="41"/>
      <c r="C169" s="260" t="s">
        <v>9</v>
      </c>
      <c r="D169" s="260" t="s">
        <v>378</v>
      </c>
      <c r="E169" s="261" t="s">
        <v>681</v>
      </c>
      <c r="F169" s="262" t="s">
        <v>682</v>
      </c>
      <c r="G169" s="263" t="s">
        <v>378</v>
      </c>
      <c r="H169" s="264">
        <v>5.25</v>
      </c>
      <c r="I169" s="265"/>
      <c r="J169" s="266">
        <f>ROUND(I169*H169,2)</f>
        <v>0</v>
      </c>
      <c r="K169" s="262" t="s">
        <v>22</v>
      </c>
      <c r="L169" s="267"/>
      <c r="M169" s="268" t="s">
        <v>22</v>
      </c>
      <c r="N169" s="269" t="s">
        <v>48</v>
      </c>
      <c r="O169" s="42"/>
      <c r="P169" s="202">
        <f>O169*H169</f>
        <v>0</v>
      </c>
      <c r="Q169" s="202">
        <v>0</v>
      </c>
      <c r="R169" s="202">
        <f>Q169*H169</f>
        <v>0</v>
      </c>
      <c r="S169" s="202">
        <v>0</v>
      </c>
      <c r="T169" s="203">
        <f>S169*H169</f>
        <v>0</v>
      </c>
      <c r="AR169" s="24" t="s">
        <v>382</v>
      </c>
      <c r="AT169" s="24" t="s">
        <v>378</v>
      </c>
      <c r="AU169" s="24" t="s">
        <v>86</v>
      </c>
      <c r="AY169" s="24" t="s">
        <v>139</v>
      </c>
      <c r="BE169" s="204">
        <f>IF(N169="základní",J169,0)</f>
        <v>0</v>
      </c>
      <c r="BF169" s="204">
        <f>IF(N169="snížená",J169,0)</f>
        <v>0</v>
      </c>
      <c r="BG169" s="204">
        <f>IF(N169="zákl. přenesená",J169,0)</f>
        <v>0</v>
      </c>
      <c r="BH169" s="204">
        <f>IF(N169="sníž. přenesená",J169,0)</f>
        <v>0</v>
      </c>
      <c r="BI169" s="204">
        <f>IF(N169="nulová",J169,0)</f>
        <v>0</v>
      </c>
      <c r="BJ169" s="24" t="s">
        <v>24</v>
      </c>
      <c r="BK169" s="204">
        <f>ROUND(I169*H169,2)</f>
        <v>0</v>
      </c>
      <c r="BL169" s="24" t="s">
        <v>318</v>
      </c>
      <c r="BM169" s="24" t="s">
        <v>683</v>
      </c>
    </row>
    <row r="170" spans="2:51" s="12" customFormat="1" ht="13.5">
      <c r="B170" s="217"/>
      <c r="C170" s="218"/>
      <c r="D170" s="241" t="s">
        <v>148</v>
      </c>
      <c r="E170" s="257" t="s">
        <v>22</v>
      </c>
      <c r="F170" s="258" t="s">
        <v>684</v>
      </c>
      <c r="G170" s="218"/>
      <c r="H170" s="259">
        <v>5.25</v>
      </c>
      <c r="I170" s="222"/>
      <c r="J170" s="218"/>
      <c r="K170" s="218"/>
      <c r="L170" s="223"/>
      <c r="M170" s="224"/>
      <c r="N170" s="225"/>
      <c r="O170" s="225"/>
      <c r="P170" s="225"/>
      <c r="Q170" s="225"/>
      <c r="R170" s="225"/>
      <c r="S170" s="225"/>
      <c r="T170" s="226"/>
      <c r="AT170" s="227" t="s">
        <v>148</v>
      </c>
      <c r="AU170" s="227" t="s">
        <v>86</v>
      </c>
      <c r="AV170" s="12" t="s">
        <v>86</v>
      </c>
      <c r="AW170" s="12" t="s">
        <v>38</v>
      </c>
      <c r="AX170" s="12" t="s">
        <v>24</v>
      </c>
      <c r="AY170" s="227" t="s">
        <v>139</v>
      </c>
    </row>
    <row r="171" spans="2:65" s="1" customFormat="1" ht="31.5" customHeight="1">
      <c r="B171" s="41"/>
      <c r="C171" s="193" t="s">
        <v>402</v>
      </c>
      <c r="D171" s="193" t="s">
        <v>142</v>
      </c>
      <c r="E171" s="194" t="s">
        <v>685</v>
      </c>
      <c r="F171" s="195" t="s">
        <v>686</v>
      </c>
      <c r="G171" s="196" t="s">
        <v>585</v>
      </c>
      <c r="H171" s="197">
        <v>40</v>
      </c>
      <c r="I171" s="198"/>
      <c r="J171" s="199">
        <f>ROUND(I171*H171,2)</f>
        <v>0</v>
      </c>
      <c r="K171" s="195" t="s">
        <v>156</v>
      </c>
      <c r="L171" s="61"/>
      <c r="M171" s="200" t="s">
        <v>22</v>
      </c>
      <c r="N171" s="201" t="s">
        <v>48</v>
      </c>
      <c r="O171" s="42"/>
      <c r="P171" s="202">
        <f>O171*H171</f>
        <v>0</v>
      </c>
      <c r="Q171" s="202">
        <v>0</v>
      </c>
      <c r="R171" s="202">
        <f>Q171*H171</f>
        <v>0</v>
      </c>
      <c r="S171" s="202">
        <v>0</v>
      </c>
      <c r="T171" s="203">
        <f>S171*H171</f>
        <v>0</v>
      </c>
      <c r="AR171" s="24" t="s">
        <v>318</v>
      </c>
      <c r="AT171" s="24" t="s">
        <v>142</v>
      </c>
      <c r="AU171" s="24" t="s">
        <v>86</v>
      </c>
      <c r="AY171" s="24" t="s">
        <v>139</v>
      </c>
      <c r="BE171" s="204">
        <f>IF(N171="základní",J171,0)</f>
        <v>0</v>
      </c>
      <c r="BF171" s="204">
        <f>IF(N171="snížená",J171,0)</f>
        <v>0</v>
      </c>
      <c r="BG171" s="204">
        <f>IF(N171="zákl. přenesená",J171,0)</f>
        <v>0</v>
      </c>
      <c r="BH171" s="204">
        <f>IF(N171="sníž. přenesená",J171,0)</f>
        <v>0</v>
      </c>
      <c r="BI171" s="204">
        <f>IF(N171="nulová",J171,0)</f>
        <v>0</v>
      </c>
      <c r="BJ171" s="24" t="s">
        <v>24</v>
      </c>
      <c r="BK171" s="204">
        <f>ROUND(I171*H171,2)</f>
        <v>0</v>
      </c>
      <c r="BL171" s="24" t="s">
        <v>318</v>
      </c>
      <c r="BM171" s="24" t="s">
        <v>687</v>
      </c>
    </row>
    <row r="172" spans="2:51" s="11" customFormat="1" ht="13.5">
      <c r="B172" s="205"/>
      <c r="C172" s="206"/>
      <c r="D172" s="207" t="s">
        <v>148</v>
      </c>
      <c r="E172" s="208" t="s">
        <v>22</v>
      </c>
      <c r="F172" s="209" t="s">
        <v>688</v>
      </c>
      <c r="G172" s="206"/>
      <c r="H172" s="210" t="s">
        <v>22</v>
      </c>
      <c r="I172" s="211"/>
      <c r="J172" s="206"/>
      <c r="K172" s="206"/>
      <c r="L172" s="212"/>
      <c r="M172" s="213"/>
      <c r="N172" s="214"/>
      <c r="O172" s="214"/>
      <c r="P172" s="214"/>
      <c r="Q172" s="214"/>
      <c r="R172" s="214"/>
      <c r="S172" s="214"/>
      <c r="T172" s="215"/>
      <c r="AT172" s="216" t="s">
        <v>148</v>
      </c>
      <c r="AU172" s="216" t="s">
        <v>86</v>
      </c>
      <c r="AV172" s="11" t="s">
        <v>24</v>
      </c>
      <c r="AW172" s="11" t="s">
        <v>38</v>
      </c>
      <c r="AX172" s="11" t="s">
        <v>77</v>
      </c>
      <c r="AY172" s="216" t="s">
        <v>139</v>
      </c>
    </row>
    <row r="173" spans="2:51" s="12" customFormat="1" ht="13.5">
      <c r="B173" s="217"/>
      <c r="C173" s="218"/>
      <c r="D173" s="207" t="s">
        <v>148</v>
      </c>
      <c r="E173" s="219" t="s">
        <v>22</v>
      </c>
      <c r="F173" s="220" t="s">
        <v>689</v>
      </c>
      <c r="G173" s="218"/>
      <c r="H173" s="221">
        <v>20</v>
      </c>
      <c r="I173" s="222"/>
      <c r="J173" s="218"/>
      <c r="K173" s="218"/>
      <c r="L173" s="223"/>
      <c r="M173" s="224"/>
      <c r="N173" s="225"/>
      <c r="O173" s="225"/>
      <c r="P173" s="225"/>
      <c r="Q173" s="225"/>
      <c r="R173" s="225"/>
      <c r="S173" s="225"/>
      <c r="T173" s="226"/>
      <c r="AT173" s="227" t="s">
        <v>148</v>
      </c>
      <c r="AU173" s="227" t="s">
        <v>86</v>
      </c>
      <c r="AV173" s="12" t="s">
        <v>86</v>
      </c>
      <c r="AW173" s="12" t="s">
        <v>38</v>
      </c>
      <c r="AX173" s="12" t="s">
        <v>77</v>
      </c>
      <c r="AY173" s="227" t="s">
        <v>139</v>
      </c>
    </row>
    <row r="174" spans="2:51" s="12" customFormat="1" ht="13.5">
      <c r="B174" s="217"/>
      <c r="C174" s="218"/>
      <c r="D174" s="207" t="s">
        <v>148</v>
      </c>
      <c r="E174" s="219" t="s">
        <v>22</v>
      </c>
      <c r="F174" s="220" t="s">
        <v>690</v>
      </c>
      <c r="G174" s="218"/>
      <c r="H174" s="221">
        <v>15</v>
      </c>
      <c r="I174" s="222"/>
      <c r="J174" s="218"/>
      <c r="K174" s="218"/>
      <c r="L174" s="223"/>
      <c r="M174" s="224"/>
      <c r="N174" s="225"/>
      <c r="O174" s="225"/>
      <c r="P174" s="225"/>
      <c r="Q174" s="225"/>
      <c r="R174" s="225"/>
      <c r="S174" s="225"/>
      <c r="T174" s="226"/>
      <c r="AT174" s="227" t="s">
        <v>148</v>
      </c>
      <c r="AU174" s="227" t="s">
        <v>86</v>
      </c>
      <c r="AV174" s="12" t="s">
        <v>86</v>
      </c>
      <c r="AW174" s="12" t="s">
        <v>38</v>
      </c>
      <c r="AX174" s="12" t="s">
        <v>77</v>
      </c>
      <c r="AY174" s="227" t="s">
        <v>139</v>
      </c>
    </row>
    <row r="175" spans="2:51" s="12" customFormat="1" ht="13.5">
      <c r="B175" s="217"/>
      <c r="C175" s="218"/>
      <c r="D175" s="207" t="s">
        <v>148</v>
      </c>
      <c r="E175" s="219" t="s">
        <v>22</v>
      </c>
      <c r="F175" s="220" t="s">
        <v>691</v>
      </c>
      <c r="G175" s="218"/>
      <c r="H175" s="221">
        <v>5</v>
      </c>
      <c r="I175" s="222"/>
      <c r="J175" s="218"/>
      <c r="K175" s="218"/>
      <c r="L175" s="223"/>
      <c r="M175" s="224"/>
      <c r="N175" s="225"/>
      <c r="O175" s="225"/>
      <c r="P175" s="225"/>
      <c r="Q175" s="225"/>
      <c r="R175" s="225"/>
      <c r="S175" s="225"/>
      <c r="T175" s="226"/>
      <c r="AT175" s="227" t="s">
        <v>148</v>
      </c>
      <c r="AU175" s="227" t="s">
        <v>86</v>
      </c>
      <c r="AV175" s="12" t="s">
        <v>86</v>
      </c>
      <c r="AW175" s="12" t="s">
        <v>38</v>
      </c>
      <c r="AX175" s="12" t="s">
        <v>77</v>
      </c>
      <c r="AY175" s="227" t="s">
        <v>139</v>
      </c>
    </row>
    <row r="176" spans="2:51" s="13" customFormat="1" ht="13.5">
      <c r="B176" s="228"/>
      <c r="C176" s="229"/>
      <c r="D176" s="241" t="s">
        <v>148</v>
      </c>
      <c r="E176" s="242" t="s">
        <v>22</v>
      </c>
      <c r="F176" s="243" t="s">
        <v>151</v>
      </c>
      <c r="G176" s="229"/>
      <c r="H176" s="244">
        <v>40</v>
      </c>
      <c r="I176" s="233"/>
      <c r="J176" s="229"/>
      <c r="K176" s="229"/>
      <c r="L176" s="234"/>
      <c r="M176" s="235"/>
      <c r="N176" s="236"/>
      <c r="O176" s="236"/>
      <c r="P176" s="236"/>
      <c r="Q176" s="236"/>
      <c r="R176" s="236"/>
      <c r="S176" s="236"/>
      <c r="T176" s="237"/>
      <c r="AT176" s="238" t="s">
        <v>148</v>
      </c>
      <c r="AU176" s="238" t="s">
        <v>86</v>
      </c>
      <c r="AV176" s="13" t="s">
        <v>146</v>
      </c>
      <c r="AW176" s="13" t="s">
        <v>38</v>
      </c>
      <c r="AX176" s="13" t="s">
        <v>24</v>
      </c>
      <c r="AY176" s="238" t="s">
        <v>139</v>
      </c>
    </row>
    <row r="177" spans="2:65" s="1" customFormat="1" ht="22.5" customHeight="1">
      <c r="B177" s="41"/>
      <c r="C177" s="260" t="s">
        <v>408</v>
      </c>
      <c r="D177" s="260" t="s">
        <v>378</v>
      </c>
      <c r="E177" s="261" t="s">
        <v>692</v>
      </c>
      <c r="F177" s="262" t="s">
        <v>693</v>
      </c>
      <c r="G177" s="263" t="s">
        <v>378</v>
      </c>
      <c r="H177" s="264">
        <v>42</v>
      </c>
      <c r="I177" s="265"/>
      <c r="J177" s="266">
        <f>ROUND(I177*H177,2)</f>
        <v>0</v>
      </c>
      <c r="K177" s="262" t="s">
        <v>22</v>
      </c>
      <c r="L177" s="267"/>
      <c r="M177" s="268" t="s">
        <v>22</v>
      </c>
      <c r="N177" s="269" t="s">
        <v>48</v>
      </c>
      <c r="O177" s="42"/>
      <c r="P177" s="202">
        <f>O177*H177</f>
        <v>0</v>
      </c>
      <c r="Q177" s="202">
        <v>0</v>
      </c>
      <c r="R177" s="202">
        <f>Q177*H177</f>
        <v>0</v>
      </c>
      <c r="S177" s="202">
        <v>0</v>
      </c>
      <c r="T177" s="203">
        <f>S177*H177</f>
        <v>0</v>
      </c>
      <c r="AR177" s="24" t="s">
        <v>382</v>
      </c>
      <c r="AT177" s="24" t="s">
        <v>378</v>
      </c>
      <c r="AU177" s="24" t="s">
        <v>86</v>
      </c>
      <c r="AY177" s="24" t="s">
        <v>139</v>
      </c>
      <c r="BE177" s="204">
        <f>IF(N177="základní",J177,0)</f>
        <v>0</v>
      </c>
      <c r="BF177" s="204">
        <f>IF(N177="snížená",J177,0)</f>
        <v>0</v>
      </c>
      <c r="BG177" s="204">
        <f>IF(N177="zákl. přenesená",J177,0)</f>
        <v>0</v>
      </c>
      <c r="BH177" s="204">
        <f>IF(N177="sníž. přenesená",J177,0)</f>
        <v>0</v>
      </c>
      <c r="BI177" s="204">
        <f>IF(N177="nulová",J177,0)</f>
        <v>0</v>
      </c>
      <c r="BJ177" s="24" t="s">
        <v>24</v>
      </c>
      <c r="BK177" s="204">
        <f>ROUND(I177*H177,2)</f>
        <v>0</v>
      </c>
      <c r="BL177" s="24" t="s">
        <v>318</v>
      </c>
      <c r="BM177" s="24" t="s">
        <v>694</v>
      </c>
    </row>
    <row r="178" spans="2:51" s="12" customFormat="1" ht="13.5">
      <c r="B178" s="217"/>
      <c r="C178" s="218"/>
      <c r="D178" s="241" t="s">
        <v>148</v>
      </c>
      <c r="E178" s="257" t="s">
        <v>22</v>
      </c>
      <c r="F178" s="258" t="s">
        <v>695</v>
      </c>
      <c r="G178" s="218"/>
      <c r="H178" s="259">
        <v>42</v>
      </c>
      <c r="I178" s="222"/>
      <c r="J178" s="218"/>
      <c r="K178" s="218"/>
      <c r="L178" s="223"/>
      <c r="M178" s="224"/>
      <c r="N178" s="225"/>
      <c r="O178" s="225"/>
      <c r="P178" s="225"/>
      <c r="Q178" s="225"/>
      <c r="R178" s="225"/>
      <c r="S178" s="225"/>
      <c r="T178" s="226"/>
      <c r="AT178" s="227" t="s">
        <v>148</v>
      </c>
      <c r="AU178" s="227" t="s">
        <v>86</v>
      </c>
      <c r="AV178" s="12" t="s">
        <v>86</v>
      </c>
      <c r="AW178" s="12" t="s">
        <v>38</v>
      </c>
      <c r="AX178" s="12" t="s">
        <v>24</v>
      </c>
      <c r="AY178" s="227" t="s">
        <v>139</v>
      </c>
    </row>
    <row r="179" spans="2:65" s="1" customFormat="1" ht="31.5" customHeight="1">
      <c r="B179" s="41"/>
      <c r="C179" s="193" t="s">
        <v>413</v>
      </c>
      <c r="D179" s="193" t="s">
        <v>142</v>
      </c>
      <c r="E179" s="194" t="s">
        <v>696</v>
      </c>
      <c r="F179" s="195" t="s">
        <v>697</v>
      </c>
      <c r="G179" s="196" t="s">
        <v>585</v>
      </c>
      <c r="H179" s="197">
        <v>46</v>
      </c>
      <c r="I179" s="198"/>
      <c r="J179" s="199">
        <f>ROUND(I179*H179,2)</f>
        <v>0</v>
      </c>
      <c r="K179" s="195" t="s">
        <v>156</v>
      </c>
      <c r="L179" s="61"/>
      <c r="M179" s="200" t="s">
        <v>22</v>
      </c>
      <c r="N179" s="201" t="s">
        <v>48</v>
      </c>
      <c r="O179" s="42"/>
      <c r="P179" s="202">
        <f>O179*H179</f>
        <v>0</v>
      </c>
      <c r="Q179" s="202">
        <v>0</v>
      </c>
      <c r="R179" s="202">
        <f>Q179*H179</f>
        <v>0</v>
      </c>
      <c r="S179" s="202">
        <v>0</v>
      </c>
      <c r="T179" s="203">
        <f>S179*H179</f>
        <v>0</v>
      </c>
      <c r="AR179" s="24" t="s">
        <v>318</v>
      </c>
      <c r="AT179" s="24" t="s">
        <v>142</v>
      </c>
      <c r="AU179" s="24" t="s">
        <v>86</v>
      </c>
      <c r="AY179" s="24" t="s">
        <v>139</v>
      </c>
      <c r="BE179" s="204">
        <f>IF(N179="základní",J179,0)</f>
        <v>0</v>
      </c>
      <c r="BF179" s="204">
        <f>IF(N179="snížená",J179,0)</f>
        <v>0</v>
      </c>
      <c r="BG179" s="204">
        <f>IF(N179="zákl. přenesená",J179,0)</f>
        <v>0</v>
      </c>
      <c r="BH179" s="204">
        <f>IF(N179="sníž. přenesená",J179,0)</f>
        <v>0</v>
      </c>
      <c r="BI179" s="204">
        <f>IF(N179="nulová",J179,0)</f>
        <v>0</v>
      </c>
      <c r="BJ179" s="24" t="s">
        <v>24</v>
      </c>
      <c r="BK179" s="204">
        <f>ROUND(I179*H179,2)</f>
        <v>0</v>
      </c>
      <c r="BL179" s="24" t="s">
        <v>318</v>
      </c>
      <c r="BM179" s="24" t="s">
        <v>698</v>
      </c>
    </row>
    <row r="180" spans="2:51" s="11" customFormat="1" ht="13.5">
      <c r="B180" s="205"/>
      <c r="C180" s="206"/>
      <c r="D180" s="207" t="s">
        <v>148</v>
      </c>
      <c r="E180" s="208" t="s">
        <v>22</v>
      </c>
      <c r="F180" s="209" t="s">
        <v>699</v>
      </c>
      <c r="G180" s="206"/>
      <c r="H180" s="210" t="s">
        <v>22</v>
      </c>
      <c r="I180" s="211"/>
      <c r="J180" s="206"/>
      <c r="K180" s="206"/>
      <c r="L180" s="212"/>
      <c r="M180" s="213"/>
      <c r="N180" s="214"/>
      <c r="O180" s="214"/>
      <c r="P180" s="214"/>
      <c r="Q180" s="214"/>
      <c r="R180" s="214"/>
      <c r="S180" s="214"/>
      <c r="T180" s="215"/>
      <c r="AT180" s="216" t="s">
        <v>148</v>
      </c>
      <c r="AU180" s="216" t="s">
        <v>86</v>
      </c>
      <c r="AV180" s="11" t="s">
        <v>24</v>
      </c>
      <c r="AW180" s="11" t="s">
        <v>38</v>
      </c>
      <c r="AX180" s="11" t="s">
        <v>77</v>
      </c>
      <c r="AY180" s="216" t="s">
        <v>139</v>
      </c>
    </row>
    <row r="181" spans="2:51" s="12" customFormat="1" ht="13.5">
      <c r="B181" s="217"/>
      <c r="C181" s="218"/>
      <c r="D181" s="207" t="s">
        <v>148</v>
      </c>
      <c r="E181" s="219" t="s">
        <v>22</v>
      </c>
      <c r="F181" s="220" t="s">
        <v>700</v>
      </c>
      <c r="G181" s="218"/>
      <c r="H181" s="221">
        <v>31</v>
      </c>
      <c r="I181" s="222"/>
      <c r="J181" s="218"/>
      <c r="K181" s="218"/>
      <c r="L181" s="223"/>
      <c r="M181" s="224"/>
      <c r="N181" s="225"/>
      <c r="O181" s="225"/>
      <c r="P181" s="225"/>
      <c r="Q181" s="225"/>
      <c r="R181" s="225"/>
      <c r="S181" s="225"/>
      <c r="T181" s="226"/>
      <c r="AT181" s="227" t="s">
        <v>148</v>
      </c>
      <c r="AU181" s="227" t="s">
        <v>86</v>
      </c>
      <c r="AV181" s="12" t="s">
        <v>86</v>
      </c>
      <c r="AW181" s="12" t="s">
        <v>38</v>
      </c>
      <c r="AX181" s="12" t="s">
        <v>77</v>
      </c>
      <c r="AY181" s="227" t="s">
        <v>139</v>
      </c>
    </row>
    <row r="182" spans="2:51" s="12" customFormat="1" ht="13.5">
      <c r="B182" s="217"/>
      <c r="C182" s="218"/>
      <c r="D182" s="207" t="s">
        <v>148</v>
      </c>
      <c r="E182" s="219" t="s">
        <v>22</v>
      </c>
      <c r="F182" s="220" t="s">
        <v>701</v>
      </c>
      <c r="G182" s="218"/>
      <c r="H182" s="221">
        <v>15</v>
      </c>
      <c r="I182" s="222"/>
      <c r="J182" s="218"/>
      <c r="K182" s="218"/>
      <c r="L182" s="223"/>
      <c r="M182" s="224"/>
      <c r="N182" s="225"/>
      <c r="O182" s="225"/>
      <c r="P182" s="225"/>
      <c r="Q182" s="225"/>
      <c r="R182" s="225"/>
      <c r="S182" s="225"/>
      <c r="T182" s="226"/>
      <c r="AT182" s="227" t="s">
        <v>148</v>
      </c>
      <c r="AU182" s="227" t="s">
        <v>86</v>
      </c>
      <c r="AV182" s="12" t="s">
        <v>86</v>
      </c>
      <c r="AW182" s="12" t="s">
        <v>38</v>
      </c>
      <c r="AX182" s="12" t="s">
        <v>77</v>
      </c>
      <c r="AY182" s="227" t="s">
        <v>139</v>
      </c>
    </row>
    <row r="183" spans="2:51" s="13" customFormat="1" ht="13.5">
      <c r="B183" s="228"/>
      <c r="C183" s="229"/>
      <c r="D183" s="241" t="s">
        <v>148</v>
      </c>
      <c r="E183" s="242" t="s">
        <v>22</v>
      </c>
      <c r="F183" s="243" t="s">
        <v>151</v>
      </c>
      <c r="G183" s="229"/>
      <c r="H183" s="244">
        <v>46</v>
      </c>
      <c r="I183" s="233"/>
      <c r="J183" s="229"/>
      <c r="K183" s="229"/>
      <c r="L183" s="234"/>
      <c r="M183" s="235"/>
      <c r="N183" s="236"/>
      <c r="O183" s="236"/>
      <c r="P183" s="236"/>
      <c r="Q183" s="236"/>
      <c r="R183" s="236"/>
      <c r="S183" s="236"/>
      <c r="T183" s="237"/>
      <c r="AT183" s="238" t="s">
        <v>148</v>
      </c>
      <c r="AU183" s="238" t="s">
        <v>86</v>
      </c>
      <c r="AV183" s="13" t="s">
        <v>146</v>
      </c>
      <c r="AW183" s="13" t="s">
        <v>38</v>
      </c>
      <c r="AX183" s="13" t="s">
        <v>24</v>
      </c>
      <c r="AY183" s="238" t="s">
        <v>139</v>
      </c>
    </row>
    <row r="184" spans="2:65" s="1" customFormat="1" ht="31.5" customHeight="1">
      <c r="B184" s="41"/>
      <c r="C184" s="260" t="s">
        <v>420</v>
      </c>
      <c r="D184" s="260" t="s">
        <v>378</v>
      </c>
      <c r="E184" s="261" t="s">
        <v>702</v>
      </c>
      <c r="F184" s="262" t="s">
        <v>703</v>
      </c>
      <c r="G184" s="263" t="s">
        <v>585</v>
      </c>
      <c r="H184" s="264">
        <v>48.3</v>
      </c>
      <c r="I184" s="265"/>
      <c r="J184" s="266">
        <f>ROUND(I184*H184,2)</f>
        <v>0</v>
      </c>
      <c r="K184" s="262" t="s">
        <v>156</v>
      </c>
      <c r="L184" s="267"/>
      <c r="M184" s="268" t="s">
        <v>22</v>
      </c>
      <c r="N184" s="269" t="s">
        <v>48</v>
      </c>
      <c r="O184" s="42"/>
      <c r="P184" s="202">
        <f>O184*H184</f>
        <v>0</v>
      </c>
      <c r="Q184" s="202">
        <v>0.000297</v>
      </c>
      <c r="R184" s="202">
        <f>Q184*H184</f>
        <v>0.0143451</v>
      </c>
      <c r="S184" s="202">
        <v>0</v>
      </c>
      <c r="T184" s="203">
        <f>S184*H184</f>
        <v>0</v>
      </c>
      <c r="AR184" s="24" t="s">
        <v>382</v>
      </c>
      <c r="AT184" s="24" t="s">
        <v>378</v>
      </c>
      <c r="AU184" s="24" t="s">
        <v>86</v>
      </c>
      <c r="AY184" s="24" t="s">
        <v>139</v>
      </c>
      <c r="BE184" s="204">
        <f>IF(N184="základní",J184,0)</f>
        <v>0</v>
      </c>
      <c r="BF184" s="204">
        <f>IF(N184="snížená",J184,0)</f>
        <v>0</v>
      </c>
      <c r="BG184" s="204">
        <f>IF(N184="zákl. přenesená",J184,0)</f>
        <v>0</v>
      </c>
      <c r="BH184" s="204">
        <f>IF(N184="sníž. přenesená",J184,0)</f>
        <v>0</v>
      </c>
      <c r="BI184" s="204">
        <f>IF(N184="nulová",J184,0)</f>
        <v>0</v>
      </c>
      <c r="BJ184" s="24" t="s">
        <v>24</v>
      </c>
      <c r="BK184" s="204">
        <f>ROUND(I184*H184,2)</f>
        <v>0</v>
      </c>
      <c r="BL184" s="24" t="s">
        <v>318</v>
      </c>
      <c r="BM184" s="24" t="s">
        <v>704</v>
      </c>
    </row>
    <row r="185" spans="2:47" s="1" customFormat="1" ht="27">
      <c r="B185" s="41"/>
      <c r="C185" s="63"/>
      <c r="D185" s="207" t="s">
        <v>641</v>
      </c>
      <c r="E185" s="63"/>
      <c r="F185" s="239" t="s">
        <v>705</v>
      </c>
      <c r="G185" s="63"/>
      <c r="H185" s="63"/>
      <c r="I185" s="163"/>
      <c r="J185" s="63"/>
      <c r="K185" s="63"/>
      <c r="L185" s="61"/>
      <c r="M185" s="240"/>
      <c r="N185" s="42"/>
      <c r="O185" s="42"/>
      <c r="P185" s="42"/>
      <c r="Q185" s="42"/>
      <c r="R185" s="42"/>
      <c r="S185" s="42"/>
      <c r="T185" s="78"/>
      <c r="AT185" s="24" t="s">
        <v>641</v>
      </c>
      <c r="AU185" s="24" t="s">
        <v>86</v>
      </c>
    </row>
    <row r="186" spans="2:51" s="12" customFormat="1" ht="13.5">
      <c r="B186" s="217"/>
      <c r="C186" s="218"/>
      <c r="D186" s="241" t="s">
        <v>148</v>
      </c>
      <c r="E186" s="257" t="s">
        <v>22</v>
      </c>
      <c r="F186" s="258" t="s">
        <v>706</v>
      </c>
      <c r="G186" s="218"/>
      <c r="H186" s="259">
        <v>48.3</v>
      </c>
      <c r="I186" s="222"/>
      <c r="J186" s="218"/>
      <c r="K186" s="218"/>
      <c r="L186" s="223"/>
      <c r="M186" s="224"/>
      <c r="N186" s="225"/>
      <c r="O186" s="225"/>
      <c r="P186" s="225"/>
      <c r="Q186" s="225"/>
      <c r="R186" s="225"/>
      <c r="S186" s="225"/>
      <c r="T186" s="226"/>
      <c r="AT186" s="227" t="s">
        <v>148</v>
      </c>
      <c r="AU186" s="227" t="s">
        <v>86</v>
      </c>
      <c r="AV186" s="12" t="s">
        <v>86</v>
      </c>
      <c r="AW186" s="12" t="s">
        <v>38</v>
      </c>
      <c r="AX186" s="12" t="s">
        <v>24</v>
      </c>
      <c r="AY186" s="227" t="s">
        <v>139</v>
      </c>
    </row>
    <row r="187" spans="2:65" s="1" customFormat="1" ht="31.5" customHeight="1">
      <c r="B187" s="41"/>
      <c r="C187" s="193" t="s">
        <v>424</v>
      </c>
      <c r="D187" s="193" t="s">
        <v>142</v>
      </c>
      <c r="E187" s="194" t="s">
        <v>707</v>
      </c>
      <c r="F187" s="195" t="s">
        <v>708</v>
      </c>
      <c r="G187" s="196" t="s">
        <v>585</v>
      </c>
      <c r="H187" s="197">
        <v>120</v>
      </c>
      <c r="I187" s="198"/>
      <c r="J187" s="199">
        <f>ROUND(I187*H187,2)</f>
        <v>0</v>
      </c>
      <c r="K187" s="195" t="s">
        <v>156</v>
      </c>
      <c r="L187" s="61"/>
      <c r="M187" s="200" t="s">
        <v>22</v>
      </c>
      <c r="N187" s="201" t="s">
        <v>48</v>
      </c>
      <c r="O187" s="42"/>
      <c r="P187" s="202">
        <f>O187*H187</f>
        <v>0</v>
      </c>
      <c r="Q187" s="202">
        <v>0</v>
      </c>
      <c r="R187" s="202">
        <f>Q187*H187</f>
        <v>0</v>
      </c>
      <c r="S187" s="202">
        <v>0</v>
      </c>
      <c r="T187" s="203">
        <f>S187*H187</f>
        <v>0</v>
      </c>
      <c r="AR187" s="24" t="s">
        <v>318</v>
      </c>
      <c r="AT187" s="24" t="s">
        <v>142</v>
      </c>
      <c r="AU187" s="24" t="s">
        <v>86</v>
      </c>
      <c r="AY187" s="24" t="s">
        <v>139</v>
      </c>
      <c r="BE187" s="204">
        <f>IF(N187="základní",J187,0)</f>
        <v>0</v>
      </c>
      <c r="BF187" s="204">
        <f>IF(N187="snížená",J187,0)</f>
        <v>0</v>
      </c>
      <c r="BG187" s="204">
        <f>IF(N187="zákl. přenesená",J187,0)</f>
        <v>0</v>
      </c>
      <c r="BH187" s="204">
        <f>IF(N187="sníž. přenesená",J187,0)</f>
        <v>0</v>
      </c>
      <c r="BI187" s="204">
        <f>IF(N187="nulová",J187,0)</f>
        <v>0</v>
      </c>
      <c r="BJ187" s="24" t="s">
        <v>24</v>
      </c>
      <c r="BK187" s="204">
        <f>ROUND(I187*H187,2)</f>
        <v>0</v>
      </c>
      <c r="BL187" s="24" t="s">
        <v>318</v>
      </c>
      <c r="BM187" s="24" t="s">
        <v>709</v>
      </c>
    </row>
    <row r="188" spans="2:51" s="11" customFormat="1" ht="13.5">
      <c r="B188" s="205"/>
      <c r="C188" s="206"/>
      <c r="D188" s="207" t="s">
        <v>148</v>
      </c>
      <c r="E188" s="208" t="s">
        <v>22</v>
      </c>
      <c r="F188" s="209" t="s">
        <v>710</v>
      </c>
      <c r="G188" s="206"/>
      <c r="H188" s="210" t="s">
        <v>22</v>
      </c>
      <c r="I188" s="211"/>
      <c r="J188" s="206"/>
      <c r="K188" s="206"/>
      <c r="L188" s="212"/>
      <c r="M188" s="213"/>
      <c r="N188" s="214"/>
      <c r="O188" s="214"/>
      <c r="P188" s="214"/>
      <c r="Q188" s="214"/>
      <c r="R188" s="214"/>
      <c r="S188" s="214"/>
      <c r="T188" s="215"/>
      <c r="AT188" s="216" t="s">
        <v>148</v>
      </c>
      <c r="AU188" s="216" t="s">
        <v>86</v>
      </c>
      <c r="AV188" s="11" t="s">
        <v>24</v>
      </c>
      <c r="AW188" s="11" t="s">
        <v>38</v>
      </c>
      <c r="AX188" s="11" t="s">
        <v>77</v>
      </c>
      <c r="AY188" s="216" t="s">
        <v>139</v>
      </c>
    </row>
    <row r="189" spans="2:51" s="12" customFormat="1" ht="13.5">
      <c r="B189" s="217"/>
      <c r="C189" s="218"/>
      <c r="D189" s="207" t="s">
        <v>148</v>
      </c>
      <c r="E189" s="219" t="s">
        <v>22</v>
      </c>
      <c r="F189" s="220" t="s">
        <v>711</v>
      </c>
      <c r="G189" s="218"/>
      <c r="H189" s="221">
        <v>30</v>
      </c>
      <c r="I189" s="222"/>
      <c r="J189" s="218"/>
      <c r="K189" s="218"/>
      <c r="L189" s="223"/>
      <c r="M189" s="224"/>
      <c r="N189" s="225"/>
      <c r="O189" s="225"/>
      <c r="P189" s="225"/>
      <c r="Q189" s="225"/>
      <c r="R189" s="225"/>
      <c r="S189" s="225"/>
      <c r="T189" s="226"/>
      <c r="AT189" s="227" t="s">
        <v>148</v>
      </c>
      <c r="AU189" s="227" t="s">
        <v>86</v>
      </c>
      <c r="AV189" s="12" t="s">
        <v>86</v>
      </c>
      <c r="AW189" s="12" t="s">
        <v>38</v>
      </c>
      <c r="AX189" s="12" t="s">
        <v>77</v>
      </c>
      <c r="AY189" s="227" t="s">
        <v>139</v>
      </c>
    </row>
    <row r="190" spans="2:51" s="12" customFormat="1" ht="13.5">
      <c r="B190" s="217"/>
      <c r="C190" s="218"/>
      <c r="D190" s="207" t="s">
        <v>148</v>
      </c>
      <c r="E190" s="219" t="s">
        <v>22</v>
      </c>
      <c r="F190" s="220" t="s">
        <v>712</v>
      </c>
      <c r="G190" s="218"/>
      <c r="H190" s="221">
        <v>30</v>
      </c>
      <c r="I190" s="222"/>
      <c r="J190" s="218"/>
      <c r="K190" s="218"/>
      <c r="L190" s="223"/>
      <c r="M190" s="224"/>
      <c r="N190" s="225"/>
      <c r="O190" s="225"/>
      <c r="P190" s="225"/>
      <c r="Q190" s="225"/>
      <c r="R190" s="225"/>
      <c r="S190" s="225"/>
      <c r="T190" s="226"/>
      <c r="AT190" s="227" t="s">
        <v>148</v>
      </c>
      <c r="AU190" s="227" t="s">
        <v>86</v>
      </c>
      <c r="AV190" s="12" t="s">
        <v>86</v>
      </c>
      <c r="AW190" s="12" t="s">
        <v>38</v>
      </c>
      <c r="AX190" s="12" t="s">
        <v>77</v>
      </c>
      <c r="AY190" s="227" t="s">
        <v>139</v>
      </c>
    </row>
    <row r="191" spans="2:51" s="12" customFormat="1" ht="13.5">
      <c r="B191" s="217"/>
      <c r="C191" s="218"/>
      <c r="D191" s="207" t="s">
        <v>148</v>
      </c>
      <c r="E191" s="219" t="s">
        <v>22</v>
      </c>
      <c r="F191" s="220" t="s">
        <v>713</v>
      </c>
      <c r="G191" s="218"/>
      <c r="H191" s="221">
        <v>30</v>
      </c>
      <c r="I191" s="222"/>
      <c r="J191" s="218"/>
      <c r="K191" s="218"/>
      <c r="L191" s="223"/>
      <c r="M191" s="224"/>
      <c r="N191" s="225"/>
      <c r="O191" s="225"/>
      <c r="P191" s="225"/>
      <c r="Q191" s="225"/>
      <c r="R191" s="225"/>
      <c r="S191" s="225"/>
      <c r="T191" s="226"/>
      <c r="AT191" s="227" t="s">
        <v>148</v>
      </c>
      <c r="AU191" s="227" t="s">
        <v>86</v>
      </c>
      <c r="AV191" s="12" t="s">
        <v>86</v>
      </c>
      <c r="AW191" s="12" t="s">
        <v>38</v>
      </c>
      <c r="AX191" s="12" t="s">
        <v>77</v>
      </c>
      <c r="AY191" s="227" t="s">
        <v>139</v>
      </c>
    </row>
    <row r="192" spans="2:51" s="12" customFormat="1" ht="13.5">
      <c r="B192" s="217"/>
      <c r="C192" s="218"/>
      <c r="D192" s="207" t="s">
        <v>148</v>
      </c>
      <c r="E192" s="219" t="s">
        <v>22</v>
      </c>
      <c r="F192" s="220" t="s">
        <v>714</v>
      </c>
      <c r="G192" s="218"/>
      <c r="H192" s="221">
        <v>30</v>
      </c>
      <c r="I192" s="222"/>
      <c r="J192" s="218"/>
      <c r="K192" s="218"/>
      <c r="L192" s="223"/>
      <c r="M192" s="224"/>
      <c r="N192" s="225"/>
      <c r="O192" s="225"/>
      <c r="P192" s="225"/>
      <c r="Q192" s="225"/>
      <c r="R192" s="225"/>
      <c r="S192" s="225"/>
      <c r="T192" s="226"/>
      <c r="AT192" s="227" t="s">
        <v>148</v>
      </c>
      <c r="AU192" s="227" t="s">
        <v>86</v>
      </c>
      <c r="AV192" s="12" t="s">
        <v>86</v>
      </c>
      <c r="AW192" s="12" t="s">
        <v>38</v>
      </c>
      <c r="AX192" s="12" t="s">
        <v>77</v>
      </c>
      <c r="AY192" s="227" t="s">
        <v>139</v>
      </c>
    </row>
    <row r="193" spans="2:51" s="13" customFormat="1" ht="13.5">
      <c r="B193" s="228"/>
      <c r="C193" s="229"/>
      <c r="D193" s="241" t="s">
        <v>148</v>
      </c>
      <c r="E193" s="242" t="s">
        <v>22</v>
      </c>
      <c r="F193" s="243" t="s">
        <v>151</v>
      </c>
      <c r="G193" s="229"/>
      <c r="H193" s="244">
        <v>120</v>
      </c>
      <c r="I193" s="233"/>
      <c r="J193" s="229"/>
      <c r="K193" s="229"/>
      <c r="L193" s="234"/>
      <c r="M193" s="235"/>
      <c r="N193" s="236"/>
      <c r="O193" s="236"/>
      <c r="P193" s="236"/>
      <c r="Q193" s="236"/>
      <c r="R193" s="236"/>
      <c r="S193" s="236"/>
      <c r="T193" s="237"/>
      <c r="AT193" s="238" t="s">
        <v>148</v>
      </c>
      <c r="AU193" s="238" t="s">
        <v>86</v>
      </c>
      <c r="AV193" s="13" t="s">
        <v>146</v>
      </c>
      <c r="AW193" s="13" t="s">
        <v>38</v>
      </c>
      <c r="AX193" s="13" t="s">
        <v>24</v>
      </c>
      <c r="AY193" s="238" t="s">
        <v>139</v>
      </c>
    </row>
    <row r="194" spans="2:65" s="1" customFormat="1" ht="31.5" customHeight="1">
      <c r="B194" s="41"/>
      <c r="C194" s="260" t="s">
        <v>429</v>
      </c>
      <c r="D194" s="260" t="s">
        <v>378</v>
      </c>
      <c r="E194" s="261" t="s">
        <v>715</v>
      </c>
      <c r="F194" s="262" t="s">
        <v>716</v>
      </c>
      <c r="G194" s="263" t="s">
        <v>585</v>
      </c>
      <c r="H194" s="264">
        <v>126</v>
      </c>
      <c r="I194" s="265"/>
      <c r="J194" s="266">
        <f>ROUND(I194*H194,2)</f>
        <v>0</v>
      </c>
      <c r="K194" s="262" t="s">
        <v>156</v>
      </c>
      <c r="L194" s="267"/>
      <c r="M194" s="268" t="s">
        <v>22</v>
      </c>
      <c r="N194" s="269" t="s">
        <v>48</v>
      </c>
      <c r="O194" s="42"/>
      <c r="P194" s="202">
        <f>O194*H194</f>
        <v>0</v>
      </c>
      <c r="Q194" s="202">
        <v>1.7E-05</v>
      </c>
      <c r="R194" s="202">
        <f>Q194*H194</f>
        <v>0.002142</v>
      </c>
      <c r="S194" s="202">
        <v>0</v>
      </c>
      <c r="T194" s="203">
        <f>S194*H194</f>
        <v>0</v>
      </c>
      <c r="AR194" s="24" t="s">
        <v>382</v>
      </c>
      <c r="AT194" s="24" t="s">
        <v>378</v>
      </c>
      <c r="AU194" s="24" t="s">
        <v>86</v>
      </c>
      <c r="AY194" s="24" t="s">
        <v>139</v>
      </c>
      <c r="BE194" s="204">
        <f>IF(N194="základní",J194,0)</f>
        <v>0</v>
      </c>
      <c r="BF194" s="204">
        <f>IF(N194="snížená",J194,0)</f>
        <v>0</v>
      </c>
      <c r="BG194" s="204">
        <f>IF(N194="zákl. přenesená",J194,0)</f>
        <v>0</v>
      </c>
      <c r="BH194" s="204">
        <f>IF(N194="sníž. přenesená",J194,0)</f>
        <v>0</v>
      </c>
      <c r="BI194" s="204">
        <f>IF(N194="nulová",J194,0)</f>
        <v>0</v>
      </c>
      <c r="BJ194" s="24" t="s">
        <v>24</v>
      </c>
      <c r="BK194" s="204">
        <f>ROUND(I194*H194,2)</f>
        <v>0</v>
      </c>
      <c r="BL194" s="24" t="s">
        <v>318</v>
      </c>
      <c r="BM194" s="24" t="s">
        <v>717</v>
      </c>
    </row>
    <row r="195" spans="2:47" s="1" customFormat="1" ht="27">
      <c r="B195" s="41"/>
      <c r="C195" s="63"/>
      <c r="D195" s="207" t="s">
        <v>641</v>
      </c>
      <c r="E195" s="63"/>
      <c r="F195" s="239" t="s">
        <v>718</v>
      </c>
      <c r="G195" s="63"/>
      <c r="H195" s="63"/>
      <c r="I195" s="163"/>
      <c r="J195" s="63"/>
      <c r="K195" s="63"/>
      <c r="L195" s="61"/>
      <c r="M195" s="240"/>
      <c r="N195" s="42"/>
      <c r="O195" s="42"/>
      <c r="P195" s="42"/>
      <c r="Q195" s="42"/>
      <c r="R195" s="42"/>
      <c r="S195" s="42"/>
      <c r="T195" s="78"/>
      <c r="AT195" s="24" t="s">
        <v>641</v>
      </c>
      <c r="AU195" s="24" t="s">
        <v>86</v>
      </c>
    </row>
    <row r="196" spans="2:51" s="12" customFormat="1" ht="13.5">
      <c r="B196" s="217"/>
      <c r="C196" s="218"/>
      <c r="D196" s="241" t="s">
        <v>148</v>
      </c>
      <c r="E196" s="257" t="s">
        <v>22</v>
      </c>
      <c r="F196" s="258" t="s">
        <v>719</v>
      </c>
      <c r="G196" s="218"/>
      <c r="H196" s="259">
        <v>126</v>
      </c>
      <c r="I196" s="222"/>
      <c r="J196" s="218"/>
      <c r="K196" s="218"/>
      <c r="L196" s="223"/>
      <c r="M196" s="224"/>
      <c r="N196" s="225"/>
      <c r="O196" s="225"/>
      <c r="P196" s="225"/>
      <c r="Q196" s="225"/>
      <c r="R196" s="225"/>
      <c r="S196" s="225"/>
      <c r="T196" s="226"/>
      <c r="AT196" s="227" t="s">
        <v>148</v>
      </c>
      <c r="AU196" s="227" t="s">
        <v>86</v>
      </c>
      <c r="AV196" s="12" t="s">
        <v>86</v>
      </c>
      <c r="AW196" s="12" t="s">
        <v>38</v>
      </c>
      <c r="AX196" s="12" t="s">
        <v>24</v>
      </c>
      <c r="AY196" s="227" t="s">
        <v>139</v>
      </c>
    </row>
    <row r="197" spans="2:65" s="1" customFormat="1" ht="31.5" customHeight="1">
      <c r="B197" s="41"/>
      <c r="C197" s="193" t="s">
        <v>433</v>
      </c>
      <c r="D197" s="193" t="s">
        <v>142</v>
      </c>
      <c r="E197" s="194" t="s">
        <v>720</v>
      </c>
      <c r="F197" s="195" t="s">
        <v>721</v>
      </c>
      <c r="G197" s="196" t="s">
        <v>585</v>
      </c>
      <c r="H197" s="197">
        <v>924</v>
      </c>
      <c r="I197" s="198"/>
      <c r="J197" s="199">
        <f>ROUND(I197*H197,2)</f>
        <v>0</v>
      </c>
      <c r="K197" s="195" t="s">
        <v>156</v>
      </c>
      <c r="L197" s="61"/>
      <c r="M197" s="200" t="s">
        <v>22</v>
      </c>
      <c r="N197" s="201" t="s">
        <v>48</v>
      </c>
      <c r="O197" s="42"/>
      <c r="P197" s="202">
        <f>O197*H197</f>
        <v>0</v>
      </c>
      <c r="Q197" s="202">
        <v>0</v>
      </c>
      <c r="R197" s="202">
        <f>Q197*H197</f>
        <v>0</v>
      </c>
      <c r="S197" s="202">
        <v>0</v>
      </c>
      <c r="T197" s="203">
        <f>S197*H197</f>
        <v>0</v>
      </c>
      <c r="AR197" s="24" t="s">
        <v>318</v>
      </c>
      <c r="AT197" s="24" t="s">
        <v>142</v>
      </c>
      <c r="AU197" s="24" t="s">
        <v>86</v>
      </c>
      <c r="AY197" s="24" t="s">
        <v>139</v>
      </c>
      <c r="BE197" s="204">
        <f>IF(N197="základní",J197,0)</f>
        <v>0</v>
      </c>
      <c r="BF197" s="204">
        <f>IF(N197="snížená",J197,0)</f>
        <v>0</v>
      </c>
      <c r="BG197" s="204">
        <f>IF(N197="zákl. přenesená",J197,0)</f>
        <v>0</v>
      </c>
      <c r="BH197" s="204">
        <f>IF(N197="sníž. přenesená",J197,0)</f>
        <v>0</v>
      </c>
      <c r="BI197" s="204">
        <f>IF(N197="nulová",J197,0)</f>
        <v>0</v>
      </c>
      <c r="BJ197" s="24" t="s">
        <v>24</v>
      </c>
      <c r="BK197" s="204">
        <f>ROUND(I197*H197,2)</f>
        <v>0</v>
      </c>
      <c r="BL197" s="24" t="s">
        <v>318</v>
      </c>
      <c r="BM197" s="24" t="s">
        <v>722</v>
      </c>
    </row>
    <row r="198" spans="2:51" s="11" customFormat="1" ht="13.5">
      <c r="B198" s="205"/>
      <c r="C198" s="206"/>
      <c r="D198" s="207" t="s">
        <v>148</v>
      </c>
      <c r="E198" s="208" t="s">
        <v>22</v>
      </c>
      <c r="F198" s="209" t="s">
        <v>723</v>
      </c>
      <c r="G198" s="206"/>
      <c r="H198" s="210" t="s">
        <v>22</v>
      </c>
      <c r="I198" s="211"/>
      <c r="J198" s="206"/>
      <c r="K198" s="206"/>
      <c r="L198" s="212"/>
      <c r="M198" s="213"/>
      <c r="N198" s="214"/>
      <c r="O198" s="214"/>
      <c r="P198" s="214"/>
      <c r="Q198" s="214"/>
      <c r="R198" s="214"/>
      <c r="S198" s="214"/>
      <c r="T198" s="215"/>
      <c r="AT198" s="216" t="s">
        <v>148</v>
      </c>
      <c r="AU198" s="216" t="s">
        <v>86</v>
      </c>
      <c r="AV198" s="11" t="s">
        <v>24</v>
      </c>
      <c r="AW198" s="11" t="s">
        <v>38</v>
      </c>
      <c r="AX198" s="11" t="s">
        <v>77</v>
      </c>
      <c r="AY198" s="216" t="s">
        <v>139</v>
      </c>
    </row>
    <row r="199" spans="2:51" s="12" customFormat="1" ht="13.5">
      <c r="B199" s="217"/>
      <c r="C199" s="218"/>
      <c r="D199" s="207" t="s">
        <v>148</v>
      </c>
      <c r="E199" s="219" t="s">
        <v>22</v>
      </c>
      <c r="F199" s="220" t="s">
        <v>724</v>
      </c>
      <c r="G199" s="218"/>
      <c r="H199" s="221">
        <v>21</v>
      </c>
      <c r="I199" s="222"/>
      <c r="J199" s="218"/>
      <c r="K199" s="218"/>
      <c r="L199" s="223"/>
      <c r="M199" s="224"/>
      <c r="N199" s="225"/>
      <c r="O199" s="225"/>
      <c r="P199" s="225"/>
      <c r="Q199" s="225"/>
      <c r="R199" s="225"/>
      <c r="S199" s="225"/>
      <c r="T199" s="226"/>
      <c r="AT199" s="227" t="s">
        <v>148</v>
      </c>
      <c r="AU199" s="227" t="s">
        <v>86</v>
      </c>
      <c r="AV199" s="12" t="s">
        <v>86</v>
      </c>
      <c r="AW199" s="12" t="s">
        <v>38</v>
      </c>
      <c r="AX199" s="12" t="s">
        <v>77</v>
      </c>
      <c r="AY199" s="227" t="s">
        <v>139</v>
      </c>
    </row>
    <row r="200" spans="2:51" s="11" customFormat="1" ht="13.5">
      <c r="B200" s="205"/>
      <c r="C200" s="206"/>
      <c r="D200" s="207" t="s">
        <v>148</v>
      </c>
      <c r="E200" s="208" t="s">
        <v>22</v>
      </c>
      <c r="F200" s="209" t="s">
        <v>725</v>
      </c>
      <c r="G200" s="206"/>
      <c r="H200" s="210" t="s">
        <v>22</v>
      </c>
      <c r="I200" s="211"/>
      <c r="J200" s="206"/>
      <c r="K200" s="206"/>
      <c r="L200" s="212"/>
      <c r="M200" s="213"/>
      <c r="N200" s="214"/>
      <c r="O200" s="214"/>
      <c r="P200" s="214"/>
      <c r="Q200" s="214"/>
      <c r="R200" s="214"/>
      <c r="S200" s="214"/>
      <c r="T200" s="215"/>
      <c r="AT200" s="216" t="s">
        <v>148</v>
      </c>
      <c r="AU200" s="216" t="s">
        <v>86</v>
      </c>
      <c r="AV200" s="11" t="s">
        <v>24</v>
      </c>
      <c r="AW200" s="11" t="s">
        <v>38</v>
      </c>
      <c r="AX200" s="11" t="s">
        <v>77</v>
      </c>
      <c r="AY200" s="216" t="s">
        <v>139</v>
      </c>
    </row>
    <row r="201" spans="2:51" s="12" customFormat="1" ht="13.5">
      <c r="B201" s="217"/>
      <c r="C201" s="218"/>
      <c r="D201" s="207" t="s">
        <v>148</v>
      </c>
      <c r="E201" s="219" t="s">
        <v>22</v>
      </c>
      <c r="F201" s="220" t="s">
        <v>726</v>
      </c>
      <c r="G201" s="218"/>
      <c r="H201" s="221">
        <v>147</v>
      </c>
      <c r="I201" s="222"/>
      <c r="J201" s="218"/>
      <c r="K201" s="218"/>
      <c r="L201" s="223"/>
      <c r="M201" s="224"/>
      <c r="N201" s="225"/>
      <c r="O201" s="225"/>
      <c r="P201" s="225"/>
      <c r="Q201" s="225"/>
      <c r="R201" s="225"/>
      <c r="S201" s="225"/>
      <c r="T201" s="226"/>
      <c r="AT201" s="227" t="s">
        <v>148</v>
      </c>
      <c r="AU201" s="227" t="s">
        <v>86</v>
      </c>
      <c r="AV201" s="12" t="s">
        <v>86</v>
      </c>
      <c r="AW201" s="12" t="s">
        <v>38</v>
      </c>
      <c r="AX201" s="12" t="s">
        <v>77</v>
      </c>
      <c r="AY201" s="227" t="s">
        <v>139</v>
      </c>
    </row>
    <row r="202" spans="2:51" s="12" customFormat="1" ht="13.5">
      <c r="B202" s="217"/>
      <c r="C202" s="218"/>
      <c r="D202" s="207" t="s">
        <v>148</v>
      </c>
      <c r="E202" s="219" t="s">
        <v>22</v>
      </c>
      <c r="F202" s="220" t="s">
        <v>727</v>
      </c>
      <c r="G202" s="218"/>
      <c r="H202" s="221">
        <v>198</v>
      </c>
      <c r="I202" s="222"/>
      <c r="J202" s="218"/>
      <c r="K202" s="218"/>
      <c r="L202" s="223"/>
      <c r="M202" s="224"/>
      <c r="N202" s="225"/>
      <c r="O202" s="225"/>
      <c r="P202" s="225"/>
      <c r="Q202" s="225"/>
      <c r="R202" s="225"/>
      <c r="S202" s="225"/>
      <c r="T202" s="226"/>
      <c r="AT202" s="227" t="s">
        <v>148</v>
      </c>
      <c r="AU202" s="227" t="s">
        <v>86</v>
      </c>
      <c r="AV202" s="12" t="s">
        <v>86</v>
      </c>
      <c r="AW202" s="12" t="s">
        <v>38</v>
      </c>
      <c r="AX202" s="12" t="s">
        <v>77</v>
      </c>
      <c r="AY202" s="227" t="s">
        <v>139</v>
      </c>
    </row>
    <row r="203" spans="2:51" s="12" customFormat="1" ht="13.5">
      <c r="B203" s="217"/>
      <c r="C203" s="218"/>
      <c r="D203" s="207" t="s">
        <v>148</v>
      </c>
      <c r="E203" s="219" t="s">
        <v>22</v>
      </c>
      <c r="F203" s="220" t="s">
        <v>728</v>
      </c>
      <c r="G203" s="218"/>
      <c r="H203" s="221">
        <v>206</v>
      </c>
      <c r="I203" s="222"/>
      <c r="J203" s="218"/>
      <c r="K203" s="218"/>
      <c r="L203" s="223"/>
      <c r="M203" s="224"/>
      <c r="N203" s="225"/>
      <c r="O203" s="225"/>
      <c r="P203" s="225"/>
      <c r="Q203" s="225"/>
      <c r="R203" s="225"/>
      <c r="S203" s="225"/>
      <c r="T203" s="226"/>
      <c r="AT203" s="227" t="s">
        <v>148</v>
      </c>
      <c r="AU203" s="227" t="s">
        <v>86</v>
      </c>
      <c r="AV203" s="12" t="s">
        <v>86</v>
      </c>
      <c r="AW203" s="12" t="s">
        <v>38</v>
      </c>
      <c r="AX203" s="12" t="s">
        <v>77</v>
      </c>
      <c r="AY203" s="227" t="s">
        <v>139</v>
      </c>
    </row>
    <row r="204" spans="2:51" s="12" customFormat="1" ht="13.5">
      <c r="B204" s="217"/>
      <c r="C204" s="218"/>
      <c r="D204" s="207" t="s">
        <v>148</v>
      </c>
      <c r="E204" s="219" t="s">
        <v>22</v>
      </c>
      <c r="F204" s="220" t="s">
        <v>729</v>
      </c>
      <c r="G204" s="218"/>
      <c r="H204" s="221">
        <v>198</v>
      </c>
      <c r="I204" s="222"/>
      <c r="J204" s="218"/>
      <c r="K204" s="218"/>
      <c r="L204" s="223"/>
      <c r="M204" s="224"/>
      <c r="N204" s="225"/>
      <c r="O204" s="225"/>
      <c r="P204" s="225"/>
      <c r="Q204" s="225"/>
      <c r="R204" s="225"/>
      <c r="S204" s="225"/>
      <c r="T204" s="226"/>
      <c r="AT204" s="227" t="s">
        <v>148</v>
      </c>
      <c r="AU204" s="227" t="s">
        <v>86</v>
      </c>
      <c r="AV204" s="12" t="s">
        <v>86</v>
      </c>
      <c r="AW204" s="12" t="s">
        <v>38</v>
      </c>
      <c r="AX204" s="12" t="s">
        <v>77</v>
      </c>
      <c r="AY204" s="227" t="s">
        <v>139</v>
      </c>
    </row>
    <row r="205" spans="2:51" s="11" customFormat="1" ht="13.5">
      <c r="B205" s="205"/>
      <c r="C205" s="206"/>
      <c r="D205" s="207" t="s">
        <v>148</v>
      </c>
      <c r="E205" s="208" t="s">
        <v>22</v>
      </c>
      <c r="F205" s="209" t="s">
        <v>730</v>
      </c>
      <c r="G205" s="206"/>
      <c r="H205" s="210" t="s">
        <v>22</v>
      </c>
      <c r="I205" s="211"/>
      <c r="J205" s="206"/>
      <c r="K205" s="206"/>
      <c r="L205" s="212"/>
      <c r="M205" s="213"/>
      <c r="N205" s="214"/>
      <c r="O205" s="214"/>
      <c r="P205" s="214"/>
      <c r="Q205" s="214"/>
      <c r="R205" s="214"/>
      <c r="S205" s="214"/>
      <c r="T205" s="215"/>
      <c r="AT205" s="216" t="s">
        <v>148</v>
      </c>
      <c r="AU205" s="216" t="s">
        <v>86</v>
      </c>
      <c r="AV205" s="11" t="s">
        <v>24</v>
      </c>
      <c r="AW205" s="11" t="s">
        <v>38</v>
      </c>
      <c r="AX205" s="11" t="s">
        <v>77</v>
      </c>
      <c r="AY205" s="216" t="s">
        <v>139</v>
      </c>
    </row>
    <row r="206" spans="2:51" s="12" customFormat="1" ht="13.5">
      <c r="B206" s="217"/>
      <c r="C206" s="218"/>
      <c r="D206" s="207" t="s">
        <v>148</v>
      </c>
      <c r="E206" s="219" t="s">
        <v>22</v>
      </c>
      <c r="F206" s="220" t="s">
        <v>731</v>
      </c>
      <c r="G206" s="218"/>
      <c r="H206" s="221">
        <v>49</v>
      </c>
      <c r="I206" s="222"/>
      <c r="J206" s="218"/>
      <c r="K206" s="218"/>
      <c r="L206" s="223"/>
      <c r="M206" s="224"/>
      <c r="N206" s="225"/>
      <c r="O206" s="225"/>
      <c r="P206" s="225"/>
      <c r="Q206" s="225"/>
      <c r="R206" s="225"/>
      <c r="S206" s="225"/>
      <c r="T206" s="226"/>
      <c r="AT206" s="227" t="s">
        <v>148</v>
      </c>
      <c r="AU206" s="227" t="s">
        <v>86</v>
      </c>
      <c r="AV206" s="12" t="s">
        <v>86</v>
      </c>
      <c r="AW206" s="12" t="s">
        <v>38</v>
      </c>
      <c r="AX206" s="12" t="s">
        <v>77</v>
      </c>
      <c r="AY206" s="227" t="s">
        <v>139</v>
      </c>
    </row>
    <row r="207" spans="2:51" s="12" customFormat="1" ht="13.5">
      <c r="B207" s="217"/>
      <c r="C207" s="218"/>
      <c r="D207" s="207" t="s">
        <v>148</v>
      </c>
      <c r="E207" s="219" t="s">
        <v>22</v>
      </c>
      <c r="F207" s="220" t="s">
        <v>732</v>
      </c>
      <c r="G207" s="218"/>
      <c r="H207" s="221">
        <v>43</v>
      </c>
      <c r="I207" s="222"/>
      <c r="J207" s="218"/>
      <c r="K207" s="218"/>
      <c r="L207" s="223"/>
      <c r="M207" s="224"/>
      <c r="N207" s="225"/>
      <c r="O207" s="225"/>
      <c r="P207" s="225"/>
      <c r="Q207" s="225"/>
      <c r="R207" s="225"/>
      <c r="S207" s="225"/>
      <c r="T207" s="226"/>
      <c r="AT207" s="227" t="s">
        <v>148</v>
      </c>
      <c r="AU207" s="227" t="s">
        <v>86</v>
      </c>
      <c r="AV207" s="12" t="s">
        <v>86</v>
      </c>
      <c r="AW207" s="12" t="s">
        <v>38</v>
      </c>
      <c r="AX207" s="12" t="s">
        <v>77</v>
      </c>
      <c r="AY207" s="227" t="s">
        <v>139</v>
      </c>
    </row>
    <row r="208" spans="2:51" s="12" customFormat="1" ht="13.5">
      <c r="B208" s="217"/>
      <c r="C208" s="218"/>
      <c r="D208" s="207" t="s">
        <v>148</v>
      </c>
      <c r="E208" s="219" t="s">
        <v>22</v>
      </c>
      <c r="F208" s="220" t="s">
        <v>733</v>
      </c>
      <c r="G208" s="218"/>
      <c r="H208" s="221">
        <v>31</v>
      </c>
      <c r="I208" s="222"/>
      <c r="J208" s="218"/>
      <c r="K208" s="218"/>
      <c r="L208" s="223"/>
      <c r="M208" s="224"/>
      <c r="N208" s="225"/>
      <c r="O208" s="225"/>
      <c r="P208" s="225"/>
      <c r="Q208" s="225"/>
      <c r="R208" s="225"/>
      <c r="S208" s="225"/>
      <c r="T208" s="226"/>
      <c r="AT208" s="227" t="s">
        <v>148</v>
      </c>
      <c r="AU208" s="227" t="s">
        <v>86</v>
      </c>
      <c r="AV208" s="12" t="s">
        <v>86</v>
      </c>
      <c r="AW208" s="12" t="s">
        <v>38</v>
      </c>
      <c r="AX208" s="12" t="s">
        <v>77</v>
      </c>
      <c r="AY208" s="227" t="s">
        <v>139</v>
      </c>
    </row>
    <row r="209" spans="2:51" s="12" customFormat="1" ht="13.5">
      <c r="B209" s="217"/>
      <c r="C209" s="218"/>
      <c r="D209" s="207" t="s">
        <v>148</v>
      </c>
      <c r="E209" s="219" t="s">
        <v>22</v>
      </c>
      <c r="F209" s="220" t="s">
        <v>734</v>
      </c>
      <c r="G209" s="218"/>
      <c r="H209" s="221">
        <v>31</v>
      </c>
      <c r="I209" s="222"/>
      <c r="J209" s="218"/>
      <c r="K209" s="218"/>
      <c r="L209" s="223"/>
      <c r="M209" s="224"/>
      <c r="N209" s="225"/>
      <c r="O209" s="225"/>
      <c r="P209" s="225"/>
      <c r="Q209" s="225"/>
      <c r="R209" s="225"/>
      <c r="S209" s="225"/>
      <c r="T209" s="226"/>
      <c r="AT209" s="227" t="s">
        <v>148</v>
      </c>
      <c r="AU209" s="227" t="s">
        <v>86</v>
      </c>
      <c r="AV209" s="12" t="s">
        <v>86</v>
      </c>
      <c r="AW209" s="12" t="s">
        <v>38</v>
      </c>
      <c r="AX209" s="12" t="s">
        <v>77</v>
      </c>
      <c r="AY209" s="227" t="s">
        <v>139</v>
      </c>
    </row>
    <row r="210" spans="2:51" s="13" customFormat="1" ht="13.5">
      <c r="B210" s="228"/>
      <c r="C210" s="229"/>
      <c r="D210" s="241" t="s">
        <v>148</v>
      </c>
      <c r="E210" s="242" t="s">
        <v>22</v>
      </c>
      <c r="F210" s="243" t="s">
        <v>151</v>
      </c>
      <c r="G210" s="229"/>
      <c r="H210" s="244">
        <v>924</v>
      </c>
      <c r="I210" s="233"/>
      <c r="J210" s="229"/>
      <c r="K210" s="229"/>
      <c r="L210" s="234"/>
      <c r="M210" s="235"/>
      <c r="N210" s="236"/>
      <c r="O210" s="236"/>
      <c r="P210" s="236"/>
      <c r="Q210" s="236"/>
      <c r="R210" s="236"/>
      <c r="S210" s="236"/>
      <c r="T210" s="237"/>
      <c r="AT210" s="238" t="s">
        <v>148</v>
      </c>
      <c r="AU210" s="238" t="s">
        <v>86</v>
      </c>
      <c r="AV210" s="13" t="s">
        <v>146</v>
      </c>
      <c r="AW210" s="13" t="s">
        <v>38</v>
      </c>
      <c r="AX210" s="13" t="s">
        <v>24</v>
      </c>
      <c r="AY210" s="238" t="s">
        <v>139</v>
      </c>
    </row>
    <row r="211" spans="2:65" s="1" customFormat="1" ht="22.5" customHeight="1">
      <c r="B211" s="41"/>
      <c r="C211" s="260" t="s">
        <v>438</v>
      </c>
      <c r="D211" s="260" t="s">
        <v>378</v>
      </c>
      <c r="E211" s="261" t="s">
        <v>735</v>
      </c>
      <c r="F211" s="262" t="s">
        <v>736</v>
      </c>
      <c r="G211" s="263" t="s">
        <v>585</v>
      </c>
      <c r="H211" s="264">
        <v>22.05</v>
      </c>
      <c r="I211" s="265"/>
      <c r="J211" s="266">
        <f>ROUND(I211*H211,2)</f>
        <v>0</v>
      </c>
      <c r="K211" s="262" t="s">
        <v>156</v>
      </c>
      <c r="L211" s="267"/>
      <c r="M211" s="268" t="s">
        <v>22</v>
      </c>
      <c r="N211" s="269" t="s">
        <v>48</v>
      </c>
      <c r="O211" s="42"/>
      <c r="P211" s="202">
        <f>O211*H211</f>
        <v>0</v>
      </c>
      <c r="Q211" s="202">
        <v>9.7E-05</v>
      </c>
      <c r="R211" s="202">
        <f>Q211*H211</f>
        <v>0.00213885</v>
      </c>
      <c r="S211" s="202">
        <v>0</v>
      </c>
      <c r="T211" s="203">
        <f>S211*H211</f>
        <v>0</v>
      </c>
      <c r="AR211" s="24" t="s">
        <v>382</v>
      </c>
      <c r="AT211" s="24" t="s">
        <v>378</v>
      </c>
      <c r="AU211" s="24" t="s">
        <v>86</v>
      </c>
      <c r="AY211" s="24" t="s">
        <v>139</v>
      </c>
      <c r="BE211" s="204">
        <f>IF(N211="základní",J211,0)</f>
        <v>0</v>
      </c>
      <c r="BF211" s="204">
        <f>IF(N211="snížená",J211,0)</f>
        <v>0</v>
      </c>
      <c r="BG211" s="204">
        <f>IF(N211="zákl. přenesená",J211,0)</f>
        <v>0</v>
      </c>
      <c r="BH211" s="204">
        <f>IF(N211="sníž. přenesená",J211,0)</f>
        <v>0</v>
      </c>
      <c r="BI211" s="204">
        <f>IF(N211="nulová",J211,0)</f>
        <v>0</v>
      </c>
      <c r="BJ211" s="24" t="s">
        <v>24</v>
      </c>
      <c r="BK211" s="204">
        <f>ROUND(I211*H211,2)</f>
        <v>0</v>
      </c>
      <c r="BL211" s="24" t="s">
        <v>318</v>
      </c>
      <c r="BM211" s="24" t="s">
        <v>737</v>
      </c>
    </row>
    <row r="212" spans="2:47" s="1" customFormat="1" ht="27">
      <c r="B212" s="41"/>
      <c r="C212" s="63"/>
      <c r="D212" s="207" t="s">
        <v>641</v>
      </c>
      <c r="E212" s="63"/>
      <c r="F212" s="239" t="s">
        <v>738</v>
      </c>
      <c r="G212" s="63"/>
      <c r="H212" s="63"/>
      <c r="I212" s="163"/>
      <c r="J212" s="63"/>
      <c r="K212" s="63"/>
      <c r="L212" s="61"/>
      <c r="M212" s="240"/>
      <c r="N212" s="42"/>
      <c r="O212" s="42"/>
      <c r="P212" s="42"/>
      <c r="Q212" s="42"/>
      <c r="R212" s="42"/>
      <c r="S212" s="42"/>
      <c r="T212" s="78"/>
      <c r="AT212" s="24" t="s">
        <v>641</v>
      </c>
      <c r="AU212" s="24" t="s">
        <v>86</v>
      </c>
    </row>
    <row r="213" spans="2:51" s="11" customFormat="1" ht="13.5">
      <c r="B213" s="205"/>
      <c r="C213" s="206"/>
      <c r="D213" s="207" t="s">
        <v>148</v>
      </c>
      <c r="E213" s="208" t="s">
        <v>22</v>
      </c>
      <c r="F213" s="209" t="s">
        <v>723</v>
      </c>
      <c r="G213" s="206"/>
      <c r="H213" s="210" t="s">
        <v>22</v>
      </c>
      <c r="I213" s="211"/>
      <c r="J213" s="206"/>
      <c r="K213" s="206"/>
      <c r="L213" s="212"/>
      <c r="M213" s="213"/>
      <c r="N213" s="214"/>
      <c r="O213" s="214"/>
      <c r="P213" s="214"/>
      <c r="Q213" s="214"/>
      <c r="R213" s="214"/>
      <c r="S213" s="214"/>
      <c r="T213" s="215"/>
      <c r="AT213" s="216" t="s">
        <v>148</v>
      </c>
      <c r="AU213" s="216" t="s">
        <v>86</v>
      </c>
      <c r="AV213" s="11" t="s">
        <v>24</v>
      </c>
      <c r="AW213" s="11" t="s">
        <v>38</v>
      </c>
      <c r="AX213" s="11" t="s">
        <v>77</v>
      </c>
      <c r="AY213" s="216" t="s">
        <v>139</v>
      </c>
    </row>
    <row r="214" spans="2:51" s="12" customFormat="1" ht="13.5">
      <c r="B214" s="217"/>
      <c r="C214" s="218"/>
      <c r="D214" s="207" t="s">
        <v>148</v>
      </c>
      <c r="E214" s="219" t="s">
        <v>22</v>
      </c>
      <c r="F214" s="220" t="s">
        <v>724</v>
      </c>
      <c r="G214" s="218"/>
      <c r="H214" s="221">
        <v>21</v>
      </c>
      <c r="I214" s="222"/>
      <c r="J214" s="218"/>
      <c r="K214" s="218"/>
      <c r="L214" s="223"/>
      <c r="M214" s="224"/>
      <c r="N214" s="225"/>
      <c r="O214" s="225"/>
      <c r="P214" s="225"/>
      <c r="Q214" s="225"/>
      <c r="R214" s="225"/>
      <c r="S214" s="225"/>
      <c r="T214" s="226"/>
      <c r="AT214" s="227" t="s">
        <v>148</v>
      </c>
      <c r="AU214" s="227" t="s">
        <v>86</v>
      </c>
      <c r="AV214" s="12" t="s">
        <v>86</v>
      </c>
      <c r="AW214" s="12" t="s">
        <v>38</v>
      </c>
      <c r="AX214" s="12" t="s">
        <v>77</v>
      </c>
      <c r="AY214" s="227" t="s">
        <v>139</v>
      </c>
    </row>
    <row r="215" spans="2:51" s="13" customFormat="1" ht="13.5">
      <c r="B215" s="228"/>
      <c r="C215" s="229"/>
      <c r="D215" s="207" t="s">
        <v>148</v>
      </c>
      <c r="E215" s="230" t="s">
        <v>22</v>
      </c>
      <c r="F215" s="231" t="s">
        <v>151</v>
      </c>
      <c r="G215" s="229"/>
      <c r="H215" s="232">
        <v>21</v>
      </c>
      <c r="I215" s="233"/>
      <c r="J215" s="229"/>
      <c r="K215" s="229"/>
      <c r="L215" s="234"/>
      <c r="M215" s="235"/>
      <c r="N215" s="236"/>
      <c r="O215" s="236"/>
      <c r="P215" s="236"/>
      <c r="Q215" s="236"/>
      <c r="R215" s="236"/>
      <c r="S215" s="236"/>
      <c r="T215" s="237"/>
      <c r="AT215" s="238" t="s">
        <v>148</v>
      </c>
      <c r="AU215" s="238" t="s">
        <v>86</v>
      </c>
      <c r="AV215" s="13" t="s">
        <v>146</v>
      </c>
      <c r="AW215" s="13" t="s">
        <v>38</v>
      </c>
      <c r="AX215" s="13" t="s">
        <v>77</v>
      </c>
      <c r="AY215" s="238" t="s">
        <v>139</v>
      </c>
    </row>
    <row r="216" spans="2:51" s="12" customFormat="1" ht="13.5">
      <c r="B216" s="217"/>
      <c r="C216" s="218"/>
      <c r="D216" s="241" t="s">
        <v>148</v>
      </c>
      <c r="E216" s="257" t="s">
        <v>22</v>
      </c>
      <c r="F216" s="258" t="s">
        <v>739</v>
      </c>
      <c r="G216" s="218"/>
      <c r="H216" s="259">
        <v>22.05</v>
      </c>
      <c r="I216" s="222"/>
      <c r="J216" s="218"/>
      <c r="K216" s="218"/>
      <c r="L216" s="223"/>
      <c r="M216" s="224"/>
      <c r="N216" s="225"/>
      <c r="O216" s="225"/>
      <c r="P216" s="225"/>
      <c r="Q216" s="225"/>
      <c r="R216" s="225"/>
      <c r="S216" s="225"/>
      <c r="T216" s="226"/>
      <c r="AT216" s="227" t="s">
        <v>148</v>
      </c>
      <c r="AU216" s="227" t="s">
        <v>86</v>
      </c>
      <c r="AV216" s="12" t="s">
        <v>86</v>
      </c>
      <c r="AW216" s="12" t="s">
        <v>38</v>
      </c>
      <c r="AX216" s="12" t="s">
        <v>24</v>
      </c>
      <c r="AY216" s="227" t="s">
        <v>139</v>
      </c>
    </row>
    <row r="217" spans="2:65" s="1" customFormat="1" ht="22.5" customHeight="1">
      <c r="B217" s="41"/>
      <c r="C217" s="260" t="s">
        <v>443</v>
      </c>
      <c r="D217" s="260" t="s">
        <v>378</v>
      </c>
      <c r="E217" s="261" t="s">
        <v>740</v>
      </c>
      <c r="F217" s="262" t="s">
        <v>741</v>
      </c>
      <c r="G217" s="263" t="s">
        <v>585</v>
      </c>
      <c r="H217" s="264">
        <v>786.45</v>
      </c>
      <c r="I217" s="265"/>
      <c r="J217" s="266">
        <f>ROUND(I217*H217,2)</f>
        <v>0</v>
      </c>
      <c r="K217" s="262" t="s">
        <v>156</v>
      </c>
      <c r="L217" s="267"/>
      <c r="M217" s="268" t="s">
        <v>22</v>
      </c>
      <c r="N217" s="269" t="s">
        <v>48</v>
      </c>
      <c r="O217" s="42"/>
      <c r="P217" s="202">
        <f>O217*H217</f>
        <v>0</v>
      </c>
      <c r="Q217" s="202">
        <v>0.000117</v>
      </c>
      <c r="R217" s="202">
        <f>Q217*H217</f>
        <v>0.09201465</v>
      </c>
      <c r="S217" s="202">
        <v>0</v>
      </c>
      <c r="T217" s="203">
        <f>S217*H217</f>
        <v>0</v>
      </c>
      <c r="AR217" s="24" t="s">
        <v>382</v>
      </c>
      <c r="AT217" s="24" t="s">
        <v>378</v>
      </c>
      <c r="AU217" s="24" t="s">
        <v>86</v>
      </c>
      <c r="AY217" s="24" t="s">
        <v>139</v>
      </c>
      <c r="BE217" s="204">
        <f>IF(N217="základní",J217,0)</f>
        <v>0</v>
      </c>
      <c r="BF217" s="204">
        <f>IF(N217="snížená",J217,0)</f>
        <v>0</v>
      </c>
      <c r="BG217" s="204">
        <f>IF(N217="zákl. přenesená",J217,0)</f>
        <v>0</v>
      </c>
      <c r="BH217" s="204">
        <f>IF(N217="sníž. přenesená",J217,0)</f>
        <v>0</v>
      </c>
      <c r="BI217" s="204">
        <f>IF(N217="nulová",J217,0)</f>
        <v>0</v>
      </c>
      <c r="BJ217" s="24" t="s">
        <v>24</v>
      </c>
      <c r="BK217" s="204">
        <f>ROUND(I217*H217,2)</f>
        <v>0</v>
      </c>
      <c r="BL217" s="24" t="s">
        <v>318</v>
      </c>
      <c r="BM217" s="24" t="s">
        <v>742</v>
      </c>
    </row>
    <row r="218" spans="2:47" s="1" customFormat="1" ht="27">
      <c r="B218" s="41"/>
      <c r="C218" s="63"/>
      <c r="D218" s="207" t="s">
        <v>641</v>
      </c>
      <c r="E218" s="63"/>
      <c r="F218" s="239" t="s">
        <v>743</v>
      </c>
      <c r="G218" s="63"/>
      <c r="H218" s="63"/>
      <c r="I218" s="163"/>
      <c r="J218" s="63"/>
      <c r="K218" s="63"/>
      <c r="L218" s="61"/>
      <c r="M218" s="240"/>
      <c r="N218" s="42"/>
      <c r="O218" s="42"/>
      <c r="P218" s="42"/>
      <c r="Q218" s="42"/>
      <c r="R218" s="42"/>
      <c r="S218" s="42"/>
      <c r="T218" s="78"/>
      <c r="AT218" s="24" t="s">
        <v>641</v>
      </c>
      <c r="AU218" s="24" t="s">
        <v>86</v>
      </c>
    </row>
    <row r="219" spans="2:51" s="11" customFormat="1" ht="13.5">
      <c r="B219" s="205"/>
      <c r="C219" s="206"/>
      <c r="D219" s="207" t="s">
        <v>148</v>
      </c>
      <c r="E219" s="208" t="s">
        <v>22</v>
      </c>
      <c r="F219" s="209" t="s">
        <v>725</v>
      </c>
      <c r="G219" s="206"/>
      <c r="H219" s="210" t="s">
        <v>22</v>
      </c>
      <c r="I219" s="211"/>
      <c r="J219" s="206"/>
      <c r="K219" s="206"/>
      <c r="L219" s="212"/>
      <c r="M219" s="213"/>
      <c r="N219" s="214"/>
      <c r="O219" s="214"/>
      <c r="P219" s="214"/>
      <c r="Q219" s="214"/>
      <c r="R219" s="214"/>
      <c r="S219" s="214"/>
      <c r="T219" s="215"/>
      <c r="AT219" s="216" t="s">
        <v>148</v>
      </c>
      <c r="AU219" s="216" t="s">
        <v>86</v>
      </c>
      <c r="AV219" s="11" t="s">
        <v>24</v>
      </c>
      <c r="AW219" s="11" t="s">
        <v>38</v>
      </c>
      <c r="AX219" s="11" t="s">
        <v>77</v>
      </c>
      <c r="AY219" s="216" t="s">
        <v>139</v>
      </c>
    </row>
    <row r="220" spans="2:51" s="12" customFormat="1" ht="13.5">
      <c r="B220" s="217"/>
      <c r="C220" s="218"/>
      <c r="D220" s="207" t="s">
        <v>148</v>
      </c>
      <c r="E220" s="219" t="s">
        <v>22</v>
      </c>
      <c r="F220" s="220" t="s">
        <v>726</v>
      </c>
      <c r="G220" s="218"/>
      <c r="H220" s="221">
        <v>147</v>
      </c>
      <c r="I220" s="222"/>
      <c r="J220" s="218"/>
      <c r="K220" s="218"/>
      <c r="L220" s="223"/>
      <c r="M220" s="224"/>
      <c r="N220" s="225"/>
      <c r="O220" s="225"/>
      <c r="P220" s="225"/>
      <c r="Q220" s="225"/>
      <c r="R220" s="225"/>
      <c r="S220" s="225"/>
      <c r="T220" s="226"/>
      <c r="AT220" s="227" t="s">
        <v>148</v>
      </c>
      <c r="AU220" s="227" t="s">
        <v>86</v>
      </c>
      <c r="AV220" s="12" t="s">
        <v>86</v>
      </c>
      <c r="AW220" s="12" t="s">
        <v>38</v>
      </c>
      <c r="AX220" s="12" t="s">
        <v>77</v>
      </c>
      <c r="AY220" s="227" t="s">
        <v>139</v>
      </c>
    </row>
    <row r="221" spans="2:51" s="12" customFormat="1" ht="13.5">
      <c r="B221" s="217"/>
      <c r="C221" s="218"/>
      <c r="D221" s="207" t="s">
        <v>148</v>
      </c>
      <c r="E221" s="219" t="s">
        <v>22</v>
      </c>
      <c r="F221" s="220" t="s">
        <v>727</v>
      </c>
      <c r="G221" s="218"/>
      <c r="H221" s="221">
        <v>198</v>
      </c>
      <c r="I221" s="222"/>
      <c r="J221" s="218"/>
      <c r="K221" s="218"/>
      <c r="L221" s="223"/>
      <c r="M221" s="224"/>
      <c r="N221" s="225"/>
      <c r="O221" s="225"/>
      <c r="P221" s="225"/>
      <c r="Q221" s="225"/>
      <c r="R221" s="225"/>
      <c r="S221" s="225"/>
      <c r="T221" s="226"/>
      <c r="AT221" s="227" t="s">
        <v>148</v>
      </c>
      <c r="AU221" s="227" t="s">
        <v>86</v>
      </c>
      <c r="AV221" s="12" t="s">
        <v>86</v>
      </c>
      <c r="AW221" s="12" t="s">
        <v>38</v>
      </c>
      <c r="AX221" s="12" t="s">
        <v>77</v>
      </c>
      <c r="AY221" s="227" t="s">
        <v>139</v>
      </c>
    </row>
    <row r="222" spans="2:51" s="12" customFormat="1" ht="13.5">
      <c r="B222" s="217"/>
      <c r="C222" s="218"/>
      <c r="D222" s="207" t="s">
        <v>148</v>
      </c>
      <c r="E222" s="219" t="s">
        <v>22</v>
      </c>
      <c r="F222" s="220" t="s">
        <v>728</v>
      </c>
      <c r="G222" s="218"/>
      <c r="H222" s="221">
        <v>206</v>
      </c>
      <c r="I222" s="222"/>
      <c r="J222" s="218"/>
      <c r="K222" s="218"/>
      <c r="L222" s="223"/>
      <c r="M222" s="224"/>
      <c r="N222" s="225"/>
      <c r="O222" s="225"/>
      <c r="P222" s="225"/>
      <c r="Q222" s="225"/>
      <c r="R222" s="225"/>
      <c r="S222" s="225"/>
      <c r="T222" s="226"/>
      <c r="AT222" s="227" t="s">
        <v>148</v>
      </c>
      <c r="AU222" s="227" t="s">
        <v>86</v>
      </c>
      <c r="AV222" s="12" t="s">
        <v>86</v>
      </c>
      <c r="AW222" s="12" t="s">
        <v>38</v>
      </c>
      <c r="AX222" s="12" t="s">
        <v>77</v>
      </c>
      <c r="AY222" s="227" t="s">
        <v>139</v>
      </c>
    </row>
    <row r="223" spans="2:51" s="12" customFormat="1" ht="13.5">
      <c r="B223" s="217"/>
      <c r="C223" s="218"/>
      <c r="D223" s="207" t="s">
        <v>148</v>
      </c>
      <c r="E223" s="219" t="s">
        <v>22</v>
      </c>
      <c r="F223" s="220" t="s">
        <v>729</v>
      </c>
      <c r="G223" s="218"/>
      <c r="H223" s="221">
        <v>198</v>
      </c>
      <c r="I223" s="222"/>
      <c r="J223" s="218"/>
      <c r="K223" s="218"/>
      <c r="L223" s="223"/>
      <c r="M223" s="224"/>
      <c r="N223" s="225"/>
      <c r="O223" s="225"/>
      <c r="P223" s="225"/>
      <c r="Q223" s="225"/>
      <c r="R223" s="225"/>
      <c r="S223" s="225"/>
      <c r="T223" s="226"/>
      <c r="AT223" s="227" t="s">
        <v>148</v>
      </c>
      <c r="AU223" s="227" t="s">
        <v>86</v>
      </c>
      <c r="AV223" s="12" t="s">
        <v>86</v>
      </c>
      <c r="AW223" s="12" t="s">
        <v>38</v>
      </c>
      <c r="AX223" s="12" t="s">
        <v>77</v>
      </c>
      <c r="AY223" s="227" t="s">
        <v>139</v>
      </c>
    </row>
    <row r="224" spans="2:51" s="13" customFormat="1" ht="13.5">
      <c r="B224" s="228"/>
      <c r="C224" s="229"/>
      <c r="D224" s="207" t="s">
        <v>148</v>
      </c>
      <c r="E224" s="230" t="s">
        <v>22</v>
      </c>
      <c r="F224" s="231" t="s">
        <v>151</v>
      </c>
      <c r="G224" s="229"/>
      <c r="H224" s="232">
        <v>749</v>
      </c>
      <c r="I224" s="233"/>
      <c r="J224" s="229"/>
      <c r="K224" s="229"/>
      <c r="L224" s="234"/>
      <c r="M224" s="235"/>
      <c r="N224" s="236"/>
      <c r="O224" s="236"/>
      <c r="P224" s="236"/>
      <c r="Q224" s="236"/>
      <c r="R224" s="236"/>
      <c r="S224" s="236"/>
      <c r="T224" s="237"/>
      <c r="AT224" s="238" t="s">
        <v>148</v>
      </c>
      <c r="AU224" s="238" t="s">
        <v>86</v>
      </c>
      <c r="AV224" s="13" t="s">
        <v>146</v>
      </c>
      <c r="AW224" s="13" t="s">
        <v>38</v>
      </c>
      <c r="AX224" s="13" t="s">
        <v>77</v>
      </c>
      <c r="AY224" s="238" t="s">
        <v>139</v>
      </c>
    </row>
    <row r="225" spans="2:51" s="12" customFormat="1" ht="13.5">
      <c r="B225" s="217"/>
      <c r="C225" s="218"/>
      <c r="D225" s="241" t="s">
        <v>148</v>
      </c>
      <c r="E225" s="257" t="s">
        <v>22</v>
      </c>
      <c r="F225" s="258" t="s">
        <v>744</v>
      </c>
      <c r="G225" s="218"/>
      <c r="H225" s="259">
        <v>786.45</v>
      </c>
      <c r="I225" s="222"/>
      <c r="J225" s="218"/>
      <c r="K225" s="218"/>
      <c r="L225" s="223"/>
      <c r="M225" s="224"/>
      <c r="N225" s="225"/>
      <c r="O225" s="225"/>
      <c r="P225" s="225"/>
      <c r="Q225" s="225"/>
      <c r="R225" s="225"/>
      <c r="S225" s="225"/>
      <c r="T225" s="226"/>
      <c r="AT225" s="227" t="s">
        <v>148</v>
      </c>
      <c r="AU225" s="227" t="s">
        <v>86</v>
      </c>
      <c r="AV225" s="12" t="s">
        <v>86</v>
      </c>
      <c r="AW225" s="12" t="s">
        <v>38</v>
      </c>
      <c r="AX225" s="12" t="s">
        <v>24</v>
      </c>
      <c r="AY225" s="227" t="s">
        <v>139</v>
      </c>
    </row>
    <row r="226" spans="2:65" s="1" customFormat="1" ht="22.5" customHeight="1">
      <c r="B226" s="41"/>
      <c r="C226" s="260" t="s">
        <v>450</v>
      </c>
      <c r="D226" s="260" t="s">
        <v>378</v>
      </c>
      <c r="E226" s="261" t="s">
        <v>745</v>
      </c>
      <c r="F226" s="262" t="s">
        <v>746</v>
      </c>
      <c r="G226" s="263" t="s">
        <v>585</v>
      </c>
      <c r="H226" s="264">
        <v>161.7</v>
      </c>
      <c r="I226" s="265"/>
      <c r="J226" s="266">
        <f>ROUND(I226*H226,2)</f>
        <v>0</v>
      </c>
      <c r="K226" s="262" t="s">
        <v>156</v>
      </c>
      <c r="L226" s="267"/>
      <c r="M226" s="268" t="s">
        <v>22</v>
      </c>
      <c r="N226" s="269" t="s">
        <v>48</v>
      </c>
      <c r="O226" s="42"/>
      <c r="P226" s="202">
        <f>O226*H226</f>
        <v>0</v>
      </c>
      <c r="Q226" s="202">
        <v>0.000142</v>
      </c>
      <c r="R226" s="202">
        <f>Q226*H226</f>
        <v>0.0229614</v>
      </c>
      <c r="S226" s="202">
        <v>0</v>
      </c>
      <c r="T226" s="203">
        <f>S226*H226</f>
        <v>0</v>
      </c>
      <c r="AR226" s="24" t="s">
        <v>382</v>
      </c>
      <c r="AT226" s="24" t="s">
        <v>378</v>
      </c>
      <c r="AU226" s="24" t="s">
        <v>86</v>
      </c>
      <c r="AY226" s="24" t="s">
        <v>139</v>
      </c>
      <c r="BE226" s="204">
        <f>IF(N226="základní",J226,0)</f>
        <v>0</v>
      </c>
      <c r="BF226" s="204">
        <f>IF(N226="snížená",J226,0)</f>
        <v>0</v>
      </c>
      <c r="BG226" s="204">
        <f>IF(N226="zákl. přenesená",J226,0)</f>
        <v>0</v>
      </c>
      <c r="BH226" s="204">
        <f>IF(N226="sníž. přenesená",J226,0)</f>
        <v>0</v>
      </c>
      <c r="BI226" s="204">
        <f>IF(N226="nulová",J226,0)</f>
        <v>0</v>
      </c>
      <c r="BJ226" s="24" t="s">
        <v>24</v>
      </c>
      <c r="BK226" s="204">
        <f>ROUND(I226*H226,2)</f>
        <v>0</v>
      </c>
      <c r="BL226" s="24" t="s">
        <v>318</v>
      </c>
      <c r="BM226" s="24" t="s">
        <v>747</v>
      </c>
    </row>
    <row r="227" spans="2:47" s="1" customFormat="1" ht="27">
      <c r="B227" s="41"/>
      <c r="C227" s="63"/>
      <c r="D227" s="207" t="s">
        <v>641</v>
      </c>
      <c r="E227" s="63"/>
      <c r="F227" s="239" t="s">
        <v>748</v>
      </c>
      <c r="G227" s="63"/>
      <c r="H227" s="63"/>
      <c r="I227" s="163"/>
      <c r="J227" s="63"/>
      <c r="K227" s="63"/>
      <c r="L227" s="61"/>
      <c r="M227" s="240"/>
      <c r="N227" s="42"/>
      <c r="O227" s="42"/>
      <c r="P227" s="42"/>
      <c r="Q227" s="42"/>
      <c r="R227" s="42"/>
      <c r="S227" s="42"/>
      <c r="T227" s="78"/>
      <c r="AT227" s="24" t="s">
        <v>641</v>
      </c>
      <c r="AU227" s="24" t="s">
        <v>86</v>
      </c>
    </row>
    <row r="228" spans="2:51" s="11" customFormat="1" ht="13.5">
      <c r="B228" s="205"/>
      <c r="C228" s="206"/>
      <c r="D228" s="207" t="s">
        <v>148</v>
      </c>
      <c r="E228" s="208" t="s">
        <v>22</v>
      </c>
      <c r="F228" s="209" t="s">
        <v>730</v>
      </c>
      <c r="G228" s="206"/>
      <c r="H228" s="210" t="s">
        <v>22</v>
      </c>
      <c r="I228" s="211"/>
      <c r="J228" s="206"/>
      <c r="K228" s="206"/>
      <c r="L228" s="212"/>
      <c r="M228" s="213"/>
      <c r="N228" s="214"/>
      <c r="O228" s="214"/>
      <c r="P228" s="214"/>
      <c r="Q228" s="214"/>
      <c r="R228" s="214"/>
      <c r="S228" s="214"/>
      <c r="T228" s="215"/>
      <c r="AT228" s="216" t="s">
        <v>148</v>
      </c>
      <c r="AU228" s="216" t="s">
        <v>86</v>
      </c>
      <c r="AV228" s="11" t="s">
        <v>24</v>
      </c>
      <c r="AW228" s="11" t="s">
        <v>38</v>
      </c>
      <c r="AX228" s="11" t="s">
        <v>77</v>
      </c>
      <c r="AY228" s="216" t="s">
        <v>139</v>
      </c>
    </row>
    <row r="229" spans="2:51" s="12" customFormat="1" ht="13.5">
      <c r="B229" s="217"/>
      <c r="C229" s="218"/>
      <c r="D229" s="207" t="s">
        <v>148</v>
      </c>
      <c r="E229" s="219" t="s">
        <v>22</v>
      </c>
      <c r="F229" s="220" t="s">
        <v>731</v>
      </c>
      <c r="G229" s="218"/>
      <c r="H229" s="221">
        <v>49</v>
      </c>
      <c r="I229" s="222"/>
      <c r="J229" s="218"/>
      <c r="K229" s="218"/>
      <c r="L229" s="223"/>
      <c r="M229" s="224"/>
      <c r="N229" s="225"/>
      <c r="O229" s="225"/>
      <c r="P229" s="225"/>
      <c r="Q229" s="225"/>
      <c r="R229" s="225"/>
      <c r="S229" s="225"/>
      <c r="T229" s="226"/>
      <c r="AT229" s="227" t="s">
        <v>148</v>
      </c>
      <c r="AU229" s="227" t="s">
        <v>86</v>
      </c>
      <c r="AV229" s="12" t="s">
        <v>86</v>
      </c>
      <c r="AW229" s="12" t="s">
        <v>38</v>
      </c>
      <c r="AX229" s="12" t="s">
        <v>77</v>
      </c>
      <c r="AY229" s="227" t="s">
        <v>139</v>
      </c>
    </row>
    <row r="230" spans="2:51" s="12" customFormat="1" ht="13.5">
      <c r="B230" s="217"/>
      <c r="C230" s="218"/>
      <c r="D230" s="207" t="s">
        <v>148</v>
      </c>
      <c r="E230" s="219" t="s">
        <v>22</v>
      </c>
      <c r="F230" s="220" t="s">
        <v>732</v>
      </c>
      <c r="G230" s="218"/>
      <c r="H230" s="221">
        <v>43</v>
      </c>
      <c r="I230" s="222"/>
      <c r="J230" s="218"/>
      <c r="K230" s="218"/>
      <c r="L230" s="223"/>
      <c r="M230" s="224"/>
      <c r="N230" s="225"/>
      <c r="O230" s="225"/>
      <c r="P230" s="225"/>
      <c r="Q230" s="225"/>
      <c r="R230" s="225"/>
      <c r="S230" s="225"/>
      <c r="T230" s="226"/>
      <c r="AT230" s="227" t="s">
        <v>148</v>
      </c>
      <c r="AU230" s="227" t="s">
        <v>86</v>
      </c>
      <c r="AV230" s="12" t="s">
        <v>86</v>
      </c>
      <c r="AW230" s="12" t="s">
        <v>38</v>
      </c>
      <c r="AX230" s="12" t="s">
        <v>77</v>
      </c>
      <c r="AY230" s="227" t="s">
        <v>139</v>
      </c>
    </row>
    <row r="231" spans="2:51" s="12" customFormat="1" ht="13.5">
      <c r="B231" s="217"/>
      <c r="C231" s="218"/>
      <c r="D231" s="207" t="s">
        <v>148</v>
      </c>
      <c r="E231" s="219" t="s">
        <v>22</v>
      </c>
      <c r="F231" s="220" t="s">
        <v>733</v>
      </c>
      <c r="G231" s="218"/>
      <c r="H231" s="221">
        <v>31</v>
      </c>
      <c r="I231" s="222"/>
      <c r="J231" s="218"/>
      <c r="K231" s="218"/>
      <c r="L231" s="223"/>
      <c r="M231" s="224"/>
      <c r="N231" s="225"/>
      <c r="O231" s="225"/>
      <c r="P231" s="225"/>
      <c r="Q231" s="225"/>
      <c r="R231" s="225"/>
      <c r="S231" s="225"/>
      <c r="T231" s="226"/>
      <c r="AT231" s="227" t="s">
        <v>148</v>
      </c>
      <c r="AU231" s="227" t="s">
        <v>86</v>
      </c>
      <c r="AV231" s="12" t="s">
        <v>86</v>
      </c>
      <c r="AW231" s="12" t="s">
        <v>38</v>
      </c>
      <c r="AX231" s="12" t="s">
        <v>77</v>
      </c>
      <c r="AY231" s="227" t="s">
        <v>139</v>
      </c>
    </row>
    <row r="232" spans="2:51" s="12" customFormat="1" ht="13.5">
      <c r="B232" s="217"/>
      <c r="C232" s="218"/>
      <c r="D232" s="207" t="s">
        <v>148</v>
      </c>
      <c r="E232" s="219" t="s">
        <v>22</v>
      </c>
      <c r="F232" s="220" t="s">
        <v>734</v>
      </c>
      <c r="G232" s="218"/>
      <c r="H232" s="221">
        <v>31</v>
      </c>
      <c r="I232" s="222"/>
      <c r="J232" s="218"/>
      <c r="K232" s="218"/>
      <c r="L232" s="223"/>
      <c r="M232" s="224"/>
      <c r="N232" s="225"/>
      <c r="O232" s="225"/>
      <c r="P232" s="225"/>
      <c r="Q232" s="225"/>
      <c r="R232" s="225"/>
      <c r="S232" s="225"/>
      <c r="T232" s="226"/>
      <c r="AT232" s="227" t="s">
        <v>148</v>
      </c>
      <c r="AU232" s="227" t="s">
        <v>86</v>
      </c>
      <c r="AV232" s="12" t="s">
        <v>86</v>
      </c>
      <c r="AW232" s="12" t="s">
        <v>38</v>
      </c>
      <c r="AX232" s="12" t="s">
        <v>77</v>
      </c>
      <c r="AY232" s="227" t="s">
        <v>139</v>
      </c>
    </row>
    <row r="233" spans="2:51" s="13" customFormat="1" ht="13.5">
      <c r="B233" s="228"/>
      <c r="C233" s="229"/>
      <c r="D233" s="207" t="s">
        <v>148</v>
      </c>
      <c r="E233" s="230" t="s">
        <v>22</v>
      </c>
      <c r="F233" s="231" t="s">
        <v>151</v>
      </c>
      <c r="G233" s="229"/>
      <c r="H233" s="232">
        <v>154</v>
      </c>
      <c r="I233" s="233"/>
      <c r="J233" s="229"/>
      <c r="K233" s="229"/>
      <c r="L233" s="234"/>
      <c r="M233" s="235"/>
      <c r="N233" s="236"/>
      <c r="O233" s="236"/>
      <c r="P233" s="236"/>
      <c r="Q233" s="236"/>
      <c r="R233" s="236"/>
      <c r="S233" s="236"/>
      <c r="T233" s="237"/>
      <c r="AT233" s="238" t="s">
        <v>148</v>
      </c>
      <c r="AU233" s="238" t="s">
        <v>86</v>
      </c>
      <c r="AV233" s="13" t="s">
        <v>146</v>
      </c>
      <c r="AW233" s="13" t="s">
        <v>38</v>
      </c>
      <c r="AX233" s="13" t="s">
        <v>77</v>
      </c>
      <c r="AY233" s="238" t="s">
        <v>139</v>
      </c>
    </row>
    <row r="234" spans="2:51" s="12" customFormat="1" ht="13.5">
      <c r="B234" s="217"/>
      <c r="C234" s="218"/>
      <c r="D234" s="241" t="s">
        <v>148</v>
      </c>
      <c r="E234" s="257" t="s">
        <v>22</v>
      </c>
      <c r="F234" s="258" t="s">
        <v>749</v>
      </c>
      <c r="G234" s="218"/>
      <c r="H234" s="259">
        <v>161.7</v>
      </c>
      <c r="I234" s="222"/>
      <c r="J234" s="218"/>
      <c r="K234" s="218"/>
      <c r="L234" s="223"/>
      <c r="M234" s="224"/>
      <c r="N234" s="225"/>
      <c r="O234" s="225"/>
      <c r="P234" s="225"/>
      <c r="Q234" s="225"/>
      <c r="R234" s="225"/>
      <c r="S234" s="225"/>
      <c r="T234" s="226"/>
      <c r="AT234" s="227" t="s">
        <v>148</v>
      </c>
      <c r="AU234" s="227" t="s">
        <v>86</v>
      </c>
      <c r="AV234" s="12" t="s">
        <v>86</v>
      </c>
      <c r="AW234" s="12" t="s">
        <v>38</v>
      </c>
      <c r="AX234" s="12" t="s">
        <v>24</v>
      </c>
      <c r="AY234" s="227" t="s">
        <v>139</v>
      </c>
    </row>
    <row r="235" spans="2:65" s="1" customFormat="1" ht="44.25" customHeight="1">
      <c r="B235" s="41"/>
      <c r="C235" s="193" t="s">
        <v>382</v>
      </c>
      <c r="D235" s="193" t="s">
        <v>142</v>
      </c>
      <c r="E235" s="194" t="s">
        <v>750</v>
      </c>
      <c r="F235" s="195" t="s">
        <v>751</v>
      </c>
      <c r="G235" s="196" t="s">
        <v>585</v>
      </c>
      <c r="H235" s="197">
        <v>1345</v>
      </c>
      <c r="I235" s="198"/>
      <c r="J235" s="199">
        <f>ROUND(I235*H235,2)</f>
        <v>0</v>
      </c>
      <c r="K235" s="195" t="s">
        <v>156</v>
      </c>
      <c r="L235" s="61"/>
      <c r="M235" s="200" t="s">
        <v>22</v>
      </c>
      <c r="N235" s="201" t="s">
        <v>48</v>
      </c>
      <c r="O235" s="42"/>
      <c r="P235" s="202">
        <f>O235*H235</f>
        <v>0</v>
      </c>
      <c r="Q235" s="202">
        <v>0</v>
      </c>
      <c r="R235" s="202">
        <f>Q235*H235</f>
        <v>0</v>
      </c>
      <c r="S235" s="202">
        <v>0</v>
      </c>
      <c r="T235" s="203">
        <f>S235*H235</f>
        <v>0</v>
      </c>
      <c r="AR235" s="24" t="s">
        <v>318</v>
      </c>
      <c r="AT235" s="24" t="s">
        <v>142</v>
      </c>
      <c r="AU235" s="24" t="s">
        <v>86</v>
      </c>
      <c r="AY235" s="24" t="s">
        <v>139</v>
      </c>
      <c r="BE235" s="204">
        <f>IF(N235="základní",J235,0)</f>
        <v>0</v>
      </c>
      <c r="BF235" s="204">
        <f>IF(N235="snížená",J235,0)</f>
        <v>0</v>
      </c>
      <c r="BG235" s="204">
        <f>IF(N235="zákl. přenesená",J235,0)</f>
        <v>0</v>
      </c>
      <c r="BH235" s="204">
        <f>IF(N235="sníž. přenesená",J235,0)</f>
        <v>0</v>
      </c>
      <c r="BI235" s="204">
        <f>IF(N235="nulová",J235,0)</f>
        <v>0</v>
      </c>
      <c r="BJ235" s="24" t="s">
        <v>24</v>
      </c>
      <c r="BK235" s="204">
        <f>ROUND(I235*H235,2)</f>
        <v>0</v>
      </c>
      <c r="BL235" s="24" t="s">
        <v>318</v>
      </c>
      <c r="BM235" s="24" t="s">
        <v>752</v>
      </c>
    </row>
    <row r="236" spans="2:51" s="11" customFormat="1" ht="13.5">
      <c r="B236" s="205"/>
      <c r="C236" s="206"/>
      <c r="D236" s="207" t="s">
        <v>148</v>
      </c>
      <c r="E236" s="208" t="s">
        <v>22</v>
      </c>
      <c r="F236" s="209" t="s">
        <v>753</v>
      </c>
      <c r="G236" s="206"/>
      <c r="H236" s="210" t="s">
        <v>22</v>
      </c>
      <c r="I236" s="211"/>
      <c r="J236" s="206"/>
      <c r="K236" s="206"/>
      <c r="L236" s="212"/>
      <c r="M236" s="213"/>
      <c r="N236" s="214"/>
      <c r="O236" s="214"/>
      <c r="P236" s="214"/>
      <c r="Q236" s="214"/>
      <c r="R236" s="214"/>
      <c r="S236" s="214"/>
      <c r="T236" s="215"/>
      <c r="AT236" s="216" t="s">
        <v>148</v>
      </c>
      <c r="AU236" s="216" t="s">
        <v>86</v>
      </c>
      <c r="AV236" s="11" t="s">
        <v>24</v>
      </c>
      <c r="AW236" s="11" t="s">
        <v>38</v>
      </c>
      <c r="AX236" s="11" t="s">
        <v>77</v>
      </c>
      <c r="AY236" s="216" t="s">
        <v>139</v>
      </c>
    </row>
    <row r="237" spans="2:51" s="12" customFormat="1" ht="13.5">
      <c r="B237" s="217"/>
      <c r="C237" s="218"/>
      <c r="D237" s="207" t="s">
        <v>148</v>
      </c>
      <c r="E237" s="219" t="s">
        <v>22</v>
      </c>
      <c r="F237" s="220" t="s">
        <v>754</v>
      </c>
      <c r="G237" s="218"/>
      <c r="H237" s="221">
        <v>116</v>
      </c>
      <c r="I237" s="222"/>
      <c r="J237" s="218"/>
      <c r="K237" s="218"/>
      <c r="L237" s="223"/>
      <c r="M237" s="224"/>
      <c r="N237" s="225"/>
      <c r="O237" s="225"/>
      <c r="P237" s="225"/>
      <c r="Q237" s="225"/>
      <c r="R237" s="225"/>
      <c r="S237" s="225"/>
      <c r="T237" s="226"/>
      <c r="AT237" s="227" t="s">
        <v>148</v>
      </c>
      <c r="AU237" s="227" t="s">
        <v>86</v>
      </c>
      <c r="AV237" s="12" t="s">
        <v>86</v>
      </c>
      <c r="AW237" s="12" t="s">
        <v>38</v>
      </c>
      <c r="AX237" s="12" t="s">
        <v>77</v>
      </c>
      <c r="AY237" s="227" t="s">
        <v>139</v>
      </c>
    </row>
    <row r="238" spans="2:51" s="12" customFormat="1" ht="13.5">
      <c r="B238" s="217"/>
      <c r="C238" s="218"/>
      <c r="D238" s="207" t="s">
        <v>148</v>
      </c>
      <c r="E238" s="219" t="s">
        <v>22</v>
      </c>
      <c r="F238" s="220" t="s">
        <v>755</v>
      </c>
      <c r="G238" s="218"/>
      <c r="H238" s="221">
        <v>266</v>
      </c>
      <c r="I238" s="222"/>
      <c r="J238" s="218"/>
      <c r="K238" s="218"/>
      <c r="L238" s="223"/>
      <c r="M238" s="224"/>
      <c r="N238" s="225"/>
      <c r="O238" s="225"/>
      <c r="P238" s="225"/>
      <c r="Q238" s="225"/>
      <c r="R238" s="225"/>
      <c r="S238" s="225"/>
      <c r="T238" s="226"/>
      <c r="AT238" s="227" t="s">
        <v>148</v>
      </c>
      <c r="AU238" s="227" t="s">
        <v>86</v>
      </c>
      <c r="AV238" s="12" t="s">
        <v>86</v>
      </c>
      <c r="AW238" s="12" t="s">
        <v>38</v>
      </c>
      <c r="AX238" s="12" t="s">
        <v>77</v>
      </c>
      <c r="AY238" s="227" t="s">
        <v>139</v>
      </c>
    </row>
    <row r="239" spans="2:51" s="12" customFormat="1" ht="13.5">
      <c r="B239" s="217"/>
      <c r="C239" s="218"/>
      <c r="D239" s="207" t="s">
        <v>148</v>
      </c>
      <c r="E239" s="219" t="s">
        <v>22</v>
      </c>
      <c r="F239" s="220" t="s">
        <v>756</v>
      </c>
      <c r="G239" s="218"/>
      <c r="H239" s="221">
        <v>365</v>
      </c>
      <c r="I239" s="222"/>
      <c r="J239" s="218"/>
      <c r="K239" s="218"/>
      <c r="L239" s="223"/>
      <c r="M239" s="224"/>
      <c r="N239" s="225"/>
      <c r="O239" s="225"/>
      <c r="P239" s="225"/>
      <c r="Q239" s="225"/>
      <c r="R239" s="225"/>
      <c r="S239" s="225"/>
      <c r="T239" s="226"/>
      <c r="AT239" s="227" t="s">
        <v>148</v>
      </c>
      <c r="AU239" s="227" t="s">
        <v>86</v>
      </c>
      <c r="AV239" s="12" t="s">
        <v>86</v>
      </c>
      <c r="AW239" s="12" t="s">
        <v>38</v>
      </c>
      <c r="AX239" s="12" t="s">
        <v>77</v>
      </c>
      <c r="AY239" s="227" t="s">
        <v>139</v>
      </c>
    </row>
    <row r="240" spans="2:51" s="12" customFormat="1" ht="13.5">
      <c r="B240" s="217"/>
      <c r="C240" s="218"/>
      <c r="D240" s="207" t="s">
        <v>148</v>
      </c>
      <c r="E240" s="219" t="s">
        <v>22</v>
      </c>
      <c r="F240" s="220" t="s">
        <v>757</v>
      </c>
      <c r="G240" s="218"/>
      <c r="H240" s="221">
        <v>301</v>
      </c>
      <c r="I240" s="222"/>
      <c r="J240" s="218"/>
      <c r="K240" s="218"/>
      <c r="L240" s="223"/>
      <c r="M240" s="224"/>
      <c r="N240" s="225"/>
      <c r="O240" s="225"/>
      <c r="P240" s="225"/>
      <c r="Q240" s="225"/>
      <c r="R240" s="225"/>
      <c r="S240" s="225"/>
      <c r="T240" s="226"/>
      <c r="AT240" s="227" t="s">
        <v>148</v>
      </c>
      <c r="AU240" s="227" t="s">
        <v>86</v>
      </c>
      <c r="AV240" s="12" t="s">
        <v>86</v>
      </c>
      <c r="AW240" s="12" t="s">
        <v>38</v>
      </c>
      <c r="AX240" s="12" t="s">
        <v>77</v>
      </c>
      <c r="AY240" s="227" t="s">
        <v>139</v>
      </c>
    </row>
    <row r="241" spans="2:51" s="11" customFormat="1" ht="13.5">
      <c r="B241" s="205"/>
      <c r="C241" s="206"/>
      <c r="D241" s="207" t="s">
        <v>148</v>
      </c>
      <c r="E241" s="208" t="s">
        <v>22</v>
      </c>
      <c r="F241" s="209" t="s">
        <v>758</v>
      </c>
      <c r="G241" s="206"/>
      <c r="H241" s="210" t="s">
        <v>22</v>
      </c>
      <c r="I241" s="211"/>
      <c r="J241" s="206"/>
      <c r="K241" s="206"/>
      <c r="L241" s="212"/>
      <c r="M241" s="213"/>
      <c r="N241" s="214"/>
      <c r="O241" s="214"/>
      <c r="P241" s="214"/>
      <c r="Q241" s="214"/>
      <c r="R241" s="214"/>
      <c r="S241" s="214"/>
      <c r="T241" s="215"/>
      <c r="AT241" s="216" t="s">
        <v>148</v>
      </c>
      <c r="AU241" s="216" t="s">
        <v>86</v>
      </c>
      <c r="AV241" s="11" t="s">
        <v>24</v>
      </c>
      <c r="AW241" s="11" t="s">
        <v>38</v>
      </c>
      <c r="AX241" s="11" t="s">
        <v>77</v>
      </c>
      <c r="AY241" s="216" t="s">
        <v>139</v>
      </c>
    </row>
    <row r="242" spans="2:51" s="12" customFormat="1" ht="13.5">
      <c r="B242" s="217"/>
      <c r="C242" s="218"/>
      <c r="D242" s="207" t="s">
        <v>148</v>
      </c>
      <c r="E242" s="219" t="s">
        <v>22</v>
      </c>
      <c r="F242" s="220" t="s">
        <v>759</v>
      </c>
      <c r="G242" s="218"/>
      <c r="H242" s="221">
        <v>19</v>
      </c>
      <c r="I242" s="222"/>
      <c r="J242" s="218"/>
      <c r="K242" s="218"/>
      <c r="L242" s="223"/>
      <c r="M242" s="224"/>
      <c r="N242" s="225"/>
      <c r="O242" s="225"/>
      <c r="P242" s="225"/>
      <c r="Q242" s="225"/>
      <c r="R242" s="225"/>
      <c r="S242" s="225"/>
      <c r="T242" s="226"/>
      <c r="AT242" s="227" t="s">
        <v>148</v>
      </c>
      <c r="AU242" s="227" t="s">
        <v>86</v>
      </c>
      <c r="AV242" s="12" t="s">
        <v>86</v>
      </c>
      <c r="AW242" s="12" t="s">
        <v>38</v>
      </c>
      <c r="AX242" s="12" t="s">
        <v>77</v>
      </c>
      <c r="AY242" s="227" t="s">
        <v>139</v>
      </c>
    </row>
    <row r="243" spans="2:51" s="12" customFormat="1" ht="13.5">
      <c r="B243" s="217"/>
      <c r="C243" s="218"/>
      <c r="D243" s="207" t="s">
        <v>148</v>
      </c>
      <c r="E243" s="219" t="s">
        <v>22</v>
      </c>
      <c r="F243" s="220" t="s">
        <v>760</v>
      </c>
      <c r="G243" s="218"/>
      <c r="H243" s="221">
        <v>22</v>
      </c>
      <c r="I243" s="222"/>
      <c r="J243" s="218"/>
      <c r="K243" s="218"/>
      <c r="L243" s="223"/>
      <c r="M243" s="224"/>
      <c r="N243" s="225"/>
      <c r="O243" s="225"/>
      <c r="P243" s="225"/>
      <c r="Q243" s="225"/>
      <c r="R243" s="225"/>
      <c r="S243" s="225"/>
      <c r="T243" s="226"/>
      <c r="AT243" s="227" t="s">
        <v>148</v>
      </c>
      <c r="AU243" s="227" t="s">
        <v>86</v>
      </c>
      <c r="AV243" s="12" t="s">
        <v>86</v>
      </c>
      <c r="AW243" s="12" t="s">
        <v>38</v>
      </c>
      <c r="AX243" s="12" t="s">
        <v>77</v>
      </c>
      <c r="AY243" s="227" t="s">
        <v>139</v>
      </c>
    </row>
    <row r="244" spans="2:51" s="12" customFormat="1" ht="13.5">
      <c r="B244" s="217"/>
      <c r="C244" s="218"/>
      <c r="D244" s="207" t="s">
        <v>148</v>
      </c>
      <c r="E244" s="219" t="s">
        <v>22</v>
      </c>
      <c r="F244" s="220" t="s">
        <v>761</v>
      </c>
      <c r="G244" s="218"/>
      <c r="H244" s="221">
        <v>22</v>
      </c>
      <c r="I244" s="222"/>
      <c r="J244" s="218"/>
      <c r="K244" s="218"/>
      <c r="L244" s="223"/>
      <c r="M244" s="224"/>
      <c r="N244" s="225"/>
      <c r="O244" s="225"/>
      <c r="P244" s="225"/>
      <c r="Q244" s="225"/>
      <c r="R244" s="225"/>
      <c r="S244" s="225"/>
      <c r="T244" s="226"/>
      <c r="AT244" s="227" t="s">
        <v>148</v>
      </c>
      <c r="AU244" s="227" t="s">
        <v>86</v>
      </c>
      <c r="AV244" s="12" t="s">
        <v>86</v>
      </c>
      <c r="AW244" s="12" t="s">
        <v>38</v>
      </c>
      <c r="AX244" s="12" t="s">
        <v>77</v>
      </c>
      <c r="AY244" s="227" t="s">
        <v>139</v>
      </c>
    </row>
    <row r="245" spans="2:51" s="12" customFormat="1" ht="13.5">
      <c r="B245" s="217"/>
      <c r="C245" s="218"/>
      <c r="D245" s="207" t="s">
        <v>148</v>
      </c>
      <c r="E245" s="219" t="s">
        <v>22</v>
      </c>
      <c r="F245" s="220" t="s">
        <v>762</v>
      </c>
      <c r="G245" s="218"/>
      <c r="H245" s="221">
        <v>25</v>
      </c>
      <c r="I245" s="222"/>
      <c r="J245" s="218"/>
      <c r="K245" s="218"/>
      <c r="L245" s="223"/>
      <c r="M245" s="224"/>
      <c r="N245" s="225"/>
      <c r="O245" s="225"/>
      <c r="P245" s="225"/>
      <c r="Q245" s="225"/>
      <c r="R245" s="225"/>
      <c r="S245" s="225"/>
      <c r="T245" s="226"/>
      <c r="AT245" s="227" t="s">
        <v>148</v>
      </c>
      <c r="AU245" s="227" t="s">
        <v>86</v>
      </c>
      <c r="AV245" s="12" t="s">
        <v>86</v>
      </c>
      <c r="AW245" s="12" t="s">
        <v>38</v>
      </c>
      <c r="AX245" s="12" t="s">
        <v>77</v>
      </c>
      <c r="AY245" s="227" t="s">
        <v>139</v>
      </c>
    </row>
    <row r="246" spans="2:51" s="11" customFormat="1" ht="13.5">
      <c r="B246" s="205"/>
      <c r="C246" s="206"/>
      <c r="D246" s="207" t="s">
        <v>148</v>
      </c>
      <c r="E246" s="208" t="s">
        <v>22</v>
      </c>
      <c r="F246" s="209" t="s">
        <v>763</v>
      </c>
      <c r="G246" s="206"/>
      <c r="H246" s="210" t="s">
        <v>22</v>
      </c>
      <c r="I246" s="211"/>
      <c r="J246" s="206"/>
      <c r="K246" s="206"/>
      <c r="L246" s="212"/>
      <c r="M246" s="213"/>
      <c r="N246" s="214"/>
      <c r="O246" s="214"/>
      <c r="P246" s="214"/>
      <c r="Q246" s="214"/>
      <c r="R246" s="214"/>
      <c r="S246" s="214"/>
      <c r="T246" s="215"/>
      <c r="AT246" s="216" t="s">
        <v>148</v>
      </c>
      <c r="AU246" s="216" t="s">
        <v>86</v>
      </c>
      <c r="AV246" s="11" t="s">
        <v>24</v>
      </c>
      <c r="AW246" s="11" t="s">
        <v>38</v>
      </c>
      <c r="AX246" s="11" t="s">
        <v>77</v>
      </c>
      <c r="AY246" s="216" t="s">
        <v>139</v>
      </c>
    </row>
    <row r="247" spans="2:51" s="12" customFormat="1" ht="13.5">
      <c r="B247" s="217"/>
      <c r="C247" s="218"/>
      <c r="D247" s="207" t="s">
        <v>148</v>
      </c>
      <c r="E247" s="219" t="s">
        <v>22</v>
      </c>
      <c r="F247" s="220" t="s">
        <v>700</v>
      </c>
      <c r="G247" s="218"/>
      <c r="H247" s="221">
        <v>31</v>
      </c>
      <c r="I247" s="222"/>
      <c r="J247" s="218"/>
      <c r="K247" s="218"/>
      <c r="L247" s="223"/>
      <c r="M247" s="224"/>
      <c r="N247" s="225"/>
      <c r="O247" s="225"/>
      <c r="P247" s="225"/>
      <c r="Q247" s="225"/>
      <c r="R247" s="225"/>
      <c r="S247" s="225"/>
      <c r="T247" s="226"/>
      <c r="AT247" s="227" t="s">
        <v>148</v>
      </c>
      <c r="AU247" s="227" t="s">
        <v>86</v>
      </c>
      <c r="AV247" s="12" t="s">
        <v>86</v>
      </c>
      <c r="AW247" s="12" t="s">
        <v>38</v>
      </c>
      <c r="AX247" s="12" t="s">
        <v>77</v>
      </c>
      <c r="AY247" s="227" t="s">
        <v>139</v>
      </c>
    </row>
    <row r="248" spans="2:51" s="12" customFormat="1" ht="13.5">
      <c r="B248" s="217"/>
      <c r="C248" s="218"/>
      <c r="D248" s="207" t="s">
        <v>148</v>
      </c>
      <c r="E248" s="219" t="s">
        <v>22</v>
      </c>
      <c r="F248" s="220" t="s">
        <v>764</v>
      </c>
      <c r="G248" s="218"/>
      <c r="H248" s="221">
        <v>93</v>
      </c>
      <c r="I248" s="222"/>
      <c r="J248" s="218"/>
      <c r="K248" s="218"/>
      <c r="L248" s="223"/>
      <c r="M248" s="224"/>
      <c r="N248" s="225"/>
      <c r="O248" s="225"/>
      <c r="P248" s="225"/>
      <c r="Q248" s="225"/>
      <c r="R248" s="225"/>
      <c r="S248" s="225"/>
      <c r="T248" s="226"/>
      <c r="AT248" s="227" t="s">
        <v>148</v>
      </c>
      <c r="AU248" s="227" t="s">
        <v>86</v>
      </c>
      <c r="AV248" s="12" t="s">
        <v>86</v>
      </c>
      <c r="AW248" s="12" t="s">
        <v>38</v>
      </c>
      <c r="AX248" s="12" t="s">
        <v>77</v>
      </c>
      <c r="AY248" s="227" t="s">
        <v>139</v>
      </c>
    </row>
    <row r="249" spans="2:51" s="12" customFormat="1" ht="13.5">
      <c r="B249" s="217"/>
      <c r="C249" s="218"/>
      <c r="D249" s="207" t="s">
        <v>148</v>
      </c>
      <c r="E249" s="219" t="s">
        <v>22</v>
      </c>
      <c r="F249" s="220" t="s">
        <v>765</v>
      </c>
      <c r="G249" s="218"/>
      <c r="H249" s="221">
        <v>42</v>
      </c>
      <c r="I249" s="222"/>
      <c r="J249" s="218"/>
      <c r="K249" s="218"/>
      <c r="L249" s="223"/>
      <c r="M249" s="224"/>
      <c r="N249" s="225"/>
      <c r="O249" s="225"/>
      <c r="P249" s="225"/>
      <c r="Q249" s="225"/>
      <c r="R249" s="225"/>
      <c r="S249" s="225"/>
      <c r="T249" s="226"/>
      <c r="AT249" s="227" t="s">
        <v>148</v>
      </c>
      <c r="AU249" s="227" t="s">
        <v>86</v>
      </c>
      <c r="AV249" s="12" t="s">
        <v>86</v>
      </c>
      <c r="AW249" s="12" t="s">
        <v>38</v>
      </c>
      <c r="AX249" s="12" t="s">
        <v>77</v>
      </c>
      <c r="AY249" s="227" t="s">
        <v>139</v>
      </c>
    </row>
    <row r="250" spans="2:51" s="12" customFormat="1" ht="13.5">
      <c r="B250" s="217"/>
      <c r="C250" s="218"/>
      <c r="D250" s="207" t="s">
        <v>148</v>
      </c>
      <c r="E250" s="219" t="s">
        <v>22</v>
      </c>
      <c r="F250" s="220" t="s">
        <v>766</v>
      </c>
      <c r="G250" s="218"/>
      <c r="H250" s="221">
        <v>43</v>
      </c>
      <c r="I250" s="222"/>
      <c r="J250" s="218"/>
      <c r="K250" s="218"/>
      <c r="L250" s="223"/>
      <c r="M250" s="224"/>
      <c r="N250" s="225"/>
      <c r="O250" s="225"/>
      <c r="P250" s="225"/>
      <c r="Q250" s="225"/>
      <c r="R250" s="225"/>
      <c r="S250" s="225"/>
      <c r="T250" s="226"/>
      <c r="AT250" s="227" t="s">
        <v>148</v>
      </c>
      <c r="AU250" s="227" t="s">
        <v>86</v>
      </c>
      <c r="AV250" s="12" t="s">
        <v>86</v>
      </c>
      <c r="AW250" s="12" t="s">
        <v>38</v>
      </c>
      <c r="AX250" s="12" t="s">
        <v>77</v>
      </c>
      <c r="AY250" s="227" t="s">
        <v>139</v>
      </c>
    </row>
    <row r="251" spans="2:51" s="13" customFormat="1" ht="13.5">
      <c r="B251" s="228"/>
      <c r="C251" s="229"/>
      <c r="D251" s="241" t="s">
        <v>148</v>
      </c>
      <c r="E251" s="242" t="s">
        <v>22</v>
      </c>
      <c r="F251" s="243" t="s">
        <v>151</v>
      </c>
      <c r="G251" s="229"/>
      <c r="H251" s="244">
        <v>1345</v>
      </c>
      <c r="I251" s="233"/>
      <c r="J251" s="229"/>
      <c r="K251" s="229"/>
      <c r="L251" s="234"/>
      <c r="M251" s="235"/>
      <c r="N251" s="236"/>
      <c r="O251" s="236"/>
      <c r="P251" s="236"/>
      <c r="Q251" s="236"/>
      <c r="R251" s="236"/>
      <c r="S251" s="236"/>
      <c r="T251" s="237"/>
      <c r="AT251" s="238" t="s">
        <v>148</v>
      </c>
      <c r="AU251" s="238" t="s">
        <v>86</v>
      </c>
      <c r="AV251" s="13" t="s">
        <v>146</v>
      </c>
      <c r="AW251" s="13" t="s">
        <v>38</v>
      </c>
      <c r="AX251" s="13" t="s">
        <v>24</v>
      </c>
      <c r="AY251" s="238" t="s">
        <v>139</v>
      </c>
    </row>
    <row r="252" spans="2:65" s="1" customFormat="1" ht="22.5" customHeight="1">
      <c r="B252" s="41"/>
      <c r="C252" s="260" t="s">
        <v>459</v>
      </c>
      <c r="D252" s="260" t="s">
        <v>378</v>
      </c>
      <c r="E252" s="261" t="s">
        <v>767</v>
      </c>
      <c r="F252" s="262" t="s">
        <v>768</v>
      </c>
      <c r="G252" s="263" t="s">
        <v>585</v>
      </c>
      <c r="H252" s="264">
        <v>1100.4</v>
      </c>
      <c r="I252" s="265"/>
      <c r="J252" s="266">
        <f>ROUND(I252*H252,2)</f>
        <v>0</v>
      </c>
      <c r="K252" s="262" t="s">
        <v>156</v>
      </c>
      <c r="L252" s="267"/>
      <c r="M252" s="268" t="s">
        <v>22</v>
      </c>
      <c r="N252" s="269" t="s">
        <v>48</v>
      </c>
      <c r="O252" s="42"/>
      <c r="P252" s="202">
        <f>O252*H252</f>
        <v>0</v>
      </c>
      <c r="Q252" s="202">
        <v>0.000167</v>
      </c>
      <c r="R252" s="202">
        <f>Q252*H252</f>
        <v>0.1837668</v>
      </c>
      <c r="S252" s="202">
        <v>0</v>
      </c>
      <c r="T252" s="203">
        <f>S252*H252</f>
        <v>0</v>
      </c>
      <c r="AR252" s="24" t="s">
        <v>382</v>
      </c>
      <c r="AT252" s="24" t="s">
        <v>378</v>
      </c>
      <c r="AU252" s="24" t="s">
        <v>86</v>
      </c>
      <c r="AY252" s="24" t="s">
        <v>139</v>
      </c>
      <c r="BE252" s="204">
        <f>IF(N252="základní",J252,0)</f>
        <v>0</v>
      </c>
      <c r="BF252" s="204">
        <f>IF(N252="snížená",J252,0)</f>
        <v>0</v>
      </c>
      <c r="BG252" s="204">
        <f>IF(N252="zákl. přenesená",J252,0)</f>
        <v>0</v>
      </c>
      <c r="BH252" s="204">
        <f>IF(N252="sníž. přenesená",J252,0)</f>
        <v>0</v>
      </c>
      <c r="BI252" s="204">
        <f>IF(N252="nulová",J252,0)</f>
        <v>0</v>
      </c>
      <c r="BJ252" s="24" t="s">
        <v>24</v>
      </c>
      <c r="BK252" s="204">
        <f>ROUND(I252*H252,2)</f>
        <v>0</v>
      </c>
      <c r="BL252" s="24" t="s">
        <v>318</v>
      </c>
      <c r="BM252" s="24" t="s">
        <v>769</v>
      </c>
    </row>
    <row r="253" spans="2:47" s="1" customFormat="1" ht="27">
      <c r="B253" s="41"/>
      <c r="C253" s="63"/>
      <c r="D253" s="207" t="s">
        <v>641</v>
      </c>
      <c r="E253" s="63"/>
      <c r="F253" s="239" t="s">
        <v>770</v>
      </c>
      <c r="G253" s="63"/>
      <c r="H253" s="63"/>
      <c r="I253" s="163"/>
      <c r="J253" s="63"/>
      <c r="K253" s="63"/>
      <c r="L253" s="61"/>
      <c r="M253" s="240"/>
      <c r="N253" s="42"/>
      <c r="O253" s="42"/>
      <c r="P253" s="42"/>
      <c r="Q253" s="42"/>
      <c r="R253" s="42"/>
      <c r="S253" s="42"/>
      <c r="T253" s="78"/>
      <c r="AT253" s="24" t="s">
        <v>641</v>
      </c>
      <c r="AU253" s="24" t="s">
        <v>86</v>
      </c>
    </row>
    <row r="254" spans="2:51" s="11" customFormat="1" ht="13.5">
      <c r="B254" s="205"/>
      <c r="C254" s="206"/>
      <c r="D254" s="207" t="s">
        <v>148</v>
      </c>
      <c r="E254" s="208" t="s">
        <v>22</v>
      </c>
      <c r="F254" s="209" t="s">
        <v>753</v>
      </c>
      <c r="G254" s="206"/>
      <c r="H254" s="210" t="s">
        <v>22</v>
      </c>
      <c r="I254" s="211"/>
      <c r="J254" s="206"/>
      <c r="K254" s="206"/>
      <c r="L254" s="212"/>
      <c r="M254" s="213"/>
      <c r="N254" s="214"/>
      <c r="O254" s="214"/>
      <c r="P254" s="214"/>
      <c r="Q254" s="214"/>
      <c r="R254" s="214"/>
      <c r="S254" s="214"/>
      <c r="T254" s="215"/>
      <c r="AT254" s="216" t="s">
        <v>148</v>
      </c>
      <c r="AU254" s="216" t="s">
        <v>86</v>
      </c>
      <c r="AV254" s="11" t="s">
        <v>24</v>
      </c>
      <c r="AW254" s="11" t="s">
        <v>38</v>
      </c>
      <c r="AX254" s="11" t="s">
        <v>77</v>
      </c>
      <c r="AY254" s="216" t="s">
        <v>139</v>
      </c>
    </row>
    <row r="255" spans="2:51" s="12" customFormat="1" ht="13.5">
      <c r="B255" s="217"/>
      <c r="C255" s="218"/>
      <c r="D255" s="207" t="s">
        <v>148</v>
      </c>
      <c r="E255" s="219" t="s">
        <v>22</v>
      </c>
      <c r="F255" s="220" t="s">
        <v>754</v>
      </c>
      <c r="G255" s="218"/>
      <c r="H255" s="221">
        <v>116</v>
      </c>
      <c r="I255" s="222"/>
      <c r="J255" s="218"/>
      <c r="K255" s="218"/>
      <c r="L255" s="223"/>
      <c r="M255" s="224"/>
      <c r="N255" s="225"/>
      <c r="O255" s="225"/>
      <c r="P255" s="225"/>
      <c r="Q255" s="225"/>
      <c r="R255" s="225"/>
      <c r="S255" s="225"/>
      <c r="T255" s="226"/>
      <c r="AT255" s="227" t="s">
        <v>148</v>
      </c>
      <c r="AU255" s="227" t="s">
        <v>86</v>
      </c>
      <c r="AV255" s="12" t="s">
        <v>86</v>
      </c>
      <c r="AW255" s="12" t="s">
        <v>38</v>
      </c>
      <c r="AX255" s="12" t="s">
        <v>77</v>
      </c>
      <c r="AY255" s="227" t="s">
        <v>139</v>
      </c>
    </row>
    <row r="256" spans="2:51" s="12" customFormat="1" ht="13.5">
      <c r="B256" s="217"/>
      <c r="C256" s="218"/>
      <c r="D256" s="207" t="s">
        <v>148</v>
      </c>
      <c r="E256" s="219" t="s">
        <v>22</v>
      </c>
      <c r="F256" s="220" t="s">
        <v>755</v>
      </c>
      <c r="G256" s="218"/>
      <c r="H256" s="221">
        <v>266</v>
      </c>
      <c r="I256" s="222"/>
      <c r="J256" s="218"/>
      <c r="K256" s="218"/>
      <c r="L256" s="223"/>
      <c r="M256" s="224"/>
      <c r="N256" s="225"/>
      <c r="O256" s="225"/>
      <c r="P256" s="225"/>
      <c r="Q256" s="225"/>
      <c r="R256" s="225"/>
      <c r="S256" s="225"/>
      <c r="T256" s="226"/>
      <c r="AT256" s="227" t="s">
        <v>148</v>
      </c>
      <c r="AU256" s="227" t="s">
        <v>86</v>
      </c>
      <c r="AV256" s="12" t="s">
        <v>86</v>
      </c>
      <c r="AW256" s="12" t="s">
        <v>38</v>
      </c>
      <c r="AX256" s="12" t="s">
        <v>77</v>
      </c>
      <c r="AY256" s="227" t="s">
        <v>139</v>
      </c>
    </row>
    <row r="257" spans="2:51" s="12" customFormat="1" ht="13.5">
      <c r="B257" s="217"/>
      <c r="C257" s="218"/>
      <c r="D257" s="207" t="s">
        <v>148</v>
      </c>
      <c r="E257" s="219" t="s">
        <v>22</v>
      </c>
      <c r="F257" s="220" t="s">
        <v>756</v>
      </c>
      <c r="G257" s="218"/>
      <c r="H257" s="221">
        <v>365</v>
      </c>
      <c r="I257" s="222"/>
      <c r="J257" s="218"/>
      <c r="K257" s="218"/>
      <c r="L257" s="223"/>
      <c r="M257" s="224"/>
      <c r="N257" s="225"/>
      <c r="O257" s="225"/>
      <c r="P257" s="225"/>
      <c r="Q257" s="225"/>
      <c r="R257" s="225"/>
      <c r="S257" s="225"/>
      <c r="T257" s="226"/>
      <c r="AT257" s="227" t="s">
        <v>148</v>
      </c>
      <c r="AU257" s="227" t="s">
        <v>86</v>
      </c>
      <c r="AV257" s="12" t="s">
        <v>86</v>
      </c>
      <c r="AW257" s="12" t="s">
        <v>38</v>
      </c>
      <c r="AX257" s="12" t="s">
        <v>77</v>
      </c>
      <c r="AY257" s="227" t="s">
        <v>139</v>
      </c>
    </row>
    <row r="258" spans="2:51" s="12" customFormat="1" ht="13.5">
      <c r="B258" s="217"/>
      <c r="C258" s="218"/>
      <c r="D258" s="207" t="s">
        <v>148</v>
      </c>
      <c r="E258" s="219" t="s">
        <v>22</v>
      </c>
      <c r="F258" s="220" t="s">
        <v>757</v>
      </c>
      <c r="G258" s="218"/>
      <c r="H258" s="221">
        <v>301</v>
      </c>
      <c r="I258" s="222"/>
      <c r="J258" s="218"/>
      <c r="K258" s="218"/>
      <c r="L258" s="223"/>
      <c r="M258" s="224"/>
      <c r="N258" s="225"/>
      <c r="O258" s="225"/>
      <c r="P258" s="225"/>
      <c r="Q258" s="225"/>
      <c r="R258" s="225"/>
      <c r="S258" s="225"/>
      <c r="T258" s="226"/>
      <c r="AT258" s="227" t="s">
        <v>148</v>
      </c>
      <c r="AU258" s="227" t="s">
        <v>86</v>
      </c>
      <c r="AV258" s="12" t="s">
        <v>86</v>
      </c>
      <c r="AW258" s="12" t="s">
        <v>38</v>
      </c>
      <c r="AX258" s="12" t="s">
        <v>77</v>
      </c>
      <c r="AY258" s="227" t="s">
        <v>139</v>
      </c>
    </row>
    <row r="259" spans="2:51" s="13" customFormat="1" ht="13.5">
      <c r="B259" s="228"/>
      <c r="C259" s="229"/>
      <c r="D259" s="207" t="s">
        <v>148</v>
      </c>
      <c r="E259" s="230" t="s">
        <v>22</v>
      </c>
      <c r="F259" s="231" t="s">
        <v>151</v>
      </c>
      <c r="G259" s="229"/>
      <c r="H259" s="232">
        <v>1048</v>
      </c>
      <c r="I259" s="233"/>
      <c r="J259" s="229"/>
      <c r="K259" s="229"/>
      <c r="L259" s="234"/>
      <c r="M259" s="235"/>
      <c r="N259" s="236"/>
      <c r="O259" s="236"/>
      <c r="P259" s="236"/>
      <c r="Q259" s="236"/>
      <c r="R259" s="236"/>
      <c r="S259" s="236"/>
      <c r="T259" s="237"/>
      <c r="AT259" s="238" t="s">
        <v>148</v>
      </c>
      <c r="AU259" s="238" t="s">
        <v>86</v>
      </c>
      <c r="AV259" s="13" t="s">
        <v>146</v>
      </c>
      <c r="AW259" s="13" t="s">
        <v>38</v>
      </c>
      <c r="AX259" s="13" t="s">
        <v>77</v>
      </c>
      <c r="AY259" s="238" t="s">
        <v>139</v>
      </c>
    </row>
    <row r="260" spans="2:51" s="12" customFormat="1" ht="13.5">
      <c r="B260" s="217"/>
      <c r="C260" s="218"/>
      <c r="D260" s="241" t="s">
        <v>148</v>
      </c>
      <c r="E260" s="257" t="s">
        <v>22</v>
      </c>
      <c r="F260" s="258" t="s">
        <v>771</v>
      </c>
      <c r="G260" s="218"/>
      <c r="H260" s="259">
        <v>1100.4</v>
      </c>
      <c r="I260" s="222"/>
      <c r="J260" s="218"/>
      <c r="K260" s="218"/>
      <c r="L260" s="223"/>
      <c r="M260" s="224"/>
      <c r="N260" s="225"/>
      <c r="O260" s="225"/>
      <c r="P260" s="225"/>
      <c r="Q260" s="225"/>
      <c r="R260" s="225"/>
      <c r="S260" s="225"/>
      <c r="T260" s="226"/>
      <c r="AT260" s="227" t="s">
        <v>148</v>
      </c>
      <c r="AU260" s="227" t="s">
        <v>86</v>
      </c>
      <c r="AV260" s="12" t="s">
        <v>86</v>
      </c>
      <c r="AW260" s="12" t="s">
        <v>38</v>
      </c>
      <c r="AX260" s="12" t="s">
        <v>24</v>
      </c>
      <c r="AY260" s="227" t="s">
        <v>139</v>
      </c>
    </row>
    <row r="261" spans="2:65" s="1" customFormat="1" ht="22.5" customHeight="1">
      <c r="B261" s="41"/>
      <c r="C261" s="260" t="s">
        <v>463</v>
      </c>
      <c r="D261" s="260" t="s">
        <v>378</v>
      </c>
      <c r="E261" s="261" t="s">
        <v>772</v>
      </c>
      <c r="F261" s="262" t="s">
        <v>773</v>
      </c>
      <c r="G261" s="263" t="s">
        <v>585</v>
      </c>
      <c r="H261" s="264">
        <v>92.4</v>
      </c>
      <c r="I261" s="265"/>
      <c r="J261" s="266">
        <f>ROUND(I261*H261,2)</f>
        <v>0</v>
      </c>
      <c r="K261" s="262" t="s">
        <v>156</v>
      </c>
      <c r="L261" s="267"/>
      <c r="M261" s="268" t="s">
        <v>22</v>
      </c>
      <c r="N261" s="269" t="s">
        <v>48</v>
      </c>
      <c r="O261" s="42"/>
      <c r="P261" s="202">
        <f>O261*H261</f>
        <v>0</v>
      </c>
      <c r="Q261" s="202">
        <v>0.000164</v>
      </c>
      <c r="R261" s="202">
        <f>Q261*H261</f>
        <v>0.015153600000000001</v>
      </c>
      <c r="S261" s="202">
        <v>0</v>
      </c>
      <c r="T261" s="203">
        <f>S261*H261</f>
        <v>0</v>
      </c>
      <c r="AR261" s="24" t="s">
        <v>382</v>
      </c>
      <c r="AT261" s="24" t="s">
        <v>378</v>
      </c>
      <c r="AU261" s="24" t="s">
        <v>86</v>
      </c>
      <c r="AY261" s="24" t="s">
        <v>139</v>
      </c>
      <c r="BE261" s="204">
        <f>IF(N261="základní",J261,0)</f>
        <v>0</v>
      </c>
      <c r="BF261" s="204">
        <f>IF(N261="snížená",J261,0)</f>
        <v>0</v>
      </c>
      <c r="BG261" s="204">
        <f>IF(N261="zákl. přenesená",J261,0)</f>
        <v>0</v>
      </c>
      <c r="BH261" s="204">
        <f>IF(N261="sníž. přenesená",J261,0)</f>
        <v>0</v>
      </c>
      <c r="BI261" s="204">
        <f>IF(N261="nulová",J261,0)</f>
        <v>0</v>
      </c>
      <c r="BJ261" s="24" t="s">
        <v>24</v>
      </c>
      <c r="BK261" s="204">
        <f>ROUND(I261*H261,2)</f>
        <v>0</v>
      </c>
      <c r="BL261" s="24" t="s">
        <v>318</v>
      </c>
      <c r="BM261" s="24" t="s">
        <v>774</v>
      </c>
    </row>
    <row r="262" spans="2:47" s="1" customFormat="1" ht="27">
      <c r="B262" s="41"/>
      <c r="C262" s="63"/>
      <c r="D262" s="207" t="s">
        <v>641</v>
      </c>
      <c r="E262" s="63"/>
      <c r="F262" s="239" t="s">
        <v>770</v>
      </c>
      <c r="G262" s="63"/>
      <c r="H262" s="63"/>
      <c r="I262" s="163"/>
      <c r="J262" s="63"/>
      <c r="K262" s="63"/>
      <c r="L262" s="61"/>
      <c r="M262" s="240"/>
      <c r="N262" s="42"/>
      <c r="O262" s="42"/>
      <c r="P262" s="42"/>
      <c r="Q262" s="42"/>
      <c r="R262" s="42"/>
      <c r="S262" s="42"/>
      <c r="T262" s="78"/>
      <c r="AT262" s="24" t="s">
        <v>641</v>
      </c>
      <c r="AU262" s="24" t="s">
        <v>86</v>
      </c>
    </row>
    <row r="263" spans="2:51" s="11" customFormat="1" ht="13.5">
      <c r="B263" s="205"/>
      <c r="C263" s="206"/>
      <c r="D263" s="207" t="s">
        <v>148</v>
      </c>
      <c r="E263" s="208" t="s">
        <v>22</v>
      </c>
      <c r="F263" s="209" t="s">
        <v>758</v>
      </c>
      <c r="G263" s="206"/>
      <c r="H263" s="210" t="s">
        <v>22</v>
      </c>
      <c r="I263" s="211"/>
      <c r="J263" s="206"/>
      <c r="K263" s="206"/>
      <c r="L263" s="212"/>
      <c r="M263" s="213"/>
      <c r="N263" s="214"/>
      <c r="O263" s="214"/>
      <c r="P263" s="214"/>
      <c r="Q263" s="214"/>
      <c r="R263" s="214"/>
      <c r="S263" s="214"/>
      <c r="T263" s="215"/>
      <c r="AT263" s="216" t="s">
        <v>148</v>
      </c>
      <c r="AU263" s="216" t="s">
        <v>86</v>
      </c>
      <c r="AV263" s="11" t="s">
        <v>24</v>
      </c>
      <c r="AW263" s="11" t="s">
        <v>38</v>
      </c>
      <c r="AX263" s="11" t="s">
        <v>77</v>
      </c>
      <c r="AY263" s="216" t="s">
        <v>139</v>
      </c>
    </row>
    <row r="264" spans="2:51" s="12" customFormat="1" ht="13.5">
      <c r="B264" s="217"/>
      <c r="C264" s="218"/>
      <c r="D264" s="207" t="s">
        <v>148</v>
      </c>
      <c r="E264" s="219" t="s">
        <v>22</v>
      </c>
      <c r="F264" s="220" t="s">
        <v>759</v>
      </c>
      <c r="G264" s="218"/>
      <c r="H264" s="221">
        <v>19</v>
      </c>
      <c r="I264" s="222"/>
      <c r="J264" s="218"/>
      <c r="K264" s="218"/>
      <c r="L264" s="223"/>
      <c r="M264" s="224"/>
      <c r="N264" s="225"/>
      <c r="O264" s="225"/>
      <c r="P264" s="225"/>
      <c r="Q264" s="225"/>
      <c r="R264" s="225"/>
      <c r="S264" s="225"/>
      <c r="T264" s="226"/>
      <c r="AT264" s="227" t="s">
        <v>148</v>
      </c>
      <c r="AU264" s="227" t="s">
        <v>86</v>
      </c>
      <c r="AV264" s="12" t="s">
        <v>86</v>
      </c>
      <c r="AW264" s="12" t="s">
        <v>38</v>
      </c>
      <c r="AX264" s="12" t="s">
        <v>77</v>
      </c>
      <c r="AY264" s="227" t="s">
        <v>139</v>
      </c>
    </row>
    <row r="265" spans="2:51" s="12" customFormat="1" ht="13.5">
      <c r="B265" s="217"/>
      <c r="C265" s="218"/>
      <c r="D265" s="207" t="s">
        <v>148</v>
      </c>
      <c r="E265" s="219" t="s">
        <v>22</v>
      </c>
      <c r="F265" s="220" t="s">
        <v>760</v>
      </c>
      <c r="G265" s="218"/>
      <c r="H265" s="221">
        <v>22</v>
      </c>
      <c r="I265" s="222"/>
      <c r="J265" s="218"/>
      <c r="K265" s="218"/>
      <c r="L265" s="223"/>
      <c r="M265" s="224"/>
      <c r="N265" s="225"/>
      <c r="O265" s="225"/>
      <c r="P265" s="225"/>
      <c r="Q265" s="225"/>
      <c r="R265" s="225"/>
      <c r="S265" s="225"/>
      <c r="T265" s="226"/>
      <c r="AT265" s="227" t="s">
        <v>148</v>
      </c>
      <c r="AU265" s="227" t="s">
        <v>86</v>
      </c>
      <c r="AV265" s="12" t="s">
        <v>86</v>
      </c>
      <c r="AW265" s="12" t="s">
        <v>38</v>
      </c>
      <c r="AX265" s="12" t="s">
        <v>77</v>
      </c>
      <c r="AY265" s="227" t="s">
        <v>139</v>
      </c>
    </row>
    <row r="266" spans="2:51" s="12" customFormat="1" ht="13.5">
      <c r="B266" s="217"/>
      <c r="C266" s="218"/>
      <c r="D266" s="207" t="s">
        <v>148</v>
      </c>
      <c r="E266" s="219" t="s">
        <v>22</v>
      </c>
      <c r="F266" s="220" t="s">
        <v>761</v>
      </c>
      <c r="G266" s="218"/>
      <c r="H266" s="221">
        <v>22</v>
      </c>
      <c r="I266" s="222"/>
      <c r="J266" s="218"/>
      <c r="K266" s="218"/>
      <c r="L266" s="223"/>
      <c r="M266" s="224"/>
      <c r="N266" s="225"/>
      <c r="O266" s="225"/>
      <c r="P266" s="225"/>
      <c r="Q266" s="225"/>
      <c r="R266" s="225"/>
      <c r="S266" s="225"/>
      <c r="T266" s="226"/>
      <c r="AT266" s="227" t="s">
        <v>148</v>
      </c>
      <c r="AU266" s="227" t="s">
        <v>86</v>
      </c>
      <c r="AV266" s="12" t="s">
        <v>86</v>
      </c>
      <c r="AW266" s="12" t="s">
        <v>38</v>
      </c>
      <c r="AX266" s="12" t="s">
        <v>77</v>
      </c>
      <c r="AY266" s="227" t="s">
        <v>139</v>
      </c>
    </row>
    <row r="267" spans="2:51" s="12" customFormat="1" ht="13.5">
      <c r="B267" s="217"/>
      <c r="C267" s="218"/>
      <c r="D267" s="207" t="s">
        <v>148</v>
      </c>
      <c r="E267" s="219" t="s">
        <v>22</v>
      </c>
      <c r="F267" s="220" t="s">
        <v>762</v>
      </c>
      <c r="G267" s="218"/>
      <c r="H267" s="221">
        <v>25</v>
      </c>
      <c r="I267" s="222"/>
      <c r="J267" s="218"/>
      <c r="K267" s="218"/>
      <c r="L267" s="223"/>
      <c r="M267" s="224"/>
      <c r="N267" s="225"/>
      <c r="O267" s="225"/>
      <c r="P267" s="225"/>
      <c r="Q267" s="225"/>
      <c r="R267" s="225"/>
      <c r="S267" s="225"/>
      <c r="T267" s="226"/>
      <c r="AT267" s="227" t="s">
        <v>148</v>
      </c>
      <c r="AU267" s="227" t="s">
        <v>86</v>
      </c>
      <c r="AV267" s="12" t="s">
        <v>86</v>
      </c>
      <c r="AW267" s="12" t="s">
        <v>38</v>
      </c>
      <c r="AX267" s="12" t="s">
        <v>77</v>
      </c>
      <c r="AY267" s="227" t="s">
        <v>139</v>
      </c>
    </row>
    <row r="268" spans="2:51" s="13" customFormat="1" ht="13.5">
      <c r="B268" s="228"/>
      <c r="C268" s="229"/>
      <c r="D268" s="207" t="s">
        <v>148</v>
      </c>
      <c r="E268" s="230" t="s">
        <v>22</v>
      </c>
      <c r="F268" s="231" t="s">
        <v>151</v>
      </c>
      <c r="G268" s="229"/>
      <c r="H268" s="232">
        <v>88</v>
      </c>
      <c r="I268" s="233"/>
      <c r="J268" s="229"/>
      <c r="K268" s="229"/>
      <c r="L268" s="234"/>
      <c r="M268" s="235"/>
      <c r="N268" s="236"/>
      <c r="O268" s="236"/>
      <c r="P268" s="236"/>
      <c r="Q268" s="236"/>
      <c r="R268" s="236"/>
      <c r="S268" s="236"/>
      <c r="T268" s="237"/>
      <c r="AT268" s="238" t="s">
        <v>148</v>
      </c>
      <c r="AU268" s="238" t="s">
        <v>86</v>
      </c>
      <c r="AV268" s="13" t="s">
        <v>146</v>
      </c>
      <c r="AW268" s="13" t="s">
        <v>38</v>
      </c>
      <c r="AX268" s="13" t="s">
        <v>77</v>
      </c>
      <c r="AY268" s="238" t="s">
        <v>139</v>
      </c>
    </row>
    <row r="269" spans="2:51" s="12" customFormat="1" ht="13.5">
      <c r="B269" s="217"/>
      <c r="C269" s="218"/>
      <c r="D269" s="241" t="s">
        <v>148</v>
      </c>
      <c r="E269" s="257" t="s">
        <v>22</v>
      </c>
      <c r="F269" s="258" t="s">
        <v>775</v>
      </c>
      <c r="G269" s="218"/>
      <c r="H269" s="259">
        <v>92.4</v>
      </c>
      <c r="I269" s="222"/>
      <c r="J269" s="218"/>
      <c r="K269" s="218"/>
      <c r="L269" s="223"/>
      <c r="M269" s="224"/>
      <c r="N269" s="225"/>
      <c r="O269" s="225"/>
      <c r="P269" s="225"/>
      <c r="Q269" s="225"/>
      <c r="R269" s="225"/>
      <c r="S269" s="225"/>
      <c r="T269" s="226"/>
      <c r="AT269" s="227" t="s">
        <v>148</v>
      </c>
      <c r="AU269" s="227" t="s">
        <v>86</v>
      </c>
      <c r="AV269" s="12" t="s">
        <v>86</v>
      </c>
      <c r="AW269" s="12" t="s">
        <v>38</v>
      </c>
      <c r="AX269" s="12" t="s">
        <v>24</v>
      </c>
      <c r="AY269" s="227" t="s">
        <v>139</v>
      </c>
    </row>
    <row r="270" spans="2:65" s="1" customFormat="1" ht="22.5" customHeight="1">
      <c r="B270" s="41"/>
      <c r="C270" s="260" t="s">
        <v>469</v>
      </c>
      <c r="D270" s="260" t="s">
        <v>378</v>
      </c>
      <c r="E270" s="261" t="s">
        <v>776</v>
      </c>
      <c r="F270" s="262" t="s">
        <v>777</v>
      </c>
      <c r="G270" s="263" t="s">
        <v>585</v>
      </c>
      <c r="H270" s="264">
        <v>219.45</v>
      </c>
      <c r="I270" s="265"/>
      <c r="J270" s="266">
        <f>ROUND(I270*H270,2)</f>
        <v>0</v>
      </c>
      <c r="K270" s="262" t="s">
        <v>156</v>
      </c>
      <c r="L270" s="267"/>
      <c r="M270" s="268" t="s">
        <v>22</v>
      </c>
      <c r="N270" s="269" t="s">
        <v>48</v>
      </c>
      <c r="O270" s="42"/>
      <c r="P270" s="202">
        <f>O270*H270</f>
        <v>0</v>
      </c>
      <c r="Q270" s="202">
        <v>0.000253</v>
      </c>
      <c r="R270" s="202">
        <f>Q270*H270</f>
        <v>0.055520850000000004</v>
      </c>
      <c r="S270" s="202">
        <v>0</v>
      </c>
      <c r="T270" s="203">
        <f>S270*H270</f>
        <v>0</v>
      </c>
      <c r="AR270" s="24" t="s">
        <v>382</v>
      </c>
      <c r="AT270" s="24" t="s">
        <v>378</v>
      </c>
      <c r="AU270" s="24" t="s">
        <v>86</v>
      </c>
      <c r="AY270" s="24" t="s">
        <v>139</v>
      </c>
      <c r="BE270" s="204">
        <f>IF(N270="základní",J270,0)</f>
        <v>0</v>
      </c>
      <c r="BF270" s="204">
        <f>IF(N270="snížená",J270,0)</f>
        <v>0</v>
      </c>
      <c r="BG270" s="204">
        <f>IF(N270="zákl. přenesená",J270,0)</f>
        <v>0</v>
      </c>
      <c r="BH270" s="204">
        <f>IF(N270="sníž. přenesená",J270,0)</f>
        <v>0</v>
      </c>
      <c r="BI270" s="204">
        <f>IF(N270="nulová",J270,0)</f>
        <v>0</v>
      </c>
      <c r="BJ270" s="24" t="s">
        <v>24</v>
      </c>
      <c r="BK270" s="204">
        <f>ROUND(I270*H270,2)</f>
        <v>0</v>
      </c>
      <c r="BL270" s="24" t="s">
        <v>318</v>
      </c>
      <c r="BM270" s="24" t="s">
        <v>778</v>
      </c>
    </row>
    <row r="271" spans="2:47" s="1" customFormat="1" ht="27">
      <c r="B271" s="41"/>
      <c r="C271" s="63"/>
      <c r="D271" s="207" t="s">
        <v>641</v>
      </c>
      <c r="E271" s="63"/>
      <c r="F271" s="239" t="s">
        <v>779</v>
      </c>
      <c r="G271" s="63"/>
      <c r="H271" s="63"/>
      <c r="I271" s="163"/>
      <c r="J271" s="63"/>
      <c r="K271" s="63"/>
      <c r="L271" s="61"/>
      <c r="M271" s="240"/>
      <c r="N271" s="42"/>
      <c r="O271" s="42"/>
      <c r="P271" s="42"/>
      <c r="Q271" s="42"/>
      <c r="R271" s="42"/>
      <c r="S271" s="42"/>
      <c r="T271" s="78"/>
      <c r="AT271" s="24" t="s">
        <v>641</v>
      </c>
      <c r="AU271" s="24" t="s">
        <v>86</v>
      </c>
    </row>
    <row r="272" spans="2:51" s="11" customFormat="1" ht="13.5">
      <c r="B272" s="205"/>
      <c r="C272" s="206"/>
      <c r="D272" s="207" t="s">
        <v>148</v>
      </c>
      <c r="E272" s="208" t="s">
        <v>22</v>
      </c>
      <c r="F272" s="209" t="s">
        <v>763</v>
      </c>
      <c r="G272" s="206"/>
      <c r="H272" s="210" t="s">
        <v>22</v>
      </c>
      <c r="I272" s="211"/>
      <c r="J272" s="206"/>
      <c r="K272" s="206"/>
      <c r="L272" s="212"/>
      <c r="M272" s="213"/>
      <c r="N272" s="214"/>
      <c r="O272" s="214"/>
      <c r="P272" s="214"/>
      <c r="Q272" s="214"/>
      <c r="R272" s="214"/>
      <c r="S272" s="214"/>
      <c r="T272" s="215"/>
      <c r="AT272" s="216" t="s">
        <v>148</v>
      </c>
      <c r="AU272" s="216" t="s">
        <v>86</v>
      </c>
      <c r="AV272" s="11" t="s">
        <v>24</v>
      </c>
      <c r="AW272" s="11" t="s">
        <v>38</v>
      </c>
      <c r="AX272" s="11" t="s">
        <v>77</v>
      </c>
      <c r="AY272" s="216" t="s">
        <v>139</v>
      </c>
    </row>
    <row r="273" spans="2:51" s="12" customFormat="1" ht="13.5">
      <c r="B273" s="217"/>
      <c r="C273" s="218"/>
      <c r="D273" s="207" t="s">
        <v>148</v>
      </c>
      <c r="E273" s="219" t="s">
        <v>22</v>
      </c>
      <c r="F273" s="220" t="s">
        <v>700</v>
      </c>
      <c r="G273" s="218"/>
      <c r="H273" s="221">
        <v>31</v>
      </c>
      <c r="I273" s="222"/>
      <c r="J273" s="218"/>
      <c r="K273" s="218"/>
      <c r="L273" s="223"/>
      <c r="M273" s="224"/>
      <c r="N273" s="225"/>
      <c r="O273" s="225"/>
      <c r="P273" s="225"/>
      <c r="Q273" s="225"/>
      <c r="R273" s="225"/>
      <c r="S273" s="225"/>
      <c r="T273" s="226"/>
      <c r="AT273" s="227" t="s">
        <v>148</v>
      </c>
      <c r="AU273" s="227" t="s">
        <v>86</v>
      </c>
      <c r="AV273" s="12" t="s">
        <v>86</v>
      </c>
      <c r="AW273" s="12" t="s">
        <v>38</v>
      </c>
      <c r="AX273" s="12" t="s">
        <v>77</v>
      </c>
      <c r="AY273" s="227" t="s">
        <v>139</v>
      </c>
    </row>
    <row r="274" spans="2:51" s="12" customFormat="1" ht="13.5">
      <c r="B274" s="217"/>
      <c r="C274" s="218"/>
      <c r="D274" s="207" t="s">
        <v>148</v>
      </c>
      <c r="E274" s="219" t="s">
        <v>22</v>
      </c>
      <c r="F274" s="220" t="s">
        <v>764</v>
      </c>
      <c r="G274" s="218"/>
      <c r="H274" s="221">
        <v>93</v>
      </c>
      <c r="I274" s="222"/>
      <c r="J274" s="218"/>
      <c r="K274" s="218"/>
      <c r="L274" s="223"/>
      <c r="M274" s="224"/>
      <c r="N274" s="225"/>
      <c r="O274" s="225"/>
      <c r="P274" s="225"/>
      <c r="Q274" s="225"/>
      <c r="R274" s="225"/>
      <c r="S274" s="225"/>
      <c r="T274" s="226"/>
      <c r="AT274" s="227" t="s">
        <v>148</v>
      </c>
      <c r="AU274" s="227" t="s">
        <v>86</v>
      </c>
      <c r="AV274" s="12" t="s">
        <v>86</v>
      </c>
      <c r="AW274" s="12" t="s">
        <v>38</v>
      </c>
      <c r="AX274" s="12" t="s">
        <v>77</v>
      </c>
      <c r="AY274" s="227" t="s">
        <v>139</v>
      </c>
    </row>
    <row r="275" spans="2:51" s="12" customFormat="1" ht="13.5">
      <c r="B275" s="217"/>
      <c r="C275" s="218"/>
      <c r="D275" s="207" t="s">
        <v>148</v>
      </c>
      <c r="E275" s="219" t="s">
        <v>22</v>
      </c>
      <c r="F275" s="220" t="s">
        <v>765</v>
      </c>
      <c r="G275" s="218"/>
      <c r="H275" s="221">
        <v>42</v>
      </c>
      <c r="I275" s="222"/>
      <c r="J275" s="218"/>
      <c r="K275" s="218"/>
      <c r="L275" s="223"/>
      <c r="M275" s="224"/>
      <c r="N275" s="225"/>
      <c r="O275" s="225"/>
      <c r="P275" s="225"/>
      <c r="Q275" s="225"/>
      <c r="R275" s="225"/>
      <c r="S275" s="225"/>
      <c r="T275" s="226"/>
      <c r="AT275" s="227" t="s">
        <v>148</v>
      </c>
      <c r="AU275" s="227" t="s">
        <v>86</v>
      </c>
      <c r="AV275" s="12" t="s">
        <v>86</v>
      </c>
      <c r="AW275" s="12" t="s">
        <v>38</v>
      </c>
      <c r="AX275" s="12" t="s">
        <v>77</v>
      </c>
      <c r="AY275" s="227" t="s">
        <v>139</v>
      </c>
    </row>
    <row r="276" spans="2:51" s="12" customFormat="1" ht="13.5">
      <c r="B276" s="217"/>
      <c r="C276" s="218"/>
      <c r="D276" s="207" t="s">
        <v>148</v>
      </c>
      <c r="E276" s="219" t="s">
        <v>22</v>
      </c>
      <c r="F276" s="220" t="s">
        <v>766</v>
      </c>
      <c r="G276" s="218"/>
      <c r="H276" s="221">
        <v>43</v>
      </c>
      <c r="I276" s="222"/>
      <c r="J276" s="218"/>
      <c r="K276" s="218"/>
      <c r="L276" s="223"/>
      <c r="M276" s="224"/>
      <c r="N276" s="225"/>
      <c r="O276" s="225"/>
      <c r="P276" s="225"/>
      <c r="Q276" s="225"/>
      <c r="R276" s="225"/>
      <c r="S276" s="225"/>
      <c r="T276" s="226"/>
      <c r="AT276" s="227" t="s">
        <v>148</v>
      </c>
      <c r="AU276" s="227" t="s">
        <v>86</v>
      </c>
      <c r="AV276" s="12" t="s">
        <v>86</v>
      </c>
      <c r="AW276" s="12" t="s">
        <v>38</v>
      </c>
      <c r="AX276" s="12" t="s">
        <v>77</v>
      </c>
      <c r="AY276" s="227" t="s">
        <v>139</v>
      </c>
    </row>
    <row r="277" spans="2:51" s="13" customFormat="1" ht="13.5">
      <c r="B277" s="228"/>
      <c r="C277" s="229"/>
      <c r="D277" s="207" t="s">
        <v>148</v>
      </c>
      <c r="E277" s="230" t="s">
        <v>22</v>
      </c>
      <c r="F277" s="231" t="s">
        <v>151</v>
      </c>
      <c r="G277" s="229"/>
      <c r="H277" s="232">
        <v>209</v>
      </c>
      <c r="I277" s="233"/>
      <c r="J277" s="229"/>
      <c r="K277" s="229"/>
      <c r="L277" s="234"/>
      <c r="M277" s="235"/>
      <c r="N277" s="236"/>
      <c r="O277" s="236"/>
      <c r="P277" s="236"/>
      <c r="Q277" s="236"/>
      <c r="R277" s="236"/>
      <c r="S277" s="236"/>
      <c r="T277" s="237"/>
      <c r="AT277" s="238" t="s">
        <v>148</v>
      </c>
      <c r="AU277" s="238" t="s">
        <v>86</v>
      </c>
      <c r="AV277" s="13" t="s">
        <v>146</v>
      </c>
      <c r="AW277" s="13" t="s">
        <v>38</v>
      </c>
      <c r="AX277" s="13" t="s">
        <v>77</v>
      </c>
      <c r="AY277" s="238" t="s">
        <v>139</v>
      </c>
    </row>
    <row r="278" spans="2:51" s="12" customFormat="1" ht="13.5">
      <c r="B278" s="217"/>
      <c r="C278" s="218"/>
      <c r="D278" s="241" t="s">
        <v>148</v>
      </c>
      <c r="E278" s="257" t="s">
        <v>22</v>
      </c>
      <c r="F278" s="258" t="s">
        <v>780</v>
      </c>
      <c r="G278" s="218"/>
      <c r="H278" s="259">
        <v>219.45</v>
      </c>
      <c r="I278" s="222"/>
      <c r="J278" s="218"/>
      <c r="K278" s="218"/>
      <c r="L278" s="223"/>
      <c r="M278" s="224"/>
      <c r="N278" s="225"/>
      <c r="O278" s="225"/>
      <c r="P278" s="225"/>
      <c r="Q278" s="225"/>
      <c r="R278" s="225"/>
      <c r="S278" s="225"/>
      <c r="T278" s="226"/>
      <c r="AT278" s="227" t="s">
        <v>148</v>
      </c>
      <c r="AU278" s="227" t="s">
        <v>86</v>
      </c>
      <c r="AV278" s="12" t="s">
        <v>86</v>
      </c>
      <c r="AW278" s="12" t="s">
        <v>38</v>
      </c>
      <c r="AX278" s="12" t="s">
        <v>24</v>
      </c>
      <c r="AY278" s="227" t="s">
        <v>139</v>
      </c>
    </row>
    <row r="279" spans="2:65" s="1" customFormat="1" ht="31.5" customHeight="1">
      <c r="B279" s="41"/>
      <c r="C279" s="193" t="s">
        <v>501</v>
      </c>
      <c r="D279" s="193" t="s">
        <v>142</v>
      </c>
      <c r="E279" s="194" t="s">
        <v>781</v>
      </c>
      <c r="F279" s="195" t="s">
        <v>782</v>
      </c>
      <c r="G279" s="196" t="s">
        <v>585</v>
      </c>
      <c r="H279" s="197">
        <v>21</v>
      </c>
      <c r="I279" s="198"/>
      <c r="J279" s="199">
        <f>ROUND(I279*H279,2)</f>
        <v>0</v>
      </c>
      <c r="K279" s="195" t="s">
        <v>156</v>
      </c>
      <c r="L279" s="61"/>
      <c r="M279" s="200" t="s">
        <v>22</v>
      </c>
      <c r="N279" s="201" t="s">
        <v>48</v>
      </c>
      <c r="O279" s="42"/>
      <c r="P279" s="202">
        <f>O279*H279</f>
        <v>0</v>
      </c>
      <c r="Q279" s="202">
        <v>0</v>
      </c>
      <c r="R279" s="202">
        <f>Q279*H279</f>
        <v>0</v>
      </c>
      <c r="S279" s="202">
        <v>0</v>
      </c>
      <c r="T279" s="203">
        <f>S279*H279</f>
        <v>0</v>
      </c>
      <c r="AR279" s="24" t="s">
        <v>318</v>
      </c>
      <c r="AT279" s="24" t="s">
        <v>142</v>
      </c>
      <c r="AU279" s="24" t="s">
        <v>86</v>
      </c>
      <c r="AY279" s="24" t="s">
        <v>139</v>
      </c>
      <c r="BE279" s="204">
        <f>IF(N279="základní",J279,0)</f>
        <v>0</v>
      </c>
      <c r="BF279" s="204">
        <f>IF(N279="snížená",J279,0)</f>
        <v>0</v>
      </c>
      <c r="BG279" s="204">
        <f>IF(N279="zákl. přenesená",J279,0)</f>
        <v>0</v>
      </c>
      <c r="BH279" s="204">
        <f>IF(N279="sníž. přenesená",J279,0)</f>
        <v>0</v>
      </c>
      <c r="BI279" s="204">
        <f>IF(N279="nulová",J279,0)</f>
        <v>0</v>
      </c>
      <c r="BJ279" s="24" t="s">
        <v>24</v>
      </c>
      <c r="BK279" s="204">
        <f>ROUND(I279*H279,2)</f>
        <v>0</v>
      </c>
      <c r="BL279" s="24" t="s">
        <v>318</v>
      </c>
      <c r="BM279" s="24" t="s">
        <v>783</v>
      </c>
    </row>
    <row r="280" spans="2:51" s="11" customFormat="1" ht="13.5">
      <c r="B280" s="205"/>
      <c r="C280" s="206"/>
      <c r="D280" s="207" t="s">
        <v>148</v>
      </c>
      <c r="E280" s="208" t="s">
        <v>22</v>
      </c>
      <c r="F280" s="209" t="s">
        <v>784</v>
      </c>
      <c r="G280" s="206"/>
      <c r="H280" s="210" t="s">
        <v>22</v>
      </c>
      <c r="I280" s="211"/>
      <c r="J280" s="206"/>
      <c r="K280" s="206"/>
      <c r="L280" s="212"/>
      <c r="M280" s="213"/>
      <c r="N280" s="214"/>
      <c r="O280" s="214"/>
      <c r="P280" s="214"/>
      <c r="Q280" s="214"/>
      <c r="R280" s="214"/>
      <c r="S280" s="214"/>
      <c r="T280" s="215"/>
      <c r="AT280" s="216" t="s">
        <v>148</v>
      </c>
      <c r="AU280" s="216" t="s">
        <v>86</v>
      </c>
      <c r="AV280" s="11" t="s">
        <v>24</v>
      </c>
      <c r="AW280" s="11" t="s">
        <v>38</v>
      </c>
      <c r="AX280" s="11" t="s">
        <v>77</v>
      </c>
      <c r="AY280" s="216" t="s">
        <v>139</v>
      </c>
    </row>
    <row r="281" spans="2:51" s="12" customFormat="1" ht="13.5">
      <c r="B281" s="217"/>
      <c r="C281" s="218"/>
      <c r="D281" s="207" t="s">
        <v>148</v>
      </c>
      <c r="E281" s="219" t="s">
        <v>22</v>
      </c>
      <c r="F281" s="220" t="s">
        <v>785</v>
      </c>
      <c r="G281" s="218"/>
      <c r="H281" s="221">
        <v>21</v>
      </c>
      <c r="I281" s="222"/>
      <c r="J281" s="218"/>
      <c r="K281" s="218"/>
      <c r="L281" s="223"/>
      <c r="M281" s="224"/>
      <c r="N281" s="225"/>
      <c r="O281" s="225"/>
      <c r="P281" s="225"/>
      <c r="Q281" s="225"/>
      <c r="R281" s="225"/>
      <c r="S281" s="225"/>
      <c r="T281" s="226"/>
      <c r="AT281" s="227" t="s">
        <v>148</v>
      </c>
      <c r="AU281" s="227" t="s">
        <v>86</v>
      </c>
      <c r="AV281" s="12" t="s">
        <v>86</v>
      </c>
      <c r="AW281" s="12" t="s">
        <v>38</v>
      </c>
      <c r="AX281" s="12" t="s">
        <v>77</v>
      </c>
      <c r="AY281" s="227" t="s">
        <v>139</v>
      </c>
    </row>
    <row r="282" spans="2:51" s="13" customFormat="1" ht="13.5">
      <c r="B282" s="228"/>
      <c r="C282" s="229"/>
      <c r="D282" s="241" t="s">
        <v>148</v>
      </c>
      <c r="E282" s="242" t="s">
        <v>22</v>
      </c>
      <c r="F282" s="243" t="s">
        <v>151</v>
      </c>
      <c r="G282" s="229"/>
      <c r="H282" s="244">
        <v>21</v>
      </c>
      <c r="I282" s="233"/>
      <c r="J282" s="229"/>
      <c r="K282" s="229"/>
      <c r="L282" s="234"/>
      <c r="M282" s="235"/>
      <c r="N282" s="236"/>
      <c r="O282" s="236"/>
      <c r="P282" s="236"/>
      <c r="Q282" s="236"/>
      <c r="R282" s="236"/>
      <c r="S282" s="236"/>
      <c r="T282" s="237"/>
      <c r="AT282" s="238" t="s">
        <v>148</v>
      </c>
      <c r="AU282" s="238" t="s">
        <v>86</v>
      </c>
      <c r="AV282" s="13" t="s">
        <v>146</v>
      </c>
      <c r="AW282" s="13" t="s">
        <v>38</v>
      </c>
      <c r="AX282" s="13" t="s">
        <v>24</v>
      </c>
      <c r="AY282" s="238" t="s">
        <v>139</v>
      </c>
    </row>
    <row r="283" spans="2:65" s="1" customFormat="1" ht="22.5" customHeight="1">
      <c r="B283" s="41"/>
      <c r="C283" s="260" t="s">
        <v>505</v>
      </c>
      <c r="D283" s="260" t="s">
        <v>378</v>
      </c>
      <c r="E283" s="261" t="s">
        <v>786</v>
      </c>
      <c r="F283" s="262" t="s">
        <v>787</v>
      </c>
      <c r="G283" s="263" t="s">
        <v>585</v>
      </c>
      <c r="H283" s="264">
        <v>22.05</v>
      </c>
      <c r="I283" s="265"/>
      <c r="J283" s="266">
        <f>ROUND(I283*H283,2)</f>
        <v>0</v>
      </c>
      <c r="K283" s="262" t="s">
        <v>156</v>
      </c>
      <c r="L283" s="267"/>
      <c r="M283" s="268" t="s">
        <v>22</v>
      </c>
      <c r="N283" s="269" t="s">
        <v>48</v>
      </c>
      <c r="O283" s="42"/>
      <c r="P283" s="202">
        <f>O283*H283</f>
        <v>0</v>
      </c>
      <c r="Q283" s="202">
        <v>0.000345</v>
      </c>
      <c r="R283" s="202">
        <f>Q283*H283</f>
        <v>0.00760725</v>
      </c>
      <c r="S283" s="202">
        <v>0</v>
      </c>
      <c r="T283" s="203">
        <f>S283*H283</f>
        <v>0</v>
      </c>
      <c r="AR283" s="24" t="s">
        <v>382</v>
      </c>
      <c r="AT283" s="24" t="s">
        <v>378</v>
      </c>
      <c r="AU283" s="24" t="s">
        <v>86</v>
      </c>
      <c r="AY283" s="24" t="s">
        <v>139</v>
      </c>
      <c r="BE283" s="204">
        <f>IF(N283="základní",J283,0)</f>
        <v>0</v>
      </c>
      <c r="BF283" s="204">
        <f>IF(N283="snížená",J283,0)</f>
        <v>0</v>
      </c>
      <c r="BG283" s="204">
        <f>IF(N283="zákl. přenesená",J283,0)</f>
        <v>0</v>
      </c>
      <c r="BH283" s="204">
        <f>IF(N283="sníž. přenesená",J283,0)</f>
        <v>0</v>
      </c>
      <c r="BI283" s="204">
        <f>IF(N283="nulová",J283,0)</f>
        <v>0</v>
      </c>
      <c r="BJ283" s="24" t="s">
        <v>24</v>
      </c>
      <c r="BK283" s="204">
        <f>ROUND(I283*H283,2)</f>
        <v>0</v>
      </c>
      <c r="BL283" s="24" t="s">
        <v>318</v>
      </c>
      <c r="BM283" s="24" t="s">
        <v>788</v>
      </c>
    </row>
    <row r="284" spans="2:47" s="1" customFormat="1" ht="27">
      <c r="B284" s="41"/>
      <c r="C284" s="63"/>
      <c r="D284" s="207" t="s">
        <v>641</v>
      </c>
      <c r="E284" s="63"/>
      <c r="F284" s="239" t="s">
        <v>789</v>
      </c>
      <c r="G284" s="63"/>
      <c r="H284" s="63"/>
      <c r="I284" s="163"/>
      <c r="J284" s="63"/>
      <c r="K284" s="63"/>
      <c r="L284" s="61"/>
      <c r="M284" s="240"/>
      <c r="N284" s="42"/>
      <c r="O284" s="42"/>
      <c r="P284" s="42"/>
      <c r="Q284" s="42"/>
      <c r="R284" s="42"/>
      <c r="S284" s="42"/>
      <c r="T284" s="78"/>
      <c r="AT284" s="24" t="s">
        <v>641</v>
      </c>
      <c r="AU284" s="24" t="s">
        <v>86</v>
      </c>
    </row>
    <row r="285" spans="2:51" s="11" customFormat="1" ht="13.5">
      <c r="B285" s="205"/>
      <c r="C285" s="206"/>
      <c r="D285" s="207" t="s">
        <v>148</v>
      </c>
      <c r="E285" s="208" t="s">
        <v>22</v>
      </c>
      <c r="F285" s="209" t="s">
        <v>784</v>
      </c>
      <c r="G285" s="206"/>
      <c r="H285" s="210" t="s">
        <v>22</v>
      </c>
      <c r="I285" s="211"/>
      <c r="J285" s="206"/>
      <c r="K285" s="206"/>
      <c r="L285" s="212"/>
      <c r="M285" s="213"/>
      <c r="N285" s="214"/>
      <c r="O285" s="214"/>
      <c r="P285" s="214"/>
      <c r="Q285" s="214"/>
      <c r="R285" s="214"/>
      <c r="S285" s="214"/>
      <c r="T285" s="215"/>
      <c r="AT285" s="216" t="s">
        <v>148</v>
      </c>
      <c r="AU285" s="216" t="s">
        <v>86</v>
      </c>
      <c r="AV285" s="11" t="s">
        <v>24</v>
      </c>
      <c r="AW285" s="11" t="s">
        <v>38</v>
      </c>
      <c r="AX285" s="11" t="s">
        <v>77</v>
      </c>
      <c r="AY285" s="216" t="s">
        <v>139</v>
      </c>
    </row>
    <row r="286" spans="2:51" s="12" customFormat="1" ht="13.5">
      <c r="B286" s="217"/>
      <c r="C286" s="218"/>
      <c r="D286" s="207" t="s">
        <v>148</v>
      </c>
      <c r="E286" s="219" t="s">
        <v>22</v>
      </c>
      <c r="F286" s="220" t="s">
        <v>785</v>
      </c>
      <c r="G286" s="218"/>
      <c r="H286" s="221">
        <v>21</v>
      </c>
      <c r="I286" s="222"/>
      <c r="J286" s="218"/>
      <c r="K286" s="218"/>
      <c r="L286" s="223"/>
      <c r="M286" s="224"/>
      <c r="N286" s="225"/>
      <c r="O286" s="225"/>
      <c r="P286" s="225"/>
      <c r="Q286" s="225"/>
      <c r="R286" s="225"/>
      <c r="S286" s="225"/>
      <c r="T286" s="226"/>
      <c r="AT286" s="227" t="s">
        <v>148</v>
      </c>
      <c r="AU286" s="227" t="s">
        <v>86</v>
      </c>
      <c r="AV286" s="12" t="s">
        <v>86</v>
      </c>
      <c r="AW286" s="12" t="s">
        <v>38</v>
      </c>
      <c r="AX286" s="12" t="s">
        <v>77</v>
      </c>
      <c r="AY286" s="227" t="s">
        <v>139</v>
      </c>
    </row>
    <row r="287" spans="2:51" s="13" customFormat="1" ht="13.5">
      <c r="B287" s="228"/>
      <c r="C287" s="229"/>
      <c r="D287" s="207" t="s">
        <v>148</v>
      </c>
      <c r="E287" s="230" t="s">
        <v>22</v>
      </c>
      <c r="F287" s="231" t="s">
        <v>151</v>
      </c>
      <c r="G287" s="229"/>
      <c r="H287" s="232">
        <v>21</v>
      </c>
      <c r="I287" s="233"/>
      <c r="J287" s="229"/>
      <c r="K287" s="229"/>
      <c r="L287" s="234"/>
      <c r="M287" s="235"/>
      <c r="N287" s="236"/>
      <c r="O287" s="236"/>
      <c r="P287" s="236"/>
      <c r="Q287" s="236"/>
      <c r="R287" s="236"/>
      <c r="S287" s="236"/>
      <c r="T287" s="237"/>
      <c r="AT287" s="238" t="s">
        <v>148</v>
      </c>
      <c r="AU287" s="238" t="s">
        <v>86</v>
      </c>
      <c r="AV287" s="13" t="s">
        <v>146</v>
      </c>
      <c r="AW287" s="13" t="s">
        <v>38</v>
      </c>
      <c r="AX287" s="13" t="s">
        <v>77</v>
      </c>
      <c r="AY287" s="238" t="s">
        <v>139</v>
      </c>
    </row>
    <row r="288" spans="2:51" s="12" customFormat="1" ht="13.5">
      <c r="B288" s="217"/>
      <c r="C288" s="218"/>
      <c r="D288" s="241" t="s">
        <v>148</v>
      </c>
      <c r="E288" s="257" t="s">
        <v>22</v>
      </c>
      <c r="F288" s="258" t="s">
        <v>739</v>
      </c>
      <c r="G288" s="218"/>
      <c r="H288" s="259">
        <v>22.05</v>
      </c>
      <c r="I288" s="222"/>
      <c r="J288" s="218"/>
      <c r="K288" s="218"/>
      <c r="L288" s="223"/>
      <c r="M288" s="224"/>
      <c r="N288" s="225"/>
      <c r="O288" s="225"/>
      <c r="P288" s="225"/>
      <c r="Q288" s="225"/>
      <c r="R288" s="225"/>
      <c r="S288" s="225"/>
      <c r="T288" s="226"/>
      <c r="AT288" s="227" t="s">
        <v>148</v>
      </c>
      <c r="AU288" s="227" t="s">
        <v>86</v>
      </c>
      <c r="AV288" s="12" t="s">
        <v>86</v>
      </c>
      <c r="AW288" s="12" t="s">
        <v>38</v>
      </c>
      <c r="AX288" s="12" t="s">
        <v>24</v>
      </c>
      <c r="AY288" s="227" t="s">
        <v>139</v>
      </c>
    </row>
    <row r="289" spans="2:65" s="1" customFormat="1" ht="31.5" customHeight="1">
      <c r="B289" s="41"/>
      <c r="C289" s="193" t="s">
        <v>509</v>
      </c>
      <c r="D289" s="193" t="s">
        <v>142</v>
      </c>
      <c r="E289" s="194" t="s">
        <v>790</v>
      </c>
      <c r="F289" s="195" t="s">
        <v>791</v>
      </c>
      <c r="G289" s="196" t="s">
        <v>585</v>
      </c>
      <c r="H289" s="197">
        <v>34</v>
      </c>
      <c r="I289" s="198"/>
      <c r="J289" s="199">
        <f>ROUND(I289*H289,2)</f>
        <v>0</v>
      </c>
      <c r="K289" s="195" t="s">
        <v>156</v>
      </c>
      <c r="L289" s="61"/>
      <c r="M289" s="200" t="s">
        <v>22</v>
      </c>
      <c r="N289" s="201" t="s">
        <v>48</v>
      </c>
      <c r="O289" s="42"/>
      <c r="P289" s="202">
        <f>O289*H289</f>
        <v>0</v>
      </c>
      <c r="Q289" s="202">
        <v>0</v>
      </c>
      <c r="R289" s="202">
        <f>Q289*H289</f>
        <v>0</v>
      </c>
      <c r="S289" s="202">
        <v>0</v>
      </c>
      <c r="T289" s="203">
        <f>S289*H289</f>
        <v>0</v>
      </c>
      <c r="AR289" s="24" t="s">
        <v>318</v>
      </c>
      <c r="AT289" s="24" t="s">
        <v>142</v>
      </c>
      <c r="AU289" s="24" t="s">
        <v>86</v>
      </c>
      <c r="AY289" s="24" t="s">
        <v>139</v>
      </c>
      <c r="BE289" s="204">
        <f>IF(N289="základní",J289,0)</f>
        <v>0</v>
      </c>
      <c r="BF289" s="204">
        <f>IF(N289="snížená",J289,0)</f>
        <v>0</v>
      </c>
      <c r="BG289" s="204">
        <f>IF(N289="zákl. přenesená",J289,0)</f>
        <v>0</v>
      </c>
      <c r="BH289" s="204">
        <f>IF(N289="sníž. přenesená",J289,0)</f>
        <v>0</v>
      </c>
      <c r="BI289" s="204">
        <f>IF(N289="nulová",J289,0)</f>
        <v>0</v>
      </c>
      <c r="BJ289" s="24" t="s">
        <v>24</v>
      </c>
      <c r="BK289" s="204">
        <f>ROUND(I289*H289,2)</f>
        <v>0</v>
      </c>
      <c r="BL289" s="24" t="s">
        <v>318</v>
      </c>
      <c r="BM289" s="24" t="s">
        <v>792</v>
      </c>
    </row>
    <row r="290" spans="2:51" s="11" customFormat="1" ht="13.5">
      <c r="B290" s="205"/>
      <c r="C290" s="206"/>
      <c r="D290" s="207" t="s">
        <v>148</v>
      </c>
      <c r="E290" s="208" t="s">
        <v>22</v>
      </c>
      <c r="F290" s="209" t="s">
        <v>793</v>
      </c>
      <c r="G290" s="206"/>
      <c r="H290" s="210" t="s">
        <v>22</v>
      </c>
      <c r="I290" s="211"/>
      <c r="J290" s="206"/>
      <c r="K290" s="206"/>
      <c r="L290" s="212"/>
      <c r="M290" s="213"/>
      <c r="N290" s="214"/>
      <c r="O290" s="214"/>
      <c r="P290" s="214"/>
      <c r="Q290" s="214"/>
      <c r="R290" s="214"/>
      <c r="S290" s="214"/>
      <c r="T290" s="215"/>
      <c r="AT290" s="216" t="s">
        <v>148</v>
      </c>
      <c r="AU290" s="216" t="s">
        <v>86</v>
      </c>
      <c r="AV290" s="11" t="s">
        <v>24</v>
      </c>
      <c r="AW290" s="11" t="s">
        <v>38</v>
      </c>
      <c r="AX290" s="11" t="s">
        <v>77</v>
      </c>
      <c r="AY290" s="216" t="s">
        <v>139</v>
      </c>
    </row>
    <row r="291" spans="2:51" s="12" customFormat="1" ht="13.5">
      <c r="B291" s="217"/>
      <c r="C291" s="218"/>
      <c r="D291" s="207" t="s">
        <v>148</v>
      </c>
      <c r="E291" s="219" t="s">
        <v>22</v>
      </c>
      <c r="F291" s="220" t="s">
        <v>794</v>
      </c>
      <c r="G291" s="218"/>
      <c r="H291" s="221">
        <v>10</v>
      </c>
      <c r="I291" s="222"/>
      <c r="J291" s="218"/>
      <c r="K291" s="218"/>
      <c r="L291" s="223"/>
      <c r="M291" s="224"/>
      <c r="N291" s="225"/>
      <c r="O291" s="225"/>
      <c r="P291" s="225"/>
      <c r="Q291" s="225"/>
      <c r="R291" s="225"/>
      <c r="S291" s="225"/>
      <c r="T291" s="226"/>
      <c r="AT291" s="227" t="s">
        <v>148</v>
      </c>
      <c r="AU291" s="227" t="s">
        <v>86</v>
      </c>
      <c r="AV291" s="12" t="s">
        <v>86</v>
      </c>
      <c r="AW291" s="12" t="s">
        <v>38</v>
      </c>
      <c r="AX291" s="12" t="s">
        <v>77</v>
      </c>
      <c r="AY291" s="227" t="s">
        <v>139</v>
      </c>
    </row>
    <row r="292" spans="2:51" s="11" customFormat="1" ht="13.5">
      <c r="B292" s="205"/>
      <c r="C292" s="206"/>
      <c r="D292" s="207" t="s">
        <v>148</v>
      </c>
      <c r="E292" s="208" t="s">
        <v>22</v>
      </c>
      <c r="F292" s="209" t="s">
        <v>795</v>
      </c>
      <c r="G292" s="206"/>
      <c r="H292" s="210" t="s">
        <v>22</v>
      </c>
      <c r="I292" s="211"/>
      <c r="J292" s="206"/>
      <c r="K292" s="206"/>
      <c r="L292" s="212"/>
      <c r="M292" s="213"/>
      <c r="N292" s="214"/>
      <c r="O292" s="214"/>
      <c r="P292" s="214"/>
      <c r="Q292" s="214"/>
      <c r="R292" s="214"/>
      <c r="S292" s="214"/>
      <c r="T292" s="215"/>
      <c r="AT292" s="216" t="s">
        <v>148</v>
      </c>
      <c r="AU292" s="216" t="s">
        <v>86</v>
      </c>
      <c r="AV292" s="11" t="s">
        <v>24</v>
      </c>
      <c r="AW292" s="11" t="s">
        <v>38</v>
      </c>
      <c r="AX292" s="11" t="s">
        <v>77</v>
      </c>
      <c r="AY292" s="216" t="s">
        <v>139</v>
      </c>
    </row>
    <row r="293" spans="2:51" s="12" customFormat="1" ht="13.5">
      <c r="B293" s="217"/>
      <c r="C293" s="218"/>
      <c r="D293" s="207" t="s">
        <v>148</v>
      </c>
      <c r="E293" s="219" t="s">
        <v>22</v>
      </c>
      <c r="F293" s="220" t="s">
        <v>796</v>
      </c>
      <c r="G293" s="218"/>
      <c r="H293" s="221">
        <v>4</v>
      </c>
      <c r="I293" s="222"/>
      <c r="J293" s="218"/>
      <c r="K293" s="218"/>
      <c r="L293" s="223"/>
      <c r="M293" s="224"/>
      <c r="N293" s="225"/>
      <c r="O293" s="225"/>
      <c r="P293" s="225"/>
      <c r="Q293" s="225"/>
      <c r="R293" s="225"/>
      <c r="S293" s="225"/>
      <c r="T293" s="226"/>
      <c r="AT293" s="227" t="s">
        <v>148</v>
      </c>
      <c r="AU293" s="227" t="s">
        <v>86</v>
      </c>
      <c r="AV293" s="12" t="s">
        <v>86</v>
      </c>
      <c r="AW293" s="12" t="s">
        <v>38</v>
      </c>
      <c r="AX293" s="12" t="s">
        <v>77</v>
      </c>
      <c r="AY293" s="227" t="s">
        <v>139</v>
      </c>
    </row>
    <row r="294" spans="2:51" s="12" customFormat="1" ht="13.5">
      <c r="B294" s="217"/>
      <c r="C294" s="218"/>
      <c r="D294" s="207" t="s">
        <v>148</v>
      </c>
      <c r="E294" s="219" t="s">
        <v>22</v>
      </c>
      <c r="F294" s="220" t="s">
        <v>690</v>
      </c>
      <c r="G294" s="218"/>
      <c r="H294" s="221">
        <v>15</v>
      </c>
      <c r="I294" s="222"/>
      <c r="J294" s="218"/>
      <c r="K294" s="218"/>
      <c r="L294" s="223"/>
      <c r="M294" s="224"/>
      <c r="N294" s="225"/>
      <c r="O294" s="225"/>
      <c r="P294" s="225"/>
      <c r="Q294" s="225"/>
      <c r="R294" s="225"/>
      <c r="S294" s="225"/>
      <c r="T294" s="226"/>
      <c r="AT294" s="227" t="s">
        <v>148</v>
      </c>
      <c r="AU294" s="227" t="s">
        <v>86</v>
      </c>
      <c r="AV294" s="12" t="s">
        <v>86</v>
      </c>
      <c r="AW294" s="12" t="s">
        <v>38</v>
      </c>
      <c r="AX294" s="12" t="s">
        <v>77</v>
      </c>
      <c r="AY294" s="227" t="s">
        <v>139</v>
      </c>
    </row>
    <row r="295" spans="2:51" s="12" customFormat="1" ht="13.5">
      <c r="B295" s="217"/>
      <c r="C295" s="218"/>
      <c r="D295" s="207" t="s">
        <v>148</v>
      </c>
      <c r="E295" s="219" t="s">
        <v>22</v>
      </c>
      <c r="F295" s="220" t="s">
        <v>691</v>
      </c>
      <c r="G295" s="218"/>
      <c r="H295" s="221">
        <v>5</v>
      </c>
      <c r="I295" s="222"/>
      <c r="J295" s="218"/>
      <c r="K295" s="218"/>
      <c r="L295" s="223"/>
      <c r="M295" s="224"/>
      <c r="N295" s="225"/>
      <c r="O295" s="225"/>
      <c r="P295" s="225"/>
      <c r="Q295" s="225"/>
      <c r="R295" s="225"/>
      <c r="S295" s="225"/>
      <c r="T295" s="226"/>
      <c r="AT295" s="227" t="s">
        <v>148</v>
      </c>
      <c r="AU295" s="227" t="s">
        <v>86</v>
      </c>
      <c r="AV295" s="12" t="s">
        <v>86</v>
      </c>
      <c r="AW295" s="12" t="s">
        <v>38</v>
      </c>
      <c r="AX295" s="12" t="s">
        <v>77</v>
      </c>
      <c r="AY295" s="227" t="s">
        <v>139</v>
      </c>
    </row>
    <row r="296" spans="2:51" s="13" customFormat="1" ht="13.5">
      <c r="B296" s="228"/>
      <c r="C296" s="229"/>
      <c r="D296" s="241" t="s">
        <v>148</v>
      </c>
      <c r="E296" s="242" t="s">
        <v>22</v>
      </c>
      <c r="F296" s="243" t="s">
        <v>151</v>
      </c>
      <c r="G296" s="229"/>
      <c r="H296" s="244">
        <v>34</v>
      </c>
      <c r="I296" s="233"/>
      <c r="J296" s="229"/>
      <c r="K296" s="229"/>
      <c r="L296" s="234"/>
      <c r="M296" s="235"/>
      <c r="N296" s="236"/>
      <c r="O296" s="236"/>
      <c r="P296" s="236"/>
      <c r="Q296" s="236"/>
      <c r="R296" s="236"/>
      <c r="S296" s="236"/>
      <c r="T296" s="237"/>
      <c r="AT296" s="238" t="s">
        <v>148</v>
      </c>
      <c r="AU296" s="238" t="s">
        <v>86</v>
      </c>
      <c r="AV296" s="13" t="s">
        <v>146</v>
      </c>
      <c r="AW296" s="13" t="s">
        <v>38</v>
      </c>
      <c r="AX296" s="13" t="s">
        <v>24</v>
      </c>
      <c r="AY296" s="238" t="s">
        <v>139</v>
      </c>
    </row>
    <row r="297" spans="2:65" s="1" customFormat="1" ht="31.5" customHeight="1">
      <c r="B297" s="41"/>
      <c r="C297" s="260" t="s">
        <v>516</v>
      </c>
      <c r="D297" s="260" t="s">
        <v>378</v>
      </c>
      <c r="E297" s="261" t="s">
        <v>797</v>
      </c>
      <c r="F297" s="262" t="s">
        <v>798</v>
      </c>
      <c r="G297" s="263" t="s">
        <v>585</v>
      </c>
      <c r="H297" s="264">
        <v>10.5</v>
      </c>
      <c r="I297" s="265"/>
      <c r="J297" s="266">
        <f>ROUND(I297*H297,2)</f>
        <v>0</v>
      </c>
      <c r="K297" s="262" t="s">
        <v>156</v>
      </c>
      <c r="L297" s="267"/>
      <c r="M297" s="268" t="s">
        <v>22</v>
      </c>
      <c r="N297" s="269" t="s">
        <v>48</v>
      </c>
      <c r="O297" s="42"/>
      <c r="P297" s="202">
        <f>O297*H297</f>
        <v>0</v>
      </c>
      <c r="Q297" s="202">
        <v>0.000634</v>
      </c>
      <c r="R297" s="202">
        <f>Q297*H297</f>
        <v>0.006657</v>
      </c>
      <c r="S297" s="202">
        <v>0</v>
      </c>
      <c r="T297" s="203">
        <f>S297*H297</f>
        <v>0</v>
      </c>
      <c r="AR297" s="24" t="s">
        <v>382</v>
      </c>
      <c r="AT297" s="24" t="s">
        <v>378</v>
      </c>
      <c r="AU297" s="24" t="s">
        <v>86</v>
      </c>
      <c r="AY297" s="24" t="s">
        <v>139</v>
      </c>
      <c r="BE297" s="204">
        <f>IF(N297="základní",J297,0)</f>
        <v>0</v>
      </c>
      <c r="BF297" s="204">
        <f>IF(N297="snížená",J297,0)</f>
        <v>0</v>
      </c>
      <c r="BG297" s="204">
        <f>IF(N297="zákl. přenesená",J297,0)</f>
        <v>0</v>
      </c>
      <c r="BH297" s="204">
        <f>IF(N297="sníž. přenesená",J297,0)</f>
        <v>0</v>
      </c>
      <c r="BI297" s="204">
        <f>IF(N297="nulová",J297,0)</f>
        <v>0</v>
      </c>
      <c r="BJ297" s="24" t="s">
        <v>24</v>
      </c>
      <c r="BK297" s="204">
        <f>ROUND(I297*H297,2)</f>
        <v>0</v>
      </c>
      <c r="BL297" s="24" t="s">
        <v>318</v>
      </c>
      <c r="BM297" s="24" t="s">
        <v>799</v>
      </c>
    </row>
    <row r="298" spans="2:47" s="1" customFormat="1" ht="27">
      <c r="B298" s="41"/>
      <c r="C298" s="63"/>
      <c r="D298" s="207" t="s">
        <v>641</v>
      </c>
      <c r="E298" s="63"/>
      <c r="F298" s="239" t="s">
        <v>800</v>
      </c>
      <c r="G298" s="63"/>
      <c r="H298" s="63"/>
      <c r="I298" s="163"/>
      <c r="J298" s="63"/>
      <c r="K298" s="63"/>
      <c r="L298" s="61"/>
      <c r="M298" s="240"/>
      <c r="N298" s="42"/>
      <c r="O298" s="42"/>
      <c r="P298" s="42"/>
      <c r="Q298" s="42"/>
      <c r="R298" s="42"/>
      <c r="S298" s="42"/>
      <c r="T298" s="78"/>
      <c r="AT298" s="24" t="s">
        <v>641</v>
      </c>
      <c r="AU298" s="24" t="s">
        <v>86</v>
      </c>
    </row>
    <row r="299" spans="2:51" s="11" customFormat="1" ht="13.5">
      <c r="B299" s="205"/>
      <c r="C299" s="206"/>
      <c r="D299" s="207" t="s">
        <v>148</v>
      </c>
      <c r="E299" s="208" t="s">
        <v>22</v>
      </c>
      <c r="F299" s="209" t="s">
        <v>793</v>
      </c>
      <c r="G299" s="206"/>
      <c r="H299" s="210" t="s">
        <v>22</v>
      </c>
      <c r="I299" s="211"/>
      <c r="J299" s="206"/>
      <c r="K299" s="206"/>
      <c r="L299" s="212"/>
      <c r="M299" s="213"/>
      <c r="N299" s="214"/>
      <c r="O299" s="214"/>
      <c r="P299" s="214"/>
      <c r="Q299" s="214"/>
      <c r="R299" s="214"/>
      <c r="S299" s="214"/>
      <c r="T299" s="215"/>
      <c r="AT299" s="216" t="s">
        <v>148</v>
      </c>
      <c r="AU299" s="216" t="s">
        <v>86</v>
      </c>
      <c r="AV299" s="11" t="s">
        <v>24</v>
      </c>
      <c r="AW299" s="11" t="s">
        <v>38</v>
      </c>
      <c r="AX299" s="11" t="s">
        <v>77</v>
      </c>
      <c r="AY299" s="216" t="s">
        <v>139</v>
      </c>
    </row>
    <row r="300" spans="2:51" s="12" customFormat="1" ht="13.5">
      <c r="B300" s="217"/>
      <c r="C300" s="218"/>
      <c r="D300" s="207" t="s">
        <v>148</v>
      </c>
      <c r="E300" s="219" t="s">
        <v>22</v>
      </c>
      <c r="F300" s="220" t="s">
        <v>794</v>
      </c>
      <c r="G300" s="218"/>
      <c r="H300" s="221">
        <v>10</v>
      </c>
      <c r="I300" s="222"/>
      <c r="J300" s="218"/>
      <c r="K300" s="218"/>
      <c r="L300" s="223"/>
      <c r="M300" s="224"/>
      <c r="N300" s="225"/>
      <c r="O300" s="225"/>
      <c r="P300" s="225"/>
      <c r="Q300" s="225"/>
      <c r="R300" s="225"/>
      <c r="S300" s="225"/>
      <c r="T300" s="226"/>
      <c r="AT300" s="227" t="s">
        <v>148</v>
      </c>
      <c r="AU300" s="227" t="s">
        <v>86</v>
      </c>
      <c r="AV300" s="12" t="s">
        <v>86</v>
      </c>
      <c r="AW300" s="12" t="s">
        <v>38</v>
      </c>
      <c r="AX300" s="12" t="s">
        <v>77</v>
      </c>
      <c r="AY300" s="227" t="s">
        <v>139</v>
      </c>
    </row>
    <row r="301" spans="2:51" s="13" customFormat="1" ht="13.5">
      <c r="B301" s="228"/>
      <c r="C301" s="229"/>
      <c r="D301" s="207" t="s">
        <v>148</v>
      </c>
      <c r="E301" s="230" t="s">
        <v>22</v>
      </c>
      <c r="F301" s="231" t="s">
        <v>151</v>
      </c>
      <c r="G301" s="229"/>
      <c r="H301" s="232">
        <v>10</v>
      </c>
      <c r="I301" s="233"/>
      <c r="J301" s="229"/>
      <c r="K301" s="229"/>
      <c r="L301" s="234"/>
      <c r="M301" s="235"/>
      <c r="N301" s="236"/>
      <c r="O301" s="236"/>
      <c r="P301" s="236"/>
      <c r="Q301" s="236"/>
      <c r="R301" s="236"/>
      <c r="S301" s="236"/>
      <c r="T301" s="237"/>
      <c r="AT301" s="238" t="s">
        <v>148</v>
      </c>
      <c r="AU301" s="238" t="s">
        <v>86</v>
      </c>
      <c r="AV301" s="13" t="s">
        <v>146</v>
      </c>
      <c r="AW301" s="13" t="s">
        <v>38</v>
      </c>
      <c r="AX301" s="13" t="s">
        <v>77</v>
      </c>
      <c r="AY301" s="238" t="s">
        <v>139</v>
      </c>
    </row>
    <row r="302" spans="2:51" s="12" customFormat="1" ht="13.5">
      <c r="B302" s="217"/>
      <c r="C302" s="218"/>
      <c r="D302" s="241" t="s">
        <v>148</v>
      </c>
      <c r="E302" s="257" t="s">
        <v>22</v>
      </c>
      <c r="F302" s="258" t="s">
        <v>801</v>
      </c>
      <c r="G302" s="218"/>
      <c r="H302" s="259">
        <v>10.5</v>
      </c>
      <c r="I302" s="222"/>
      <c r="J302" s="218"/>
      <c r="K302" s="218"/>
      <c r="L302" s="223"/>
      <c r="M302" s="224"/>
      <c r="N302" s="225"/>
      <c r="O302" s="225"/>
      <c r="P302" s="225"/>
      <c r="Q302" s="225"/>
      <c r="R302" s="225"/>
      <c r="S302" s="225"/>
      <c r="T302" s="226"/>
      <c r="AT302" s="227" t="s">
        <v>148</v>
      </c>
      <c r="AU302" s="227" t="s">
        <v>86</v>
      </c>
      <c r="AV302" s="12" t="s">
        <v>86</v>
      </c>
      <c r="AW302" s="12" t="s">
        <v>38</v>
      </c>
      <c r="AX302" s="12" t="s">
        <v>24</v>
      </c>
      <c r="AY302" s="227" t="s">
        <v>139</v>
      </c>
    </row>
    <row r="303" spans="2:65" s="1" customFormat="1" ht="31.5" customHeight="1">
      <c r="B303" s="41"/>
      <c r="C303" s="260" t="s">
        <v>520</v>
      </c>
      <c r="D303" s="260" t="s">
        <v>378</v>
      </c>
      <c r="E303" s="261" t="s">
        <v>802</v>
      </c>
      <c r="F303" s="262" t="s">
        <v>803</v>
      </c>
      <c r="G303" s="263" t="s">
        <v>378</v>
      </c>
      <c r="H303" s="264">
        <v>25.2</v>
      </c>
      <c r="I303" s="265"/>
      <c r="J303" s="266">
        <f>ROUND(I303*H303,2)</f>
        <v>0</v>
      </c>
      <c r="K303" s="262" t="s">
        <v>22</v>
      </c>
      <c r="L303" s="267"/>
      <c r="M303" s="268" t="s">
        <v>22</v>
      </c>
      <c r="N303" s="269" t="s">
        <v>48</v>
      </c>
      <c r="O303" s="42"/>
      <c r="P303" s="202">
        <f>O303*H303</f>
        <v>0</v>
      </c>
      <c r="Q303" s="202">
        <v>0</v>
      </c>
      <c r="R303" s="202">
        <f>Q303*H303</f>
        <v>0</v>
      </c>
      <c r="S303" s="202">
        <v>0</v>
      </c>
      <c r="T303" s="203">
        <f>S303*H303</f>
        <v>0</v>
      </c>
      <c r="AR303" s="24" t="s">
        <v>382</v>
      </c>
      <c r="AT303" s="24" t="s">
        <v>378</v>
      </c>
      <c r="AU303" s="24" t="s">
        <v>86</v>
      </c>
      <c r="AY303" s="24" t="s">
        <v>139</v>
      </c>
      <c r="BE303" s="204">
        <f>IF(N303="základní",J303,0)</f>
        <v>0</v>
      </c>
      <c r="BF303" s="204">
        <f>IF(N303="snížená",J303,0)</f>
        <v>0</v>
      </c>
      <c r="BG303" s="204">
        <f>IF(N303="zákl. přenesená",J303,0)</f>
        <v>0</v>
      </c>
      <c r="BH303" s="204">
        <f>IF(N303="sníž. přenesená",J303,0)</f>
        <v>0</v>
      </c>
      <c r="BI303" s="204">
        <f>IF(N303="nulová",J303,0)</f>
        <v>0</v>
      </c>
      <c r="BJ303" s="24" t="s">
        <v>24</v>
      </c>
      <c r="BK303" s="204">
        <f>ROUND(I303*H303,2)</f>
        <v>0</v>
      </c>
      <c r="BL303" s="24" t="s">
        <v>318</v>
      </c>
      <c r="BM303" s="24" t="s">
        <v>804</v>
      </c>
    </row>
    <row r="304" spans="2:51" s="11" customFormat="1" ht="13.5">
      <c r="B304" s="205"/>
      <c r="C304" s="206"/>
      <c r="D304" s="207" t="s">
        <v>148</v>
      </c>
      <c r="E304" s="208" t="s">
        <v>22</v>
      </c>
      <c r="F304" s="209" t="s">
        <v>795</v>
      </c>
      <c r="G304" s="206"/>
      <c r="H304" s="210" t="s">
        <v>22</v>
      </c>
      <c r="I304" s="211"/>
      <c r="J304" s="206"/>
      <c r="K304" s="206"/>
      <c r="L304" s="212"/>
      <c r="M304" s="213"/>
      <c r="N304" s="214"/>
      <c r="O304" s="214"/>
      <c r="P304" s="214"/>
      <c r="Q304" s="214"/>
      <c r="R304" s="214"/>
      <c r="S304" s="214"/>
      <c r="T304" s="215"/>
      <c r="AT304" s="216" t="s">
        <v>148</v>
      </c>
      <c r="AU304" s="216" t="s">
        <v>86</v>
      </c>
      <c r="AV304" s="11" t="s">
        <v>24</v>
      </c>
      <c r="AW304" s="11" t="s">
        <v>38</v>
      </c>
      <c r="AX304" s="11" t="s">
        <v>77</v>
      </c>
      <c r="AY304" s="216" t="s">
        <v>139</v>
      </c>
    </row>
    <row r="305" spans="2:51" s="12" customFormat="1" ht="13.5">
      <c r="B305" s="217"/>
      <c r="C305" s="218"/>
      <c r="D305" s="207" t="s">
        <v>148</v>
      </c>
      <c r="E305" s="219" t="s">
        <v>22</v>
      </c>
      <c r="F305" s="220" t="s">
        <v>796</v>
      </c>
      <c r="G305" s="218"/>
      <c r="H305" s="221">
        <v>4</v>
      </c>
      <c r="I305" s="222"/>
      <c r="J305" s="218"/>
      <c r="K305" s="218"/>
      <c r="L305" s="223"/>
      <c r="M305" s="224"/>
      <c r="N305" s="225"/>
      <c r="O305" s="225"/>
      <c r="P305" s="225"/>
      <c r="Q305" s="225"/>
      <c r="R305" s="225"/>
      <c r="S305" s="225"/>
      <c r="T305" s="226"/>
      <c r="AT305" s="227" t="s">
        <v>148</v>
      </c>
      <c r="AU305" s="227" t="s">
        <v>86</v>
      </c>
      <c r="AV305" s="12" t="s">
        <v>86</v>
      </c>
      <c r="AW305" s="12" t="s">
        <v>38</v>
      </c>
      <c r="AX305" s="12" t="s">
        <v>77</v>
      </c>
      <c r="AY305" s="227" t="s">
        <v>139</v>
      </c>
    </row>
    <row r="306" spans="2:51" s="12" customFormat="1" ht="13.5">
      <c r="B306" s="217"/>
      <c r="C306" s="218"/>
      <c r="D306" s="207" t="s">
        <v>148</v>
      </c>
      <c r="E306" s="219" t="s">
        <v>22</v>
      </c>
      <c r="F306" s="220" t="s">
        <v>690</v>
      </c>
      <c r="G306" s="218"/>
      <c r="H306" s="221">
        <v>15</v>
      </c>
      <c r="I306" s="222"/>
      <c r="J306" s="218"/>
      <c r="K306" s="218"/>
      <c r="L306" s="223"/>
      <c r="M306" s="224"/>
      <c r="N306" s="225"/>
      <c r="O306" s="225"/>
      <c r="P306" s="225"/>
      <c r="Q306" s="225"/>
      <c r="R306" s="225"/>
      <c r="S306" s="225"/>
      <c r="T306" s="226"/>
      <c r="AT306" s="227" t="s">
        <v>148</v>
      </c>
      <c r="AU306" s="227" t="s">
        <v>86</v>
      </c>
      <c r="AV306" s="12" t="s">
        <v>86</v>
      </c>
      <c r="AW306" s="12" t="s">
        <v>38</v>
      </c>
      <c r="AX306" s="12" t="s">
        <v>77</v>
      </c>
      <c r="AY306" s="227" t="s">
        <v>139</v>
      </c>
    </row>
    <row r="307" spans="2:51" s="12" customFormat="1" ht="13.5">
      <c r="B307" s="217"/>
      <c r="C307" s="218"/>
      <c r="D307" s="207" t="s">
        <v>148</v>
      </c>
      <c r="E307" s="219" t="s">
        <v>22</v>
      </c>
      <c r="F307" s="220" t="s">
        <v>691</v>
      </c>
      <c r="G307" s="218"/>
      <c r="H307" s="221">
        <v>5</v>
      </c>
      <c r="I307" s="222"/>
      <c r="J307" s="218"/>
      <c r="K307" s="218"/>
      <c r="L307" s="223"/>
      <c r="M307" s="224"/>
      <c r="N307" s="225"/>
      <c r="O307" s="225"/>
      <c r="P307" s="225"/>
      <c r="Q307" s="225"/>
      <c r="R307" s="225"/>
      <c r="S307" s="225"/>
      <c r="T307" s="226"/>
      <c r="AT307" s="227" t="s">
        <v>148</v>
      </c>
      <c r="AU307" s="227" t="s">
        <v>86</v>
      </c>
      <c r="AV307" s="12" t="s">
        <v>86</v>
      </c>
      <c r="AW307" s="12" t="s">
        <v>38</v>
      </c>
      <c r="AX307" s="12" t="s">
        <v>77</v>
      </c>
      <c r="AY307" s="227" t="s">
        <v>139</v>
      </c>
    </row>
    <row r="308" spans="2:51" s="13" customFormat="1" ht="13.5">
      <c r="B308" s="228"/>
      <c r="C308" s="229"/>
      <c r="D308" s="207" t="s">
        <v>148</v>
      </c>
      <c r="E308" s="230" t="s">
        <v>22</v>
      </c>
      <c r="F308" s="231" t="s">
        <v>151</v>
      </c>
      <c r="G308" s="229"/>
      <c r="H308" s="232">
        <v>24</v>
      </c>
      <c r="I308" s="233"/>
      <c r="J308" s="229"/>
      <c r="K308" s="229"/>
      <c r="L308" s="234"/>
      <c r="M308" s="235"/>
      <c r="N308" s="236"/>
      <c r="O308" s="236"/>
      <c r="P308" s="236"/>
      <c r="Q308" s="236"/>
      <c r="R308" s="236"/>
      <c r="S308" s="236"/>
      <c r="T308" s="237"/>
      <c r="AT308" s="238" t="s">
        <v>148</v>
      </c>
      <c r="AU308" s="238" t="s">
        <v>86</v>
      </c>
      <c r="AV308" s="13" t="s">
        <v>146</v>
      </c>
      <c r="AW308" s="13" t="s">
        <v>38</v>
      </c>
      <c r="AX308" s="13" t="s">
        <v>77</v>
      </c>
      <c r="AY308" s="238" t="s">
        <v>139</v>
      </c>
    </row>
    <row r="309" spans="2:51" s="12" customFormat="1" ht="13.5">
      <c r="B309" s="217"/>
      <c r="C309" s="218"/>
      <c r="D309" s="241" t="s">
        <v>148</v>
      </c>
      <c r="E309" s="257" t="s">
        <v>22</v>
      </c>
      <c r="F309" s="258" t="s">
        <v>805</v>
      </c>
      <c r="G309" s="218"/>
      <c r="H309" s="259">
        <v>25.2</v>
      </c>
      <c r="I309" s="222"/>
      <c r="J309" s="218"/>
      <c r="K309" s="218"/>
      <c r="L309" s="223"/>
      <c r="M309" s="224"/>
      <c r="N309" s="225"/>
      <c r="O309" s="225"/>
      <c r="P309" s="225"/>
      <c r="Q309" s="225"/>
      <c r="R309" s="225"/>
      <c r="S309" s="225"/>
      <c r="T309" s="226"/>
      <c r="AT309" s="227" t="s">
        <v>148</v>
      </c>
      <c r="AU309" s="227" t="s">
        <v>86</v>
      </c>
      <c r="AV309" s="12" t="s">
        <v>86</v>
      </c>
      <c r="AW309" s="12" t="s">
        <v>38</v>
      </c>
      <c r="AX309" s="12" t="s">
        <v>24</v>
      </c>
      <c r="AY309" s="227" t="s">
        <v>139</v>
      </c>
    </row>
    <row r="310" spans="2:65" s="1" customFormat="1" ht="31.5" customHeight="1">
      <c r="B310" s="41"/>
      <c r="C310" s="193" t="s">
        <v>526</v>
      </c>
      <c r="D310" s="193" t="s">
        <v>142</v>
      </c>
      <c r="E310" s="194" t="s">
        <v>806</v>
      </c>
      <c r="F310" s="195" t="s">
        <v>807</v>
      </c>
      <c r="G310" s="196" t="s">
        <v>585</v>
      </c>
      <c r="H310" s="197">
        <v>15</v>
      </c>
      <c r="I310" s="198"/>
      <c r="J310" s="199">
        <f>ROUND(I310*H310,2)</f>
        <v>0</v>
      </c>
      <c r="K310" s="195" t="s">
        <v>156</v>
      </c>
      <c r="L310" s="61"/>
      <c r="M310" s="200" t="s">
        <v>22</v>
      </c>
      <c r="N310" s="201" t="s">
        <v>48</v>
      </c>
      <c r="O310" s="42"/>
      <c r="P310" s="202">
        <f>O310*H310</f>
        <v>0</v>
      </c>
      <c r="Q310" s="202">
        <v>0</v>
      </c>
      <c r="R310" s="202">
        <f>Q310*H310</f>
        <v>0</v>
      </c>
      <c r="S310" s="202">
        <v>0</v>
      </c>
      <c r="T310" s="203">
        <f>S310*H310</f>
        <v>0</v>
      </c>
      <c r="AR310" s="24" t="s">
        <v>318</v>
      </c>
      <c r="AT310" s="24" t="s">
        <v>142</v>
      </c>
      <c r="AU310" s="24" t="s">
        <v>86</v>
      </c>
      <c r="AY310" s="24" t="s">
        <v>139</v>
      </c>
      <c r="BE310" s="204">
        <f>IF(N310="základní",J310,0)</f>
        <v>0</v>
      </c>
      <c r="BF310" s="204">
        <f>IF(N310="snížená",J310,0)</f>
        <v>0</v>
      </c>
      <c r="BG310" s="204">
        <f>IF(N310="zákl. přenesená",J310,0)</f>
        <v>0</v>
      </c>
      <c r="BH310" s="204">
        <f>IF(N310="sníž. přenesená",J310,0)</f>
        <v>0</v>
      </c>
      <c r="BI310" s="204">
        <f>IF(N310="nulová",J310,0)</f>
        <v>0</v>
      </c>
      <c r="BJ310" s="24" t="s">
        <v>24</v>
      </c>
      <c r="BK310" s="204">
        <f>ROUND(I310*H310,2)</f>
        <v>0</v>
      </c>
      <c r="BL310" s="24" t="s">
        <v>318</v>
      </c>
      <c r="BM310" s="24" t="s">
        <v>808</v>
      </c>
    </row>
    <row r="311" spans="2:51" s="11" customFormat="1" ht="13.5">
      <c r="B311" s="205"/>
      <c r="C311" s="206"/>
      <c r="D311" s="207" t="s">
        <v>148</v>
      </c>
      <c r="E311" s="208" t="s">
        <v>22</v>
      </c>
      <c r="F311" s="209" t="s">
        <v>809</v>
      </c>
      <c r="G311" s="206"/>
      <c r="H311" s="210" t="s">
        <v>22</v>
      </c>
      <c r="I311" s="211"/>
      <c r="J311" s="206"/>
      <c r="K311" s="206"/>
      <c r="L311" s="212"/>
      <c r="M311" s="213"/>
      <c r="N311" s="214"/>
      <c r="O311" s="214"/>
      <c r="P311" s="214"/>
      <c r="Q311" s="214"/>
      <c r="R311" s="214"/>
      <c r="S311" s="214"/>
      <c r="T311" s="215"/>
      <c r="AT311" s="216" t="s">
        <v>148</v>
      </c>
      <c r="AU311" s="216" t="s">
        <v>86</v>
      </c>
      <c r="AV311" s="11" t="s">
        <v>24</v>
      </c>
      <c r="AW311" s="11" t="s">
        <v>38</v>
      </c>
      <c r="AX311" s="11" t="s">
        <v>77</v>
      </c>
      <c r="AY311" s="216" t="s">
        <v>139</v>
      </c>
    </row>
    <row r="312" spans="2:51" s="12" customFormat="1" ht="13.5">
      <c r="B312" s="217"/>
      <c r="C312" s="218"/>
      <c r="D312" s="207" t="s">
        <v>148</v>
      </c>
      <c r="E312" s="219" t="s">
        <v>22</v>
      </c>
      <c r="F312" s="220" t="s">
        <v>701</v>
      </c>
      <c r="G312" s="218"/>
      <c r="H312" s="221">
        <v>15</v>
      </c>
      <c r="I312" s="222"/>
      <c r="J312" s="218"/>
      <c r="K312" s="218"/>
      <c r="L312" s="223"/>
      <c r="M312" s="224"/>
      <c r="N312" s="225"/>
      <c r="O312" s="225"/>
      <c r="P312" s="225"/>
      <c r="Q312" s="225"/>
      <c r="R312" s="225"/>
      <c r="S312" s="225"/>
      <c r="T312" s="226"/>
      <c r="AT312" s="227" t="s">
        <v>148</v>
      </c>
      <c r="AU312" s="227" t="s">
        <v>86</v>
      </c>
      <c r="AV312" s="12" t="s">
        <v>86</v>
      </c>
      <c r="AW312" s="12" t="s">
        <v>38</v>
      </c>
      <c r="AX312" s="12" t="s">
        <v>77</v>
      </c>
      <c r="AY312" s="227" t="s">
        <v>139</v>
      </c>
    </row>
    <row r="313" spans="2:51" s="13" customFormat="1" ht="13.5">
      <c r="B313" s="228"/>
      <c r="C313" s="229"/>
      <c r="D313" s="241" t="s">
        <v>148</v>
      </c>
      <c r="E313" s="242" t="s">
        <v>22</v>
      </c>
      <c r="F313" s="243" t="s">
        <v>151</v>
      </c>
      <c r="G313" s="229"/>
      <c r="H313" s="244">
        <v>15</v>
      </c>
      <c r="I313" s="233"/>
      <c r="J313" s="229"/>
      <c r="K313" s="229"/>
      <c r="L313" s="234"/>
      <c r="M313" s="235"/>
      <c r="N313" s="236"/>
      <c r="O313" s="236"/>
      <c r="P313" s="236"/>
      <c r="Q313" s="236"/>
      <c r="R313" s="236"/>
      <c r="S313" s="236"/>
      <c r="T313" s="237"/>
      <c r="AT313" s="238" t="s">
        <v>148</v>
      </c>
      <c r="AU313" s="238" t="s">
        <v>86</v>
      </c>
      <c r="AV313" s="13" t="s">
        <v>146</v>
      </c>
      <c r="AW313" s="13" t="s">
        <v>38</v>
      </c>
      <c r="AX313" s="13" t="s">
        <v>24</v>
      </c>
      <c r="AY313" s="238" t="s">
        <v>139</v>
      </c>
    </row>
    <row r="314" spans="2:65" s="1" customFormat="1" ht="22.5" customHeight="1">
      <c r="B314" s="41"/>
      <c r="C314" s="260" t="s">
        <v>558</v>
      </c>
      <c r="D314" s="260" t="s">
        <v>378</v>
      </c>
      <c r="E314" s="261" t="s">
        <v>810</v>
      </c>
      <c r="F314" s="262" t="s">
        <v>811</v>
      </c>
      <c r="G314" s="263" t="s">
        <v>585</v>
      </c>
      <c r="H314" s="264">
        <v>15.75</v>
      </c>
      <c r="I314" s="265"/>
      <c r="J314" s="266">
        <f>ROUND(I314*H314,2)</f>
        <v>0</v>
      </c>
      <c r="K314" s="262" t="s">
        <v>156</v>
      </c>
      <c r="L314" s="267"/>
      <c r="M314" s="268" t="s">
        <v>22</v>
      </c>
      <c r="N314" s="269" t="s">
        <v>48</v>
      </c>
      <c r="O314" s="42"/>
      <c r="P314" s="202">
        <f>O314*H314</f>
        <v>0</v>
      </c>
      <c r="Q314" s="202">
        <v>0.001566</v>
      </c>
      <c r="R314" s="202">
        <f>Q314*H314</f>
        <v>0.0246645</v>
      </c>
      <c r="S314" s="202">
        <v>0</v>
      </c>
      <c r="T314" s="203">
        <f>S314*H314</f>
        <v>0</v>
      </c>
      <c r="AR314" s="24" t="s">
        <v>382</v>
      </c>
      <c r="AT314" s="24" t="s">
        <v>378</v>
      </c>
      <c r="AU314" s="24" t="s">
        <v>86</v>
      </c>
      <c r="AY314" s="24" t="s">
        <v>139</v>
      </c>
      <c r="BE314" s="204">
        <f>IF(N314="základní",J314,0)</f>
        <v>0</v>
      </c>
      <c r="BF314" s="204">
        <f>IF(N314="snížená",J314,0)</f>
        <v>0</v>
      </c>
      <c r="BG314" s="204">
        <f>IF(N314="zákl. přenesená",J314,0)</f>
        <v>0</v>
      </c>
      <c r="BH314" s="204">
        <f>IF(N314="sníž. přenesená",J314,0)</f>
        <v>0</v>
      </c>
      <c r="BI314" s="204">
        <f>IF(N314="nulová",J314,0)</f>
        <v>0</v>
      </c>
      <c r="BJ314" s="24" t="s">
        <v>24</v>
      </c>
      <c r="BK314" s="204">
        <f>ROUND(I314*H314,2)</f>
        <v>0</v>
      </c>
      <c r="BL314" s="24" t="s">
        <v>318</v>
      </c>
      <c r="BM314" s="24" t="s">
        <v>812</v>
      </c>
    </row>
    <row r="315" spans="2:47" s="1" customFormat="1" ht="27">
      <c r="B315" s="41"/>
      <c r="C315" s="63"/>
      <c r="D315" s="207" t="s">
        <v>641</v>
      </c>
      <c r="E315" s="63"/>
      <c r="F315" s="239" t="s">
        <v>813</v>
      </c>
      <c r="G315" s="63"/>
      <c r="H315" s="63"/>
      <c r="I315" s="163"/>
      <c r="J315" s="63"/>
      <c r="K315" s="63"/>
      <c r="L315" s="61"/>
      <c r="M315" s="240"/>
      <c r="N315" s="42"/>
      <c r="O315" s="42"/>
      <c r="P315" s="42"/>
      <c r="Q315" s="42"/>
      <c r="R315" s="42"/>
      <c r="S315" s="42"/>
      <c r="T315" s="78"/>
      <c r="AT315" s="24" t="s">
        <v>641</v>
      </c>
      <c r="AU315" s="24" t="s">
        <v>86</v>
      </c>
    </row>
    <row r="316" spans="2:51" s="11" customFormat="1" ht="13.5">
      <c r="B316" s="205"/>
      <c r="C316" s="206"/>
      <c r="D316" s="207" t="s">
        <v>148</v>
      </c>
      <c r="E316" s="208" t="s">
        <v>22</v>
      </c>
      <c r="F316" s="209" t="s">
        <v>809</v>
      </c>
      <c r="G316" s="206"/>
      <c r="H316" s="210" t="s">
        <v>22</v>
      </c>
      <c r="I316" s="211"/>
      <c r="J316" s="206"/>
      <c r="K316" s="206"/>
      <c r="L316" s="212"/>
      <c r="M316" s="213"/>
      <c r="N316" s="214"/>
      <c r="O316" s="214"/>
      <c r="P316" s="214"/>
      <c r="Q316" s="214"/>
      <c r="R316" s="214"/>
      <c r="S316" s="214"/>
      <c r="T316" s="215"/>
      <c r="AT316" s="216" t="s">
        <v>148</v>
      </c>
      <c r="AU316" s="216" t="s">
        <v>86</v>
      </c>
      <c r="AV316" s="11" t="s">
        <v>24</v>
      </c>
      <c r="AW316" s="11" t="s">
        <v>38</v>
      </c>
      <c r="AX316" s="11" t="s">
        <v>77</v>
      </c>
      <c r="AY316" s="216" t="s">
        <v>139</v>
      </c>
    </row>
    <row r="317" spans="2:51" s="12" customFormat="1" ht="13.5">
      <c r="B317" s="217"/>
      <c r="C317" s="218"/>
      <c r="D317" s="207" t="s">
        <v>148</v>
      </c>
      <c r="E317" s="219" t="s">
        <v>22</v>
      </c>
      <c r="F317" s="220" t="s">
        <v>701</v>
      </c>
      <c r="G317" s="218"/>
      <c r="H317" s="221">
        <v>15</v>
      </c>
      <c r="I317" s="222"/>
      <c r="J317" s="218"/>
      <c r="K317" s="218"/>
      <c r="L317" s="223"/>
      <c r="M317" s="224"/>
      <c r="N317" s="225"/>
      <c r="O317" s="225"/>
      <c r="P317" s="225"/>
      <c r="Q317" s="225"/>
      <c r="R317" s="225"/>
      <c r="S317" s="225"/>
      <c r="T317" s="226"/>
      <c r="AT317" s="227" t="s">
        <v>148</v>
      </c>
      <c r="AU317" s="227" t="s">
        <v>86</v>
      </c>
      <c r="AV317" s="12" t="s">
        <v>86</v>
      </c>
      <c r="AW317" s="12" t="s">
        <v>38</v>
      </c>
      <c r="AX317" s="12" t="s">
        <v>77</v>
      </c>
      <c r="AY317" s="227" t="s">
        <v>139</v>
      </c>
    </row>
    <row r="318" spans="2:51" s="13" customFormat="1" ht="13.5">
      <c r="B318" s="228"/>
      <c r="C318" s="229"/>
      <c r="D318" s="207" t="s">
        <v>148</v>
      </c>
      <c r="E318" s="230" t="s">
        <v>22</v>
      </c>
      <c r="F318" s="231" t="s">
        <v>151</v>
      </c>
      <c r="G318" s="229"/>
      <c r="H318" s="232">
        <v>15</v>
      </c>
      <c r="I318" s="233"/>
      <c r="J318" s="229"/>
      <c r="K318" s="229"/>
      <c r="L318" s="234"/>
      <c r="M318" s="235"/>
      <c r="N318" s="236"/>
      <c r="O318" s="236"/>
      <c r="P318" s="236"/>
      <c r="Q318" s="236"/>
      <c r="R318" s="236"/>
      <c r="S318" s="236"/>
      <c r="T318" s="237"/>
      <c r="AT318" s="238" t="s">
        <v>148</v>
      </c>
      <c r="AU318" s="238" t="s">
        <v>86</v>
      </c>
      <c r="AV318" s="13" t="s">
        <v>146</v>
      </c>
      <c r="AW318" s="13" t="s">
        <v>38</v>
      </c>
      <c r="AX318" s="13" t="s">
        <v>77</v>
      </c>
      <c r="AY318" s="238" t="s">
        <v>139</v>
      </c>
    </row>
    <row r="319" spans="2:51" s="12" customFormat="1" ht="13.5">
      <c r="B319" s="217"/>
      <c r="C319" s="218"/>
      <c r="D319" s="241" t="s">
        <v>148</v>
      </c>
      <c r="E319" s="257" t="s">
        <v>22</v>
      </c>
      <c r="F319" s="258" t="s">
        <v>814</v>
      </c>
      <c r="G319" s="218"/>
      <c r="H319" s="259">
        <v>15.75</v>
      </c>
      <c r="I319" s="222"/>
      <c r="J319" s="218"/>
      <c r="K319" s="218"/>
      <c r="L319" s="223"/>
      <c r="M319" s="224"/>
      <c r="N319" s="225"/>
      <c r="O319" s="225"/>
      <c r="P319" s="225"/>
      <c r="Q319" s="225"/>
      <c r="R319" s="225"/>
      <c r="S319" s="225"/>
      <c r="T319" s="226"/>
      <c r="AT319" s="227" t="s">
        <v>148</v>
      </c>
      <c r="AU319" s="227" t="s">
        <v>86</v>
      </c>
      <c r="AV319" s="12" t="s">
        <v>86</v>
      </c>
      <c r="AW319" s="12" t="s">
        <v>38</v>
      </c>
      <c r="AX319" s="12" t="s">
        <v>24</v>
      </c>
      <c r="AY319" s="227" t="s">
        <v>139</v>
      </c>
    </row>
    <row r="320" spans="2:65" s="1" customFormat="1" ht="22.5" customHeight="1">
      <c r="B320" s="41"/>
      <c r="C320" s="193" t="s">
        <v>562</v>
      </c>
      <c r="D320" s="193" t="s">
        <v>142</v>
      </c>
      <c r="E320" s="194" t="s">
        <v>815</v>
      </c>
      <c r="F320" s="195" t="s">
        <v>626</v>
      </c>
      <c r="G320" s="196" t="s">
        <v>387</v>
      </c>
      <c r="H320" s="270"/>
      <c r="I320" s="198"/>
      <c r="J320" s="199">
        <f>ROUND(I320*H320,2)</f>
        <v>0</v>
      </c>
      <c r="K320" s="195" t="s">
        <v>22</v>
      </c>
      <c r="L320" s="61"/>
      <c r="M320" s="200" t="s">
        <v>22</v>
      </c>
      <c r="N320" s="201" t="s">
        <v>48</v>
      </c>
      <c r="O320" s="42"/>
      <c r="P320" s="202">
        <f>O320*H320</f>
        <v>0</v>
      </c>
      <c r="Q320" s="202">
        <v>0</v>
      </c>
      <c r="R320" s="202">
        <f>Q320*H320</f>
        <v>0</v>
      </c>
      <c r="S320" s="202">
        <v>0</v>
      </c>
      <c r="T320" s="203">
        <f>S320*H320</f>
        <v>0</v>
      </c>
      <c r="AR320" s="24" t="s">
        <v>318</v>
      </c>
      <c r="AT320" s="24" t="s">
        <v>142</v>
      </c>
      <c r="AU320" s="24" t="s">
        <v>86</v>
      </c>
      <c r="AY320" s="24" t="s">
        <v>139</v>
      </c>
      <c r="BE320" s="204">
        <f>IF(N320="základní",J320,0)</f>
        <v>0</v>
      </c>
      <c r="BF320" s="204">
        <f>IF(N320="snížená",J320,0)</f>
        <v>0</v>
      </c>
      <c r="BG320" s="204">
        <f>IF(N320="zákl. přenesená",J320,0)</f>
        <v>0</v>
      </c>
      <c r="BH320" s="204">
        <f>IF(N320="sníž. přenesená",J320,0)</f>
        <v>0</v>
      </c>
      <c r="BI320" s="204">
        <f>IF(N320="nulová",J320,0)</f>
        <v>0</v>
      </c>
      <c r="BJ320" s="24" t="s">
        <v>24</v>
      </c>
      <c r="BK320" s="204">
        <f>ROUND(I320*H320,2)</f>
        <v>0</v>
      </c>
      <c r="BL320" s="24" t="s">
        <v>318</v>
      </c>
      <c r="BM320" s="24" t="s">
        <v>816</v>
      </c>
    </row>
    <row r="321" spans="2:63" s="10" customFormat="1" ht="29.85" customHeight="1">
      <c r="B321" s="176"/>
      <c r="C321" s="177"/>
      <c r="D321" s="190" t="s">
        <v>76</v>
      </c>
      <c r="E321" s="191" t="s">
        <v>817</v>
      </c>
      <c r="F321" s="191" t="s">
        <v>818</v>
      </c>
      <c r="G321" s="177"/>
      <c r="H321" s="177"/>
      <c r="I321" s="180"/>
      <c r="J321" s="192">
        <f>BK321</f>
        <v>0</v>
      </c>
      <c r="K321" s="177"/>
      <c r="L321" s="182"/>
      <c r="M321" s="183"/>
      <c r="N321" s="184"/>
      <c r="O321" s="184"/>
      <c r="P321" s="185">
        <f>SUM(P322:P346)</f>
        <v>0</v>
      </c>
      <c r="Q321" s="184"/>
      <c r="R321" s="185">
        <f>SUM(R322:R346)</f>
        <v>0</v>
      </c>
      <c r="S321" s="184"/>
      <c r="T321" s="186">
        <f>SUM(T322:T346)</f>
        <v>0</v>
      </c>
      <c r="AR321" s="187" t="s">
        <v>86</v>
      </c>
      <c r="AT321" s="188" t="s">
        <v>76</v>
      </c>
      <c r="AU321" s="188" t="s">
        <v>24</v>
      </c>
      <c r="AY321" s="187" t="s">
        <v>139</v>
      </c>
      <c r="BK321" s="189">
        <f>SUM(BK322:BK346)</f>
        <v>0</v>
      </c>
    </row>
    <row r="322" spans="2:65" s="1" customFormat="1" ht="31.5" customHeight="1">
      <c r="B322" s="41"/>
      <c r="C322" s="193" t="s">
        <v>819</v>
      </c>
      <c r="D322" s="193" t="s">
        <v>142</v>
      </c>
      <c r="E322" s="194" t="s">
        <v>820</v>
      </c>
      <c r="F322" s="195" t="s">
        <v>821</v>
      </c>
      <c r="G322" s="196" t="s">
        <v>374</v>
      </c>
      <c r="H322" s="197">
        <v>324</v>
      </c>
      <c r="I322" s="198"/>
      <c r="J322" s="199">
        <f>ROUND(I322*H322,2)</f>
        <v>0</v>
      </c>
      <c r="K322" s="195" t="s">
        <v>156</v>
      </c>
      <c r="L322" s="61"/>
      <c r="M322" s="200" t="s">
        <v>22</v>
      </c>
      <c r="N322" s="201" t="s">
        <v>48</v>
      </c>
      <c r="O322" s="42"/>
      <c r="P322" s="202">
        <f>O322*H322</f>
        <v>0</v>
      </c>
      <c r="Q322" s="202">
        <v>0</v>
      </c>
      <c r="R322" s="202">
        <f>Q322*H322</f>
        <v>0</v>
      </c>
      <c r="S322" s="202">
        <v>0</v>
      </c>
      <c r="T322" s="203">
        <f>S322*H322</f>
        <v>0</v>
      </c>
      <c r="AR322" s="24" t="s">
        <v>318</v>
      </c>
      <c r="AT322" s="24" t="s">
        <v>142</v>
      </c>
      <c r="AU322" s="24" t="s">
        <v>86</v>
      </c>
      <c r="AY322" s="24" t="s">
        <v>139</v>
      </c>
      <c r="BE322" s="204">
        <f>IF(N322="základní",J322,0)</f>
        <v>0</v>
      </c>
      <c r="BF322" s="204">
        <f>IF(N322="snížená",J322,0)</f>
        <v>0</v>
      </c>
      <c r="BG322" s="204">
        <f>IF(N322="zákl. přenesená",J322,0)</f>
        <v>0</v>
      </c>
      <c r="BH322" s="204">
        <f>IF(N322="sníž. přenesená",J322,0)</f>
        <v>0</v>
      </c>
      <c r="BI322" s="204">
        <f>IF(N322="nulová",J322,0)</f>
        <v>0</v>
      </c>
      <c r="BJ322" s="24" t="s">
        <v>24</v>
      </c>
      <c r="BK322" s="204">
        <f>ROUND(I322*H322,2)</f>
        <v>0</v>
      </c>
      <c r="BL322" s="24" t="s">
        <v>318</v>
      </c>
      <c r="BM322" s="24" t="s">
        <v>822</v>
      </c>
    </row>
    <row r="323" spans="2:51" s="12" customFormat="1" ht="13.5">
      <c r="B323" s="217"/>
      <c r="C323" s="218"/>
      <c r="D323" s="207" t="s">
        <v>148</v>
      </c>
      <c r="E323" s="219" t="s">
        <v>22</v>
      </c>
      <c r="F323" s="220" t="s">
        <v>823</v>
      </c>
      <c r="G323" s="218"/>
      <c r="H323" s="221">
        <v>5</v>
      </c>
      <c r="I323" s="222"/>
      <c r="J323" s="218"/>
      <c r="K323" s="218"/>
      <c r="L323" s="223"/>
      <c r="M323" s="224"/>
      <c r="N323" s="225"/>
      <c r="O323" s="225"/>
      <c r="P323" s="225"/>
      <c r="Q323" s="225"/>
      <c r="R323" s="225"/>
      <c r="S323" s="225"/>
      <c r="T323" s="226"/>
      <c r="AT323" s="227" t="s">
        <v>148</v>
      </c>
      <c r="AU323" s="227" t="s">
        <v>86</v>
      </c>
      <c r="AV323" s="12" t="s">
        <v>86</v>
      </c>
      <c r="AW323" s="12" t="s">
        <v>38</v>
      </c>
      <c r="AX323" s="12" t="s">
        <v>77</v>
      </c>
      <c r="AY323" s="227" t="s">
        <v>139</v>
      </c>
    </row>
    <row r="324" spans="2:51" s="12" customFormat="1" ht="13.5">
      <c r="B324" s="217"/>
      <c r="C324" s="218"/>
      <c r="D324" s="207" t="s">
        <v>148</v>
      </c>
      <c r="E324" s="219" t="s">
        <v>22</v>
      </c>
      <c r="F324" s="220" t="s">
        <v>824</v>
      </c>
      <c r="G324" s="218"/>
      <c r="H324" s="221">
        <v>6</v>
      </c>
      <c r="I324" s="222"/>
      <c r="J324" s="218"/>
      <c r="K324" s="218"/>
      <c r="L324" s="223"/>
      <c r="M324" s="224"/>
      <c r="N324" s="225"/>
      <c r="O324" s="225"/>
      <c r="P324" s="225"/>
      <c r="Q324" s="225"/>
      <c r="R324" s="225"/>
      <c r="S324" s="225"/>
      <c r="T324" s="226"/>
      <c r="AT324" s="227" t="s">
        <v>148</v>
      </c>
      <c r="AU324" s="227" t="s">
        <v>86</v>
      </c>
      <c r="AV324" s="12" t="s">
        <v>86</v>
      </c>
      <c r="AW324" s="12" t="s">
        <v>38</v>
      </c>
      <c r="AX324" s="12" t="s">
        <v>77</v>
      </c>
      <c r="AY324" s="227" t="s">
        <v>139</v>
      </c>
    </row>
    <row r="325" spans="2:51" s="12" customFormat="1" ht="13.5">
      <c r="B325" s="217"/>
      <c r="C325" s="218"/>
      <c r="D325" s="207" t="s">
        <v>148</v>
      </c>
      <c r="E325" s="219" t="s">
        <v>22</v>
      </c>
      <c r="F325" s="220" t="s">
        <v>825</v>
      </c>
      <c r="G325" s="218"/>
      <c r="H325" s="221">
        <v>64</v>
      </c>
      <c r="I325" s="222"/>
      <c r="J325" s="218"/>
      <c r="K325" s="218"/>
      <c r="L325" s="223"/>
      <c r="M325" s="224"/>
      <c r="N325" s="225"/>
      <c r="O325" s="225"/>
      <c r="P325" s="225"/>
      <c r="Q325" s="225"/>
      <c r="R325" s="225"/>
      <c r="S325" s="225"/>
      <c r="T325" s="226"/>
      <c r="AT325" s="227" t="s">
        <v>148</v>
      </c>
      <c r="AU325" s="227" t="s">
        <v>86</v>
      </c>
      <c r="AV325" s="12" t="s">
        <v>86</v>
      </c>
      <c r="AW325" s="12" t="s">
        <v>38</v>
      </c>
      <c r="AX325" s="12" t="s">
        <v>77</v>
      </c>
      <c r="AY325" s="227" t="s">
        <v>139</v>
      </c>
    </row>
    <row r="326" spans="2:51" s="12" customFormat="1" ht="13.5">
      <c r="B326" s="217"/>
      <c r="C326" s="218"/>
      <c r="D326" s="207" t="s">
        <v>148</v>
      </c>
      <c r="E326" s="219" t="s">
        <v>22</v>
      </c>
      <c r="F326" s="220" t="s">
        <v>826</v>
      </c>
      <c r="G326" s="218"/>
      <c r="H326" s="221">
        <v>83</v>
      </c>
      <c r="I326" s="222"/>
      <c r="J326" s="218"/>
      <c r="K326" s="218"/>
      <c r="L326" s="223"/>
      <c r="M326" s="224"/>
      <c r="N326" s="225"/>
      <c r="O326" s="225"/>
      <c r="P326" s="225"/>
      <c r="Q326" s="225"/>
      <c r="R326" s="225"/>
      <c r="S326" s="225"/>
      <c r="T326" s="226"/>
      <c r="AT326" s="227" t="s">
        <v>148</v>
      </c>
      <c r="AU326" s="227" t="s">
        <v>86</v>
      </c>
      <c r="AV326" s="12" t="s">
        <v>86</v>
      </c>
      <c r="AW326" s="12" t="s">
        <v>38</v>
      </c>
      <c r="AX326" s="12" t="s">
        <v>77</v>
      </c>
      <c r="AY326" s="227" t="s">
        <v>139</v>
      </c>
    </row>
    <row r="327" spans="2:51" s="12" customFormat="1" ht="13.5">
      <c r="B327" s="217"/>
      <c r="C327" s="218"/>
      <c r="D327" s="207" t="s">
        <v>148</v>
      </c>
      <c r="E327" s="219" t="s">
        <v>22</v>
      </c>
      <c r="F327" s="220" t="s">
        <v>827</v>
      </c>
      <c r="G327" s="218"/>
      <c r="H327" s="221">
        <v>83</v>
      </c>
      <c r="I327" s="222"/>
      <c r="J327" s="218"/>
      <c r="K327" s="218"/>
      <c r="L327" s="223"/>
      <c r="M327" s="224"/>
      <c r="N327" s="225"/>
      <c r="O327" s="225"/>
      <c r="P327" s="225"/>
      <c r="Q327" s="225"/>
      <c r="R327" s="225"/>
      <c r="S327" s="225"/>
      <c r="T327" s="226"/>
      <c r="AT327" s="227" t="s">
        <v>148</v>
      </c>
      <c r="AU327" s="227" t="s">
        <v>86</v>
      </c>
      <c r="AV327" s="12" t="s">
        <v>86</v>
      </c>
      <c r="AW327" s="12" t="s">
        <v>38</v>
      </c>
      <c r="AX327" s="12" t="s">
        <v>77</v>
      </c>
      <c r="AY327" s="227" t="s">
        <v>139</v>
      </c>
    </row>
    <row r="328" spans="2:51" s="12" customFormat="1" ht="13.5">
      <c r="B328" s="217"/>
      <c r="C328" s="218"/>
      <c r="D328" s="207" t="s">
        <v>148</v>
      </c>
      <c r="E328" s="219" t="s">
        <v>22</v>
      </c>
      <c r="F328" s="220" t="s">
        <v>828</v>
      </c>
      <c r="G328" s="218"/>
      <c r="H328" s="221">
        <v>83</v>
      </c>
      <c r="I328" s="222"/>
      <c r="J328" s="218"/>
      <c r="K328" s="218"/>
      <c r="L328" s="223"/>
      <c r="M328" s="224"/>
      <c r="N328" s="225"/>
      <c r="O328" s="225"/>
      <c r="P328" s="225"/>
      <c r="Q328" s="225"/>
      <c r="R328" s="225"/>
      <c r="S328" s="225"/>
      <c r="T328" s="226"/>
      <c r="AT328" s="227" t="s">
        <v>148</v>
      </c>
      <c r="AU328" s="227" t="s">
        <v>86</v>
      </c>
      <c r="AV328" s="12" t="s">
        <v>86</v>
      </c>
      <c r="AW328" s="12" t="s">
        <v>38</v>
      </c>
      <c r="AX328" s="12" t="s">
        <v>77</v>
      </c>
      <c r="AY328" s="227" t="s">
        <v>139</v>
      </c>
    </row>
    <row r="329" spans="2:51" s="13" customFormat="1" ht="13.5">
      <c r="B329" s="228"/>
      <c r="C329" s="229"/>
      <c r="D329" s="241" t="s">
        <v>148</v>
      </c>
      <c r="E329" s="242" t="s">
        <v>22</v>
      </c>
      <c r="F329" s="243" t="s">
        <v>151</v>
      </c>
      <c r="G329" s="229"/>
      <c r="H329" s="244">
        <v>324</v>
      </c>
      <c r="I329" s="233"/>
      <c r="J329" s="229"/>
      <c r="K329" s="229"/>
      <c r="L329" s="234"/>
      <c r="M329" s="235"/>
      <c r="N329" s="236"/>
      <c r="O329" s="236"/>
      <c r="P329" s="236"/>
      <c r="Q329" s="236"/>
      <c r="R329" s="236"/>
      <c r="S329" s="236"/>
      <c r="T329" s="237"/>
      <c r="AT329" s="238" t="s">
        <v>148</v>
      </c>
      <c r="AU329" s="238" t="s">
        <v>86</v>
      </c>
      <c r="AV329" s="13" t="s">
        <v>146</v>
      </c>
      <c r="AW329" s="13" t="s">
        <v>38</v>
      </c>
      <c r="AX329" s="13" t="s">
        <v>24</v>
      </c>
      <c r="AY329" s="238" t="s">
        <v>139</v>
      </c>
    </row>
    <row r="330" spans="2:65" s="1" customFormat="1" ht="31.5" customHeight="1">
      <c r="B330" s="41"/>
      <c r="C330" s="193" t="s">
        <v>829</v>
      </c>
      <c r="D330" s="193" t="s">
        <v>142</v>
      </c>
      <c r="E330" s="194" t="s">
        <v>830</v>
      </c>
      <c r="F330" s="195" t="s">
        <v>831</v>
      </c>
      <c r="G330" s="196" t="s">
        <v>374</v>
      </c>
      <c r="H330" s="197">
        <v>11</v>
      </c>
      <c r="I330" s="198"/>
      <c r="J330" s="199">
        <f>ROUND(I330*H330,2)</f>
        <v>0</v>
      </c>
      <c r="K330" s="195" t="s">
        <v>156</v>
      </c>
      <c r="L330" s="61"/>
      <c r="M330" s="200" t="s">
        <v>22</v>
      </c>
      <c r="N330" s="201" t="s">
        <v>48</v>
      </c>
      <c r="O330" s="42"/>
      <c r="P330" s="202">
        <f>O330*H330</f>
        <v>0</v>
      </c>
      <c r="Q330" s="202">
        <v>0</v>
      </c>
      <c r="R330" s="202">
        <f>Q330*H330</f>
        <v>0</v>
      </c>
      <c r="S330" s="202">
        <v>0</v>
      </c>
      <c r="T330" s="203">
        <f>S330*H330</f>
        <v>0</v>
      </c>
      <c r="AR330" s="24" t="s">
        <v>318</v>
      </c>
      <c r="AT330" s="24" t="s">
        <v>142</v>
      </c>
      <c r="AU330" s="24" t="s">
        <v>86</v>
      </c>
      <c r="AY330" s="24" t="s">
        <v>139</v>
      </c>
      <c r="BE330" s="204">
        <f>IF(N330="základní",J330,0)</f>
        <v>0</v>
      </c>
      <c r="BF330" s="204">
        <f>IF(N330="snížená",J330,0)</f>
        <v>0</v>
      </c>
      <c r="BG330" s="204">
        <f>IF(N330="zákl. přenesená",J330,0)</f>
        <v>0</v>
      </c>
      <c r="BH330" s="204">
        <f>IF(N330="sníž. přenesená",J330,0)</f>
        <v>0</v>
      </c>
      <c r="BI330" s="204">
        <f>IF(N330="nulová",J330,0)</f>
        <v>0</v>
      </c>
      <c r="BJ330" s="24" t="s">
        <v>24</v>
      </c>
      <c r="BK330" s="204">
        <f>ROUND(I330*H330,2)</f>
        <v>0</v>
      </c>
      <c r="BL330" s="24" t="s">
        <v>318</v>
      </c>
      <c r="BM330" s="24" t="s">
        <v>832</v>
      </c>
    </row>
    <row r="331" spans="2:51" s="12" customFormat="1" ht="13.5">
      <c r="B331" s="217"/>
      <c r="C331" s="218"/>
      <c r="D331" s="207" t="s">
        <v>148</v>
      </c>
      <c r="E331" s="219" t="s">
        <v>22</v>
      </c>
      <c r="F331" s="220" t="s">
        <v>823</v>
      </c>
      <c r="G331" s="218"/>
      <c r="H331" s="221">
        <v>5</v>
      </c>
      <c r="I331" s="222"/>
      <c r="J331" s="218"/>
      <c r="K331" s="218"/>
      <c r="L331" s="223"/>
      <c r="M331" s="224"/>
      <c r="N331" s="225"/>
      <c r="O331" s="225"/>
      <c r="P331" s="225"/>
      <c r="Q331" s="225"/>
      <c r="R331" s="225"/>
      <c r="S331" s="225"/>
      <c r="T331" s="226"/>
      <c r="AT331" s="227" t="s">
        <v>148</v>
      </c>
      <c r="AU331" s="227" t="s">
        <v>86</v>
      </c>
      <c r="AV331" s="12" t="s">
        <v>86</v>
      </c>
      <c r="AW331" s="12" t="s">
        <v>38</v>
      </c>
      <c r="AX331" s="12" t="s">
        <v>77</v>
      </c>
      <c r="AY331" s="227" t="s">
        <v>139</v>
      </c>
    </row>
    <row r="332" spans="2:51" s="12" customFormat="1" ht="13.5">
      <c r="B332" s="217"/>
      <c r="C332" s="218"/>
      <c r="D332" s="207" t="s">
        <v>148</v>
      </c>
      <c r="E332" s="219" t="s">
        <v>22</v>
      </c>
      <c r="F332" s="220" t="s">
        <v>833</v>
      </c>
      <c r="G332" s="218"/>
      <c r="H332" s="221">
        <v>5</v>
      </c>
      <c r="I332" s="222"/>
      <c r="J332" s="218"/>
      <c r="K332" s="218"/>
      <c r="L332" s="223"/>
      <c r="M332" s="224"/>
      <c r="N332" s="225"/>
      <c r="O332" s="225"/>
      <c r="P332" s="225"/>
      <c r="Q332" s="225"/>
      <c r="R332" s="225"/>
      <c r="S332" s="225"/>
      <c r="T332" s="226"/>
      <c r="AT332" s="227" t="s">
        <v>148</v>
      </c>
      <c r="AU332" s="227" t="s">
        <v>86</v>
      </c>
      <c r="AV332" s="12" t="s">
        <v>86</v>
      </c>
      <c r="AW332" s="12" t="s">
        <v>38</v>
      </c>
      <c r="AX332" s="12" t="s">
        <v>77</v>
      </c>
      <c r="AY332" s="227" t="s">
        <v>139</v>
      </c>
    </row>
    <row r="333" spans="2:51" s="12" customFormat="1" ht="13.5">
      <c r="B333" s="217"/>
      <c r="C333" s="218"/>
      <c r="D333" s="207" t="s">
        <v>148</v>
      </c>
      <c r="E333" s="219" t="s">
        <v>22</v>
      </c>
      <c r="F333" s="220" t="s">
        <v>608</v>
      </c>
      <c r="G333" s="218"/>
      <c r="H333" s="221">
        <v>1</v>
      </c>
      <c r="I333" s="222"/>
      <c r="J333" s="218"/>
      <c r="K333" s="218"/>
      <c r="L333" s="223"/>
      <c r="M333" s="224"/>
      <c r="N333" s="225"/>
      <c r="O333" s="225"/>
      <c r="P333" s="225"/>
      <c r="Q333" s="225"/>
      <c r="R333" s="225"/>
      <c r="S333" s="225"/>
      <c r="T333" s="226"/>
      <c r="AT333" s="227" t="s">
        <v>148</v>
      </c>
      <c r="AU333" s="227" t="s">
        <v>86</v>
      </c>
      <c r="AV333" s="12" t="s">
        <v>86</v>
      </c>
      <c r="AW333" s="12" t="s">
        <v>38</v>
      </c>
      <c r="AX333" s="12" t="s">
        <v>77</v>
      </c>
      <c r="AY333" s="227" t="s">
        <v>139</v>
      </c>
    </row>
    <row r="334" spans="2:51" s="13" customFormat="1" ht="13.5">
      <c r="B334" s="228"/>
      <c r="C334" s="229"/>
      <c r="D334" s="241" t="s">
        <v>148</v>
      </c>
      <c r="E334" s="242" t="s">
        <v>22</v>
      </c>
      <c r="F334" s="243" t="s">
        <v>151</v>
      </c>
      <c r="G334" s="229"/>
      <c r="H334" s="244">
        <v>11</v>
      </c>
      <c r="I334" s="233"/>
      <c r="J334" s="229"/>
      <c r="K334" s="229"/>
      <c r="L334" s="234"/>
      <c r="M334" s="235"/>
      <c r="N334" s="236"/>
      <c r="O334" s="236"/>
      <c r="P334" s="236"/>
      <c r="Q334" s="236"/>
      <c r="R334" s="236"/>
      <c r="S334" s="236"/>
      <c r="T334" s="237"/>
      <c r="AT334" s="238" t="s">
        <v>148</v>
      </c>
      <c r="AU334" s="238" t="s">
        <v>86</v>
      </c>
      <c r="AV334" s="13" t="s">
        <v>146</v>
      </c>
      <c r="AW334" s="13" t="s">
        <v>38</v>
      </c>
      <c r="AX334" s="13" t="s">
        <v>24</v>
      </c>
      <c r="AY334" s="238" t="s">
        <v>139</v>
      </c>
    </row>
    <row r="335" spans="2:65" s="1" customFormat="1" ht="31.5" customHeight="1">
      <c r="B335" s="41"/>
      <c r="C335" s="193" t="s">
        <v>834</v>
      </c>
      <c r="D335" s="193" t="s">
        <v>142</v>
      </c>
      <c r="E335" s="194" t="s">
        <v>835</v>
      </c>
      <c r="F335" s="195" t="s">
        <v>836</v>
      </c>
      <c r="G335" s="196" t="s">
        <v>374</v>
      </c>
      <c r="H335" s="197">
        <v>42</v>
      </c>
      <c r="I335" s="198"/>
      <c r="J335" s="199">
        <f>ROUND(I335*H335,2)</f>
        <v>0</v>
      </c>
      <c r="K335" s="195" t="s">
        <v>156</v>
      </c>
      <c r="L335" s="61"/>
      <c r="M335" s="200" t="s">
        <v>22</v>
      </c>
      <c r="N335" s="201" t="s">
        <v>48</v>
      </c>
      <c r="O335" s="42"/>
      <c r="P335" s="202">
        <f>O335*H335</f>
        <v>0</v>
      </c>
      <c r="Q335" s="202">
        <v>0</v>
      </c>
      <c r="R335" s="202">
        <f>Q335*H335</f>
        <v>0</v>
      </c>
      <c r="S335" s="202">
        <v>0</v>
      </c>
      <c r="T335" s="203">
        <f>S335*H335</f>
        <v>0</v>
      </c>
      <c r="AR335" s="24" t="s">
        <v>318</v>
      </c>
      <c r="AT335" s="24" t="s">
        <v>142</v>
      </c>
      <c r="AU335" s="24" t="s">
        <v>86</v>
      </c>
      <c r="AY335" s="24" t="s">
        <v>139</v>
      </c>
      <c r="BE335" s="204">
        <f>IF(N335="základní",J335,0)</f>
        <v>0</v>
      </c>
      <c r="BF335" s="204">
        <f>IF(N335="snížená",J335,0)</f>
        <v>0</v>
      </c>
      <c r="BG335" s="204">
        <f>IF(N335="zákl. přenesená",J335,0)</f>
        <v>0</v>
      </c>
      <c r="BH335" s="204">
        <f>IF(N335="sníž. přenesená",J335,0)</f>
        <v>0</v>
      </c>
      <c r="BI335" s="204">
        <f>IF(N335="nulová",J335,0)</f>
        <v>0</v>
      </c>
      <c r="BJ335" s="24" t="s">
        <v>24</v>
      </c>
      <c r="BK335" s="204">
        <f>ROUND(I335*H335,2)</f>
        <v>0</v>
      </c>
      <c r="BL335" s="24" t="s">
        <v>318</v>
      </c>
      <c r="BM335" s="24" t="s">
        <v>837</v>
      </c>
    </row>
    <row r="336" spans="2:51" s="12" customFormat="1" ht="13.5">
      <c r="B336" s="217"/>
      <c r="C336" s="218"/>
      <c r="D336" s="207" t="s">
        <v>148</v>
      </c>
      <c r="E336" s="219" t="s">
        <v>22</v>
      </c>
      <c r="F336" s="220" t="s">
        <v>838</v>
      </c>
      <c r="G336" s="218"/>
      <c r="H336" s="221">
        <v>8</v>
      </c>
      <c r="I336" s="222"/>
      <c r="J336" s="218"/>
      <c r="K336" s="218"/>
      <c r="L336" s="223"/>
      <c r="M336" s="224"/>
      <c r="N336" s="225"/>
      <c r="O336" s="225"/>
      <c r="P336" s="225"/>
      <c r="Q336" s="225"/>
      <c r="R336" s="225"/>
      <c r="S336" s="225"/>
      <c r="T336" s="226"/>
      <c r="AT336" s="227" t="s">
        <v>148</v>
      </c>
      <c r="AU336" s="227" t="s">
        <v>86</v>
      </c>
      <c r="AV336" s="12" t="s">
        <v>86</v>
      </c>
      <c r="AW336" s="12" t="s">
        <v>38</v>
      </c>
      <c r="AX336" s="12" t="s">
        <v>77</v>
      </c>
      <c r="AY336" s="227" t="s">
        <v>139</v>
      </c>
    </row>
    <row r="337" spans="2:51" s="12" customFormat="1" ht="13.5">
      <c r="B337" s="217"/>
      <c r="C337" s="218"/>
      <c r="D337" s="207" t="s">
        <v>148</v>
      </c>
      <c r="E337" s="219" t="s">
        <v>22</v>
      </c>
      <c r="F337" s="220" t="s">
        <v>760</v>
      </c>
      <c r="G337" s="218"/>
      <c r="H337" s="221">
        <v>22</v>
      </c>
      <c r="I337" s="222"/>
      <c r="J337" s="218"/>
      <c r="K337" s="218"/>
      <c r="L337" s="223"/>
      <c r="M337" s="224"/>
      <c r="N337" s="225"/>
      <c r="O337" s="225"/>
      <c r="P337" s="225"/>
      <c r="Q337" s="225"/>
      <c r="R337" s="225"/>
      <c r="S337" s="225"/>
      <c r="T337" s="226"/>
      <c r="AT337" s="227" t="s">
        <v>148</v>
      </c>
      <c r="AU337" s="227" t="s">
        <v>86</v>
      </c>
      <c r="AV337" s="12" t="s">
        <v>86</v>
      </c>
      <c r="AW337" s="12" t="s">
        <v>38</v>
      </c>
      <c r="AX337" s="12" t="s">
        <v>77</v>
      </c>
      <c r="AY337" s="227" t="s">
        <v>139</v>
      </c>
    </row>
    <row r="338" spans="2:51" s="12" customFormat="1" ht="13.5">
      <c r="B338" s="217"/>
      <c r="C338" s="218"/>
      <c r="D338" s="207" t="s">
        <v>148</v>
      </c>
      <c r="E338" s="219" t="s">
        <v>22</v>
      </c>
      <c r="F338" s="220" t="s">
        <v>839</v>
      </c>
      <c r="G338" s="218"/>
      <c r="H338" s="221">
        <v>7</v>
      </c>
      <c r="I338" s="222"/>
      <c r="J338" s="218"/>
      <c r="K338" s="218"/>
      <c r="L338" s="223"/>
      <c r="M338" s="224"/>
      <c r="N338" s="225"/>
      <c r="O338" s="225"/>
      <c r="P338" s="225"/>
      <c r="Q338" s="225"/>
      <c r="R338" s="225"/>
      <c r="S338" s="225"/>
      <c r="T338" s="226"/>
      <c r="AT338" s="227" t="s">
        <v>148</v>
      </c>
      <c r="AU338" s="227" t="s">
        <v>86</v>
      </c>
      <c r="AV338" s="12" t="s">
        <v>86</v>
      </c>
      <c r="AW338" s="12" t="s">
        <v>38</v>
      </c>
      <c r="AX338" s="12" t="s">
        <v>77</v>
      </c>
      <c r="AY338" s="227" t="s">
        <v>139</v>
      </c>
    </row>
    <row r="339" spans="2:51" s="12" customFormat="1" ht="13.5">
      <c r="B339" s="217"/>
      <c r="C339" s="218"/>
      <c r="D339" s="207" t="s">
        <v>148</v>
      </c>
      <c r="E339" s="219" t="s">
        <v>22</v>
      </c>
      <c r="F339" s="220" t="s">
        <v>691</v>
      </c>
      <c r="G339" s="218"/>
      <c r="H339" s="221">
        <v>5</v>
      </c>
      <c r="I339" s="222"/>
      <c r="J339" s="218"/>
      <c r="K339" s="218"/>
      <c r="L339" s="223"/>
      <c r="M339" s="224"/>
      <c r="N339" s="225"/>
      <c r="O339" s="225"/>
      <c r="P339" s="225"/>
      <c r="Q339" s="225"/>
      <c r="R339" s="225"/>
      <c r="S339" s="225"/>
      <c r="T339" s="226"/>
      <c r="AT339" s="227" t="s">
        <v>148</v>
      </c>
      <c r="AU339" s="227" t="s">
        <v>86</v>
      </c>
      <c r="AV339" s="12" t="s">
        <v>86</v>
      </c>
      <c r="AW339" s="12" t="s">
        <v>38</v>
      </c>
      <c r="AX339" s="12" t="s">
        <v>77</v>
      </c>
      <c r="AY339" s="227" t="s">
        <v>139</v>
      </c>
    </row>
    <row r="340" spans="2:51" s="13" customFormat="1" ht="13.5">
      <c r="B340" s="228"/>
      <c r="C340" s="229"/>
      <c r="D340" s="241" t="s">
        <v>148</v>
      </c>
      <c r="E340" s="242" t="s">
        <v>22</v>
      </c>
      <c r="F340" s="243" t="s">
        <v>151</v>
      </c>
      <c r="G340" s="229"/>
      <c r="H340" s="244">
        <v>42</v>
      </c>
      <c r="I340" s="233"/>
      <c r="J340" s="229"/>
      <c r="K340" s="229"/>
      <c r="L340" s="234"/>
      <c r="M340" s="235"/>
      <c r="N340" s="236"/>
      <c r="O340" s="236"/>
      <c r="P340" s="236"/>
      <c r="Q340" s="236"/>
      <c r="R340" s="236"/>
      <c r="S340" s="236"/>
      <c r="T340" s="237"/>
      <c r="AT340" s="238" t="s">
        <v>148</v>
      </c>
      <c r="AU340" s="238" t="s">
        <v>86</v>
      </c>
      <c r="AV340" s="13" t="s">
        <v>146</v>
      </c>
      <c r="AW340" s="13" t="s">
        <v>38</v>
      </c>
      <c r="AX340" s="13" t="s">
        <v>24</v>
      </c>
      <c r="AY340" s="238" t="s">
        <v>139</v>
      </c>
    </row>
    <row r="341" spans="2:65" s="1" customFormat="1" ht="31.5" customHeight="1">
      <c r="B341" s="41"/>
      <c r="C341" s="193" t="s">
        <v>840</v>
      </c>
      <c r="D341" s="193" t="s">
        <v>142</v>
      </c>
      <c r="E341" s="194" t="s">
        <v>841</v>
      </c>
      <c r="F341" s="195" t="s">
        <v>842</v>
      </c>
      <c r="G341" s="196" t="s">
        <v>374</v>
      </c>
      <c r="H341" s="197">
        <v>13</v>
      </c>
      <c r="I341" s="198"/>
      <c r="J341" s="199">
        <f>ROUND(I341*H341,2)</f>
        <v>0</v>
      </c>
      <c r="K341" s="195" t="s">
        <v>156</v>
      </c>
      <c r="L341" s="61"/>
      <c r="M341" s="200" t="s">
        <v>22</v>
      </c>
      <c r="N341" s="201" t="s">
        <v>48</v>
      </c>
      <c r="O341" s="42"/>
      <c r="P341" s="202">
        <f>O341*H341</f>
        <v>0</v>
      </c>
      <c r="Q341" s="202">
        <v>0</v>
      </c>
      <c r="R341" s="202">
        <f>Q341*H341</f>
        <v>0</v>
      </c>
      <c r="S341" s="202">
        <v>0</v>
      </c>
      <c r="T341" s="203">
        <f>S341*H341</f>
        <v>0</v>
      </c>
      <c r="AR341" s="24" t="s">
        <v>318</v>
      </c>
      <c r="AT341" s="24" t="s">
        <v>142</v>
      </c>
      <c r="AU341" s="24" t="s">
        <v>86</v>
      </c>
      <c r="AY341" s="24" t="s">
        <v>139</v>
      </c>
      <c r="BE341" s="204">
        <f>IF(N341="základní",J341,0)</f>
        <v>0</v>
      </c>
      <c r="BF341" s="204">
        <f>IF(N341="snížená",J341,0)</f>
        <v>0</v>
      </c>
      <c r="BG341" s="204">
        <f>IF(N341="zákl. přenesená",J341,0)</f>
        <v>0</v>
      </c>
      <c r="BH341" s="204">
        <f>IF(N341="sníž. přenesená",J341,0)</f>
        <v>0</v>
      </c>
      <c r="BI341" s="204">
        <f>IF(N341="nulová",J341,0)</f>
        <v>0</v>
      </c>
      <c r="BJ341" s="24" t="s">
        <v>24</v>
      </c>
      <c r="BK341" s="204">
        <f>ROUND(I341*H341,2)</f>
        <v>0</v>
      </c>
      <c r="BL341" s="24" t="s">
        <v>318</v>
      </c>
      <c r="BM341" s="24" t="s">
        <v>843</v>
      </c>
    </row>
    <row r="342" spans="2:51" s="12" customFormat="1" ht="13.5">
      <c r="B342" s="217"/>
      <c r="C342" s="218"/>
      <c r="D342" s="207" t="s">
        <v>148</v>
      </c>
      <c r="E342" s="219" t="s">
        <v>22</v>
      </c>
      <c r="F342" s="220" t="s">
        <v>844</v>
      </c>
      <c r="G342" s="218"/>
      <c r="H342" s="221">
        <v>6</v>
      </c>
      <c r="I342" s="222"/>
      <c r="J342" s="218"/>
      <c r="K342" s="218"/>
      <c r="L342" s="223"/>
      <c r="M342" s="224"/>
      <c r="N342" s="225"/>
      <c r="O342" s="225"/>
      <c r="P342" s="225"/>
      <c r="Q342" s="225"/>
      <c r="R342" s="225"/>
      <c r="S342" s="225"/>
      <c r="T342" s="226"/>
      <c r="AT342" s="227" t="s">
        <v>148</v>
      </c>
      <c r="AU342" s="227" t="s">
        <v>86</v>
      </c>
      <c r="AV342" s="12" t="s">
        <v>86</v>
      </c>
      <c r="AW342" s="12" t="s">
        <v>38</v>
      </c>
      <c r="AX342" s="12" t="s">
        <v>77</v>
      </c>
      <c r="AY342" s="227" t="s">
        <v>139</v>
      </c>
    </row>
    <row r="343" spans="2:51" s="12" customFormat="1" ht="13.5">
      <c r="B343" s="217"/>
      <c r="C343" s="218"/>
      <c r="D343" s="207" t="s">
        <v>148</v>
      </c>
      <c r="E343" s="219" t="s">
        <v>22</v>
      </c>
      <c r="F343" s="220" t="s">
        <v>376</v>
      </c>
      <c r="G343" s="218"/>
      <c r="H343" s="221">
        <v>2</v>
      </c>
      <c r="I343" s="222"/>
      <c r="J343" s="218"/>
      <c r="K343" s="218"/>
      <c r="L343" s="223"/>
      <c r="M343" s="224"/>
      <c r="N343" s="225"/>
      <c r="O343" s="225"/>
      <c r="P343" s="225"/>
      <c r="Q343" s="225"/>
      <c r="R343" s="225"/>
      <c r="S343" s="225"/>
      <c r="T343" s="226"/>
      <c r="AT343" s="227" t="s">
        <v>148</v>
      </c>
      <c r="AU343" s="227" t="s">
        <v>86</v>
      </c>
      <c r="AV343" s="12" t="s">
        <v>86</v>
      </c>
      <c r="AW343" s="12" t="s">
        <v>38</v>
      </c>
      <c r="AX343" s="12" t="s">
        <v>77</v>
      </c>
      <c r="AY343" s="227" t="s">
        <v>139</v>
      </c>
    </row>
    <row r="344" spans="2:51" s="12" customFormat="1" ht="13.5">
      <c r="B344" s="217"/>
      <c r="C344" s="218"/>
      <c r="D344" s="207" t="s">
        <v>148</v>
      </c>
      <c r="E344" s="219" t="s">
        <v>22</v>
      </c>
      <c r="F344" s="220" t="s">
        <v>845</v>
      </c>
      <c r="G344" s="218"/>
      <c r="H344" s="221">
        <v>5</v>
      </c>
      <c r="I344" s="222"/>
      <c r="J344" s="218"/>
      <c r="K344" s="218"/>
      <c r="L344" s="223"/>
      <c r="M344" s="224"/>
      <c r="N344" s="225"/>
      <c r="O344" s="225"/>
      <c r="P344" s="225"/>
      <c r="Q344" s="225"/>
      <c r="R344" s="225"/>
      <c r="S344" s="225"/>
      <c r="T344" s="226"/>
      <c r="AT344" s="227" t="s">
        <v>148</v>
      </c>
      <c r="AU344" s="227" t="s">
        <v>86</v>
      </c>
      <c r="AV344" s="12" t="s">
        <v>86</v>
      </c>
      <c r="AW344" s="12" t="s">
        <v>38</v>
      </c>
      <c r="AX344" s="12" t="s">
        <v>77</v>
      </c>
      <c r="AY344" s="227" t="s">
        <v>139</v>
      </c>
    </row>
    <row r="345" spans="2:51" s="13" customFormat="1" ht="13.5">
      <c r="B345" s="228"/>
      <c r="C345" s="229"/>
      <c r="D345" s="241" t="s">
        <v>148</v>
      </c>
      <c r="E345" s="242" t="s">
        <v>22</v>
      </c>
      <c r="F345" s="243" t="s">
        <v>151</v>
      </c>
      <c r="G345" s="229"/>
      <c r="H345" s="244">
        <v>13</v>
      </c>
      <c r="I345" s="233"/>
      <c r="J345" s="229"/>
      <c r="K345" s="229"/>
      <c r="L345" s="234"/>
      <c r="M345" s="235"/>
      <c r="N345" s="236"/>
      <c r="O345" s="236"/>
      <c r="P345" s="236"/>
      <c r="Q345" s="236"/>
      <c r="R345" s="236"/>
      <c r="S345" s="236"/>
      <c r="T345" s="237"/>
      <c r="AT345" s="238" t="s">
        <v>148</v>
      </c>
      <c r="AU345" s="238" t="s">
        <v>86</v>
      </c>
      <c r="AV345" s="13" t="s">
        <v>146</v>
      </c>
      <c r="AW345" s="13" t="s">
        <v>38</v>
      </c>
      <c r="AX345" s="13" t="s">
        <v>24</v>
      </c>
      <c r="AY345" s="238" t="s">
        <v>139</v>
      </c>
    </row>
    <row r="346" spans="2:65" s="1" customFormat="1" ht="22.5" customHeight="1">
      <c r="B346" s="41"/>
      <c r="C346" s="193" t="s">
        <v>846</v>
      </c>
      <c r="D346" s="193" t="s">
        <v>142</v>
      </c>
      <c r="E346" s="194" t="s">
        <v>847</v>
      </c>
      <c r="F346" s="195" t="s">
        <v>626</v>
      </c>
      <c r="G346" s="196" t="s">
        <v>387</v>
      </c>
      <c r="H346" s="270"/>
      <c r="I346" s="198"/>
      <c r="J346" s="199">
        <f>ROUND(I346*H346,2)</f>
        <v>0</v>
      </c>
      <c r="K346" s="195" t="s">
        <v>22</v>
      </c>
      <c r="L346" s="61"/>
      <c r="M346" s="200" t="s">
        <v>22</v>
      </c>
      <c r="N346" s="201" t="s">
        <v>48</v>
      </c>
      <c r="O346" s="42"/>
      <c r="P346" s="202">
        <f>O346*H346</f>
        <v>0</v>
      </c>
      <c r="Q346" s="202">
        <v>0</v>
      </c>
      <c r="R346" s="202">
        <f>Q346*H346</f>
        <v>0</v>
      </c>
      <c r="S346" s="202">
        <v>0</v>
      </c>
      <c r="T346" s="203">
        <f>S346*H346</f>
        <v>0</v>
      </c>
      <c r="AR346" s="24" t="s">
        <v>318</v>
      </c>
      <c r="AT346" s="24" t="s">
        <v>142</v>
      </c>
      <c r="AU346" s="24" t="s">
        <v>86</v>
      </c>
      <c r="AY346" s="24" t="s">
        <v>139</v>
      </c>
      <c r="BE346" s="204">
        <f>IF(N346="základní",J346,0)</f>
        <v>0</v>
      </c>
      <c r="BF346" s="204">
        <f>IF(N346="snížená",J346,0)</f>
        <v>0</v>
      </c>
      <c r="BG346" s="204">
        <f>IF(N346="zákl. přenesená",J346,0)</f>
        <v>0</v>
      </c>
      <c r="BH346" s="204">
        <f>IF(N346="sníž. přenesená",J346,0)</f>
        <v>0</v>
      </c>
      <c r="BI346" s="204">
        <f>IF(N346="nulová",J346,0)</f>
        <v>0</v>
      </c>
      <c r="BJ346" s="24" t="s">
        <v>24</v>
      </c>
      <c r="BK346" s="204">
        <f>ROUND(I346*H346,2)</f>
        <v>0</v>
      </c>
      <c r="BL346" s="24" t="s">
        <v>318</v>
      </c>
      <c r="BM346" s="24" t="s">
        <v>848</v>
      </c>
    </row>
    <row r="347" spans="2:63" s="10" customFormat="1" ht="29.85" customHeight="1">
      <c r="B347" s="176"/>
      <c r="C347" s="177"/>
      <c r="D347" s="190" t="s">
        <v>76</v>
      </c>
      <c r="E347" s="191" t="s">
        <v>849</v>
      </c>
      <c r="F347" s="191" t="s">
        <v>850</v>
      </c>
      <c r="G347" s="177"/>
      <c r="H347" s="177"/>
      <c r="I347" s="180"/>
      <c r="J347" s="192">
        <f>BK347</f>
        <v>0</v>
      </c>
      <c r="K347" s="177"/>
      <c r="L347" s="182"/>
      <c r="M347" s="183"/>
      <c r="N347" s="184"/>
      <c r="O347" s="184"/>
      <c r="P347" s="185">
        <f>SUM(P348:P531)</f>
        <v>0</v>
      </c>
      <c r="Q347" s="184"/>
      <c r="R347" s="185">
        <f>SUM(R348:R531)</f>
        <v>0.029150000000000002</v>
      </c>
      <c r="S347" s="184"/>
      <c r="T347" s="186">
        <f>SUM(T348:T531)</f>
        <v>0</v>
      </c>
      <c r="AR347" s="187" t="s">
        <v>86</v>
      </c>
      <c r="AT347" s="188" t="s">
        <v>76</v>
      </c>
      <c r="AU347" s="188" t="s">
        <v>24</v>
      </c>
      <c r="AY347" s="187" t="s">
        <v>139</v>
      </c>
      <c r="BK347" s="189">
        <f>SUM(BK348:BK531)</f>
        <v>0</v>
      </c>
    </row>
    <row r="348" spans="2:65" s="1" customFormat="1" ht="31.5" customHeight="1">
      <c r="B348" s="41"/>
      <c r="C348" s="193" t="s">
        <v>851</v>
      </c>
      <c r="D348" s="193" t="s">
        <v>142</v>
      </c>
      <c r="E348" s="194" t="s">
        <v>852</v>
      </c>
      <c r="F348" s="195" t="s">
        <v>853</v>
      </c>
      <c r="G348" s="196" t="s">
        <v>374</v>
      </c>
      <c r="H348" s="197">
        <v>8</v>
      </c>
      <c r="I348" s="198"/>
      <c r="J348" s="199">
        <f>ROUND(I348*H348,2)</f>
        <v>0</v>
      </c>
      <c r="K348" s="195" t="s">
        <v>156</v>
      </c>
      <c r="L348" s="61"/>
      <c r="M348" s="200" t="s">
        <v>22</v>
      </c>
      <c r="N348" s="201" t="s">
        <v>48</v>
      </c>
      <c r="O348" s="42"/>
      <c r="P348" s="202">
        <f>O348*H348</f>
        <v>0</v>
      </c>
      <c r="Q348" s="202">
        <v>0</v>
      </c>
      <c r="R348" s="202">
        <f>Q348*H348</f>
        <v>0</v>
      </c>
      <c r="S348" s="202">
        <v>0</v>
      </c>
      <c r="T348" s="203">
        <f>S348*H348</f>
        <v>0</v>
      </c>
      <c r="AR348" s="24" t="s">
        <v>318</v>
      </c>
      <c r="AT348" s="24" t="s">
        <v>142</v>
      </c>
      <c r="AU348" s="24" t="s">
        <v>86</v>
      </c>
      <c r="AY348" s="24" t="s">
        <v>139</v>
      </c>
      <c r="BE348" s="204">
        <f>IF(N348="základní",J348,0)</f>
        <v>0</v>
      </c>
      <c r="BF348" s="204">
        <f>IF(N348="snížená",J348,0)</f>
        <v>0</v>
      </c>
      <c r="BG348" s="204">
        <f>IF(N348="zákl. přenesená",J348,0)</f>
        <v>0</v>
      </c>
      <c r="BH348" s="204">
        <f>IF(N348="sníž. přenesená",J348,0)</f>
        <v>0</v>
      </c>
      <c r="BI348" s="204">
        <f>IF(N348="nulová",J348,0)</f>
        <v>0</v>
      </c>
      <c r="BJ348" s="24" t="s">
        <v>24</v>
      </c>
      <c r="BK348" s="204">
        <f>ROUND(I348*H348,2)</f>
        <v>0</v>
      </c>
      <c r="BL348" s="24" t="s">
        <v>318</v>
      </c>
      <c r="BM348" s="24" t="s">
        <v>854</v>
      </c>
    </row>
    <row r="349" spans="2:51" s="12" customFormat="1" ht="13.5">
      <c r="B349" s="217"/>
      <c r="C349" s="218"/>
      <c r="D349" s="207" t="s">
        <v>148</v>
      </c>
      <c r="E349" s="219" t="s">
        <v>22</v>
      </c>
      <c r="F349" s="220" t="s">
        <v>838</v>
      </c>
      <c r="G349" s="218"/>
      <c r="H349" s="221">
        <v>8</v>
      </c>
      <c r="I349" s="222"/>
      <c r="J349" s="218"/>
      <c r="K349" s="218"/>
      <c r="L349" s="223"/>
      <c r="M349" s="224"/>
      <c r="N349" s="225"/>
      <c r="O349" s="225"/>
      <c r="P349" s="225"/>
      <c r="Q349" s="225"/>
      <c r="R349" s="225"/>
      <c r="S349" s="225"/>
      <c r="T349" s="226"/>
      <c r="AT349" s="227" t="s">
        <v>148</v>
      </c>
      <c r="AU349" s="227" t="s">
        <v>86</v>
      </c>
      <c r="AV349" s="12" t="s">
        <v>86</v>
      </c>
      <c r="AW349" s="12" t="s">
        <v>38</v>
      </c>
      <c r="AX349" s="12" t="s">
        <v>77</v>
      </c>
      <c r="AY349" s="227" t="s">
        <v>139</v>
      </c>
    </row>
    <row r="350" spans="2:51" s="13" customFormat="1" ht="13.5">
      <c r="B350" s="228"/>
      <c r="C350" s="229"/>
      <c r="D350" s="241" t="s">
        <v>148</v>
      </c>
      <c r="E350" s="242" t="s">
        <v>22</v>
      </c>
      <c r="F350" s="243" t="s">
        <v>151</v>
      </c>
      <c r="G350" s="229"/>
      <c r="H350" s="244">
        <v>8</v>
      </c>
      <c r="I350" s="233"/>
      <c r="J350" s="229"/>
      <c r="K350" s="229"/>
      <c r="L350" s="234"/>
      <c r="M350" s="235"/>
      <c r="N350" s="236"/>
      <c r="O350" s="236"/>
      <c r="P350" s="236"/>
      <c r="Q350" s="236"/>
      <c r="R350" s="236"/>
      <c r="S350" s="236"/>
      <c r="T350" s="237"/>
      <c r="AT350" s="238" t="s">
        <v>148</v>
      </c>
      <c r="AU350" s="238" t="s">
        <v>86</v>
      </c>
      <c r="AV350" s="13" t="s">
        <v>146</v>
      </c>
      <c r="AW350" s="13" t="s">
        <v>38</v>
      </c>
      <c r="AX350" s="13" t="s">
        <v>24</v>
      </c>
      <c r="AY350" s="238" t="s">
        <v>139</v>
      </c>
    </row>
    <row r="351" spans="2:65" s="1" customFormat="1" ht="31.5" customHeight="1">
      <c r="B351" s="41"/>
      <c r="C351" s="260" t="s">
        <v>855</v>
      </c>
      <c r="D351" s="260" t="s">
        <v>378</v>
      </c>
      <c r="E351" s="261" t="s">
        <v>856</v>
      </c>
      <c r="F351" s="262" t="s">
        <v>857</v>
      </c>
      <c r="G351" s="263" t="s">
        <v>381</v>
      </c>
      <c r="H351" s="264">
        <v>8</v>
      </c>
      <c r="I351" s="265"/>
      <c r="J351" s="266">
        <f>ROUND(I351*H351,2)</f>
        <v>0</v>
      </c>
      <c r="K351" s="262" t="s">
        <v>22</v>
      </c>
      <c r="L351" s="267"/>
      <c r="M351" s="268" t="s">
        <v>22</v>
      </c>
      <c r="N351" s="269" t="s">
        <v>48</v>
      </c>
      <c r="O351" s="42"/>
      <c r="P351" s="202">
        <f>O351*H351</f>
        <v>0</v>
      </c>
      <c r="Q351" s="202">
        <v>0</v>
      </c>
      <c r="R351" s="202">
        <f>Q351*H351</f>
        <v>0</v>
      </c>
      <c r="S351" s="202">
        <v>0</v>
      </c>
      <c r="T351" s="203">
        <f>S351*H351</f>
        <v>0</v>
      </c>
      <c r="AR351" s="24" t="s">
        <v>382</v>
      </c>
      <c r="AT351" s="24" t="s">
        <v>378</v>
      </c>
      <c r="AU351" s="24" t="s">
        <v>86</v>
      </c>
      <c r="AY351" s="24" t="s">
        <v>139</v>
      </c>
      <c r="BE351" s="204">
        <f>IF(N351="základní",J351,0)</f>
        <v>0</v>
      </c>
      <c r="BF351" s="204">
        <f>IF(N351="snížená",J351,0)</f>
        <v>0</v>
      </c>
      <c r="BG351" s="204">
        <f>IF(N351="zákl. přenesená",J351,0)</f>
        <v>0</v>
      </c>
      <c r="BH351" s="204">
        <f>IF(N351="sníž. přenesená",J351,0)</f>
        <v>0</v>
      </c>
      <c r="BI351" s="204">
        <f>IF(N351="nulová",J351,0)</f>
        <v>0</v>
      </c>
      <c r="BJ351" s="24" t="s">
        <v>24</v>
      </c>
      <c r="BK351" s="204">
        <f>ROUND(I351*H351,2)</f>
        <v>0</v>
      </c>
      <c r="BL351" s="24" t="s">
        <v>318</v>
      </c>
      <c r="BM351" s="24" t="s">
        <v>858</v>
      </c>
    </row>
    <row r="352" spans="2:65" s="1" customFormat="1" ht="31.5" customHeight="1">
      <c r="B352" s="41"/>
      <c r="C352" s="193" t="s">
        <v>859</v>
      </c>
      <c r="D352" s="193" t="s">
        <v>142</v>
      </c>
      <c r="E352" s="194" t="s">
        <v>860</v>
      </c>
      <c r="F352" s="195" t="s">
        <v>861</v>
      </c>
      <c r="G352" s="196" t="s">
        <v>374</v>
      </c>
      <c r="H352" s="197">
        <v>9</v>
      </c>
      <c r="I352" s="198"/>
      <c r="J352" s="199">
        <f>ROUND(I352*H352,2)</f>
        <v>0</v>
      </c>
      <c r="K352" s="195" t="s">
        <v>156</v>
      </c>
      <c r="L352" s="61"/>
      <c r="M352" s="200" t="s">
        <v>22</v>
      </c>
      <c r="N352" s="201" t="s">
        <v>48</v>
      </c>
      <c r="O352" s="42"/>
      <c r="P352" s="202">
        <f>O352*H352</f>
        <v>0</v>
      </c>
      <c r="Q352" s="202">
        <v>0</v>
      </c>
      <c r="R352" s="202">
        <f>Q352*H352</f>
        <v>0</v>
      </c>
      <c r="S352" s="202">
        <v>0</v>
      </c>
      <c r="T352" s="203">
        <f>S352*H352</f>
        <v>0</v>
      </c>
      <c r="AR352" s="24" t="s">
        <v>318</v>
      </c>
      <c r="AT352" s="24" t="s">
        <v>142</v>
      </c>
      <c r="AU352" s="24" t="s">
        <v>86</v>
      </c>
      <c r="AY352" s="24" t="s">
        <v>139</v>
      </c>
      <c r="BE352" s="204">
        <f>IF(N352="základní",J352,0)</f>
        <v>0</v>
      </c>
      <c r="BF352" s="204">
        <f>IF(N352="snížená",J352,0)</f>
        <v>0</v>
      </c>
      <c r="BG352" s="204">
        <f>IF(N352="zákl. přenesená",J352,0)</f>
        <v>0</v>
      </c>
      <c r="BH352" s="204">
        <f>IF(N352="sníž. přenesená",J352,0)</f>
        <v>0</v>
      </c>
      <c r="BI352" s="204">
        <f>IF(N352="nulová",J352,0)</f>
        <v>0</v>
      </c>
      <c r="BJ352" s="24" t="s">
        <v>24</v>
      </c>
      <c r="BK352" s="204">
        <f>ROUND(I352*H352,2)</f>
        <v>0</v>
      </c>
      <c r="BL352" s="24" t="s">
        <v>318</v>
      </c>
      <c r="BM352" s="24" t="s">
        <v>862</v>
      </c>
    </row>
    <row r="353" spans="2:51" s="12" customFormat="1" ht="13.5">
      <c r="B353" s="217"/>
      <c r="C353" s="218"/>
      <c r="D353" s="207" t="s">
        <v>148</v>
      </c>
      <c r="E353" s="219" t="s">
        <v>22</v>
      </c>
      <c r="F353" s="220" t="s">
        <v>615</v>
      </c>
      <c r="G353" s="218"/>
      <c r="H353" s="221">
        <v>3</v>
      </c>
      <c r="I353" s="222"/>
      <c r="J353" s="218"/>
      <c r="K353" s="218"/>
      <c r="L353" s="223"/>
      <c r="M353" s="224"/>
      <c r="N353" s="225"/>
      <c r="O353" s="225"/>
      <c r="P353" s="225"/>
      <c r="Q353" s="225"/>
      <c r="R353" s="225"/>
      <c r="S353" s="225"/>
      <c r="T353" s="226"/>
      <c r="AT353" s="227" t="s">
        <v>148</v>
      </c>
      <c r="AU353" s="227" t="s">
        <v>86</v>
      </c>
      <c r="AV353" s="12" t="s">
        <v>86</v>
      </c>
      <c r="AW353" s="12" t="s">
        <v>38</v>
      </c>
      <c r="AX353" s="12" t="s">
        <v>77</v>
      </c>
      <c r="AY353" s="227" t="s">
        <v>139</v>
      </c>
    </row>
    <row r="354" spans="2:51" s="12" customFormat="1" ht="13.5">
      <c r="B354" s="217"/>
      <c r="C354" s="218"/>
      <c r="D354" s="207" t="s">
        <v>148</v>
      </c>
      <c r="E354" s="219" t="s">
        <v>22</v>
      </c>
      <c r="F354" s="220" t="s">
        <v>863</v>
      </c>
      <c r="G354" s="218"/>
      <c r="H354" s="221">
        <v>2</v>
      </c>
      <c r="I354" s="222"/>
      <c r="J354" s="218"/>
      <c r="K354" s="218"/>
      <c r="L354" s="223"/>
      <c r="M354" s="224"/>
      <c r="N354" s="225"/>
      <c r="O354" s="225"/>
      <c r="P354" s="225"/>
      <c r="Q354" s="225"/>
      <c r="R354" s="225"/>
      <c r="S354" s="225"/>
      <c r="T354" s="226"/>
      <c r="AT354" s="227" t="s">
        <v>148</v>
      </c>
      <c r="AU354" s="227" t="s">
        <v>86</v>
      </c>
      <c r="AV354" s="12" t="s">
        <v>86</v>
      </c>
      <c r="AW354" s="12" t="s">
        <v>38</v>
      </c>
      <c r="AX354" s="12" t="s">
        <v>77</v>
      </c>
      <c r="AY354" s="227" t="s">
        <v>139</v>
      </c>
    </row>
    <row r="355" spans="2:51" s="12" customFormat="1" ht="13.5">
      <c r="B355" s="217"/>
      <c r="C355" s="218"/>
      <c r="D355" s="207" t="s">
        <v>148</v>
      </c>
      <c r="E355" s="219" t="s">
        <v>22</v>
      </c>
      <c r="F355" s="220" t="s">
        <v>864</v>
      </c>
      <c r="G355" s="218"/>
      <c r="H355" s="221">
        <v>2</v>
      </c>
      <c r="I355" s="222"/>
      <c r="J355" s="218"/>
      <c r="K355" s="218"/>
      <c r="L355" s="223"/>
      <c r="M355" s="224"/>
      <c r="N355" s="225"/>
      <c r="O355" s="225"/>
      <c r="P355" s="225"/>
      <c r="Q355" s="225"/>
      <c r="R355" s="225"/>
      <c r="S355" s="225"/>
      <c r="T355" s="226"/>
      <c r="AT355" s="227" t="s">
        <v>148</v>
      </c>
      <c r="AU355" s="227" t="s">
        <v>86</v>
      </c>
      <c r="AV355" s="12" t="s">
        <v>86</v>
      </c>
      <c r="AW355" s="12" t="s">
        <v>38</v>
      </c>
      <c r="AX355" s="12" t="s">
        <v>77</v>
      </c>
      <c r="AY355" s="227" t="s">
        <v>139</v>
      </c>
    </row>
    <row r="356" spans="2:51" s="12" customFormat="1" ht="13.5">
      <c r="B356" s="217"/>
      <c r="C356" s="218"/>
      <c r="D356" s="207" t="s">
        <v>148</v>
      </c>
      <c r="E356" s="219" t="s">
        <v>22</v>
      </c>
      <c r="F356" s="220" t="s">
        <v>865</v>
      </c>
      <c r="G356" s="218"/>
      <c r="H356" s="221">
        <v>2</v>
      </c>
      <c r="I356" s="222"/>
      <c r="J356" s="218"/>
      <c r="K356" s="218"/>
      <c r="L356" s="223"/>
      <c r="M356" s="224"/>
      <c r="N356" s="225"/>
      <c r="O356" s="225"/>
      <c r="P356" s="225"/>
      <c r="Q356" s="225"/>
      <c r="R356" s="225"/>
      <c r="S356" s="225"/>
      <c r="T356" s="226"/>
      <c r="AT356" s="227" t="s">
        <v>148</v>
      </c>
      <c r="AU356" s="227" t="s">
        <v>86</v>
      </c>
      <c r="AV356" s="12" t="s">
        <v>86</v>
      </c>
      <c r="AW356" s="12" t="s">
        <v>38</v>
      </c>
      <c r="AX356" s="12" t="s">
        <v>77</v>
      </c>
      <c r="AY356" s="227" t="s">
        <v>139</v>
      </c>
    </row>
    <row r="357" spans="2:51" s="13" customFormat="1" ht="13.5">
      <c r="B357" s="228"/>
      <c r="C357" s="229"/>
      <c r="D357" s="241" t="s">
        <v>148</v>
      </c>
      <c r="E357" s="242" t="s">
        <v>22</v>
      </c>
      <c r="F357" s="243" t="s">
        <v>151</v>
      </c>
      <c r="G357" s="229"/>
      <c r="H357" s="244">
        <v>9</v>
      </c>
      <c r="I357" s="233"/>
      <c r="J357" s="229"/>
      <c r="K357" s="229"/>
      <c r="L357" s="234"/>
      <c r="M357" s="235"/>
      <c r="N357" s="236"/>
      <c r="O357" s="236"/>
      <c r="P357" s="236"/>
      <c r="Q357" s="236"/>
      <c r="R357" s="236"/>
      <c r="S357" s="236"/>
      <c r="T357" s="237"/>
      <c r="AT357" s="238" t="s">
        <v>148</v>
      </c>
      <c r="AU357" s="238" t="s">
        <v>86</v>
      </c>
      <c r="AV357" s="13" t="s">
        <v>146</v>
      </c>
      <c r="AW357" s="13" t="s">
        <v>38</v>
      </c>
      <c r="AX357" s="13" t="s">
        <v>24</v>
      </c>
      <c r="AY357" s="238" t="s">
        <v>139</v>
      </c>
    </row>
    <row r="358" spans="2:65" s="1" customFormat="1" ht="22.5" customHeight="1">
      <c r="B358" s="41"/>
      <c r="C358" s="260" t="s">
        <v>866</v>
      </c>
      <c r="D358" s="260" t="s">
        <v>378</v>
      </c>
      <c r="E358" s="261" t="s">
        <v>867</v>
      </c>
      <c r="F358" s="262" t="s">
        <v>868</v>
      </c>
      <c r="G358" s="263" t="s">
        <v>374</v>
      </c>
      <c r="H358" s="264">
        <v>9</v>
      </c>
      <c r="I358" s="265"/>
      <c r="J358" s="266">
        <f>ROUND(I358*H358,2)</f>
        <v>0</v>
      </c>
      <c r="K358" s="262" t="s">
        <v>156</v>
      </c>
      <c r="L358" s="267"/>
      <c r="M358" s="268" t="s">
        <v>22</v>
      </c>
      <c r="N358" s="269" t="s">
        <v>48</v>
      </c>
      <c r="O358" s="42"/>
      <c r="P358" s="202">
        <f>O358*H358</f>
        <v>0</v>
      </c>
      <c r="Q358" s="202">
        <v>5E-05</v>
      </c>
      <c r="R358" s="202">
        <f>Q358*H358</f>
        <v>0.00045000000000000004</v>
      </c>
      <c r="S358" s="202">
        <v>0</v>
      </c>
      <c r="T358" s="203">
        <f>S358*H358</f>
        <v>0</v>
      </c>
      <c r="AR358" s="24" t="s">
        <v>382</v>
      </c>
      <c r="AT358" s="24" t="s">
        <v>378</v>
      </c>
      <c r="AU358" s="24" t="s">
        <v>86</v>
      </c>
      <c r="AY358" s="24" t="s">
        <v>139</v>
      </c>
      <c r="BE358" s="204">
        <f>IF(N358="základní",J358,0)</f>
        <v>0</v>
      </c>
      <c r="BF358" s="204">
        <f>IF(N358="snížená",J358,0)</f>
        <v>0</v>
      </c>
      <c r="BG358" s="204">
        <f>IF(N358="zákl. přenesená",J358,0)</f>
        <v>0</v>
      </c>
      <c r="BH358" s="204">
        <f>IF(N358="sníž. přenesená",J358,0)</f>
        <v>0</v>
      </c>
      <c r="BI358" s="204">
        <f>IF(N358="nulová",J358,0)</f>
        <v>0</v>
      </c>
      <c r="BJ358" s="24" t="s">
        <v>24</v>
      </c>
      <c r="BK358" s="204">
        <f>ROUND(I358*H358,2)</f>
        <v>0</v>
      </c>
      <c r="BL358" s="24" t="s">
        <v>318</v>
      </c>
      <c r="BM358" s="24" t="s">
        <v>869</v>
      </c>
    </row>
    <row r="359" spans="2:65" s="1" customFormat="1" ht="22.5" customHeight="1">
      <c r="B359" s="41"/>
      <c r="C359" s="193" t="s">
        <v>870</v>
      </c>
      <c r="D359" s="193" t="s">
        <v>142</v>
      </c>
      <c r="E359" s="194" t="s">
        <v>871</v>
      </c>
      <c r="F359" s="195" t="s">
        <v>872</v>
      </c>
      <c r="G359" s="196" t="s">
        <v>374</v>
      </c>
      <c r="H359" s="197">
        <v>4</v>
      </c>
      <c r="I359" s="198"/>
      <c r="J359" s="199">
        <f>ROUND(I359*H359,2)</f>
        <v>0</v>
      </c>
      <c r="K359" s="195" t="s">
        <v>156</v>
      </c>
      <c r="L359" s="61"/>
      <c r="M359" s="200" t="s">
        <v>22</v>
      </c>
      <c r="N359" s="201" t="s">
        <v>48</v>
      </c>
      <c r="O359" s="42"/>
      <c r="P359" s="202">
        <f>O359*H359</f>
        <v>0</v>
      </c>
      <c r="Q359" s="202">
        <v>0</v>
      </c>
      <c r="R359" s="202">
        <f>Q359*H359</f>
        <v>0</v>
      </c>
      <c r="S359" s="202">
        <v>0</v>
      </c>
      <c r="T359" s="203">
        <f>S359*H359</f>
        <v>0</v>
      </c>
      <c r="AR359" s="24" t="s">
        <v>318</v>
      </c>
      <c r="AT359" s="24" t="s">
        <v>142</v>
      </c>
      <c r="AU359" s="24" t="s">
        <v>86</v>
      </c>
      <c r="AY359" s="24" t="s">
        <v>139</v>
      </c>
      <c r="BE359" s="204">
        <f>IF(N359="základní",J359,0)</f>
        <v>0</v>
      </c>
      <c r="BF359" s="204">
        <f>IF(N359="snížená",J359,0)</f>
        <v>0</v>
      </c>
      <c r="BG359" s="204">
        <f>IF(N359="zákl. přenesená",J359,0)</f>
        <v>0</v>
      </c>
      <c r="BH359" s="204">
        <f>IF(N359="sníž. přenesená",J359,0)</f>
        <v>0</v>
      </c>
      <c r="BI359" s="204">
        <f>IF(N359="nulová",J359,0)</f>
        <v>0</v>
      </c>
      <c r="BJ359" s="24" t="s">
        <v>24</v>
      </c>
      <c r="BK359" s="204">
        <f>ROUND(I359*H359,2)</f>
        <v>0</v>
      </c>
      <c r="BL359" s="24" t="s">
        <v>318</v>
      </c>
      <c r="BM359" s="24" t="s">
        <v>873</v>
      </c>
    </row>
    <row r="360" spans="2:47" s="1" customFormat="1" ht="27">
      <c r="B360" s="41"/>
      <c r="C360" s="63"/>
      <c r="D360" s="207" t="s">
        <v>158</v>
      </c>
      <c r="E360" s="63"/>
      <c r="F360" s="239" t="s">
        <v>874</v>
      </c>
      <c r="G360" s="63"/>
      <c r="H360" s="63"/>
      <c r="I360" s="163"/>
      <c r="J360" s="63"/>
      <c r="K360" s="63"/>
      <c r="L360" s="61"/>
      <c r="M360" s="240"/>
      <c r="N360" s="42"/>
      <c r="O360" s="42"/>
      <c r="P360" s="42"/>
      <c r="Q360" s="42"/>
      <c r="R360" s="42"/>
      <c r="S360" s="42"/>
      <c r="T360" s="78"/>
      <c r="AT360" s="24" t="s">
        <v>158</v>
      </c>
      <c r="AU360" s="24" t="s">
        <v>86</v>
      </c>
    </row>
    <row r="361" spans="2:51" s="12" customFormat="1" ht="13.5">
      <c r="B361" s="217"/>
      <c r="C361" s="218"/>
      <c r="D361" s="207" t="s">
        <v>148</v>
      </c>
      <c r="E361" s="219" t="s">
        <v>22</v>
      </c>
      <c r="F361" s="220" t="s">
        <v>605</v>
      </c>
      <c r="G361" s="218"/>
      <c r="H361" s="221">
        <v>1</v>
      </c>
      <c r="I361" s="222"/>
      <c r="J361" s="218"/>
      <c r="K361" s="218"/>
      <c r="L361" s="223"/>
      <c r="M361" s="224"/>
      <c r="N361" s="225"/>
      <c r="O361" s="225"/>
      <c r="P361" s="225"/>
      <c r="Q361" s="225"/>
      <c r="R361" s="225"/>
      <c r="S361" s="225"/>
      <c r="T361" s="226"/>
      <c r="AT361" s="227" t="s">
        <v>148</v>
      </c>
      <c r="AU361" s="227" t="s">
        <v>86</v>
      </c>
      <c r="AV361" s="12" t="s">
        <v>86</v>
      </c>
      <c r="AW361" s="12" t="s">
        <v>38</v>
      </c>
      <c r="AX361" s="12" t="s">
        <v>77</v>
      </c>
      <c r="AY361" s="227" t="s">
        <v>139</v>
      </c>
    </row>
    <row r="362" spans="2:51" s="12" customFormat="1" ht="13.5">
      <c r="B362" s="217"/>
      <c r="C362" s="218"/>
      <c r="D362" s="207" t="s">
        <v>148</v>
      </c>
      <c r="E362" s="219" t="s">
        <v>22</v>
      </c>
      <c r="F362" s="220" t="s">
        <v>606</v>
      </c>
      <c r="G362" s="218"/>
      <c r="H362" s="221">
        <v>1</v>
      </c>
      <c r="I362" s="222"/>
      <c r="J362" s="218"/>
      <c r="K362" s="218"/>
      <c r="L362" s="223"/>
      <c r="M362" s="224"/>
      <c r="N362" s="225"/>
      <c r="O362" s="225"/>
      <c r="P362" s="225"/>
      <c r="Q362" s="225"/>
      <c r="R362" s="225"/>
      <c r="S362" s="225"/>
      <c r="T362" s="226"/>
      <c r="AT362" s="227" t="s">
        <v>148</v>
      </c>
      <c r="AU362" s="227" t="s">
        <v>86</v>
      </c>
      <c r="AV362" s="12" t="s">
        <v>86</v>
      </c>
      <c r="AW362" s="12" t="s">
        <v>38</v>
      </c>
      <c r="AX362" s="12" t="s">
        <v>77</v>
      </c>
      <c r="AY362" s="227" t="s">
        <v>139</v>
      </c>
    </row>
    <row r="363" spans="2:51" s="12" customFormat="1" ht="13.5">
      <c r="B363" s="217"/>
      <c r="C363" s="218"/>
      <c r="D363" s="207" t="s">
        <v>148</v>
      </c>
      <c r="E363" s="219" t="s">
        <v>22</v>
      </c>
      <c r="F363" s="220" t="s">
        <v>607</v>
      </c>
      <c r="G363" s="218"/>
      <c r="H363" s="221">
        <v>1</v>
      </c>
      <c r="I363" s="222"/>
      <c r="J363" s="218"/>
      <c r="K363" s="218"/>
      <c r="L363" s="223"/>
      <c r="M363" s="224"/>
      <c r="N363" s="225"/>
      <c r="O363" s="225"/>
      <c r="P363" s="225"/>
      <c r="Q363" s="225"/>
      <c r="R363" s="225"/>
      <c r="S363" s="225"/>
      <c r="T363" s="226"/>
      <c r="AT363" s="227" t="s">
        <v>148</v>
      </c>
      <c r="AU363" s="227" t="s">
        <v>86</v>
      </c>
      <c r="AV363" s="12" t="s">
        <v>86</v>
      </c>
      <c r="AW363" s="12" t="s">
        <v>38</v>
      </c>
      <c r="AX363" s="12" t="s">
        <v>77</v>
      </c>
      <c r="AY363" s="227" t="s">
        <v>139</v>
      </c>
    </row>
    <row r="364" spans="2:51" s="12" customFormat="1" ht="13.5">
      <c r="B364" s="217"/>
      <c r="C364" s="218"/>
      <c r="D364" s="207" t="s">
        <v>148</v>
      </c>
      <c r="E364" s="219" t="s">
        <v>22</v>
      </c>
      <c r="F364" s="220" t="s">
        <v>608</v>
      </c>
      <c r="G364" s="218"/>
      <c r="H364" s="221">
        <v>1</v>
      </c>
      <c r="I364" s="222"/>
      <c r="J364" s="218"/>
      <c r="K364" s="218"/>
      <c r="L364" s="223"/>
      <c r="M364" s="224"/>
      <c r="N364" s="225"/>
      <c r="O364" s="225"/>
      <c r="P364" s="225"/>
      <c r="Q364" s="225"/>
      <c r="R364" s="225"/>
      <c r="S364" s="225"/>
      <c r="T364" s="226"/>
      <c r="AT364" s="227" t="s">
        <v>148</v>
      </c>
      <c r="AU364" s="227" t="s">
        <v>86</v>
      </c>
      <c r="AV364" s="12" t="s">
        <v>86</v>
      </c>
      <c r="AW364" s="12" t="s">
        <v>38</v>
      </c>
      <c r="AX364" s="12" t="s">
        <v>77</v>
      </c>
      <c r="AY364" s="227" t="s">
        <v>139</v>
      </c>
    </row>
    <row r="365" spans="2:51" s="13" customFormat="1" ht="13.5">
      <c r="B365" s="228"/>
      <c r="C365" s="229"/>
      <c r="D365" s="241" t="s">
        <v>148</v>
      </c>
      <c r="E365" s="242" t="s">
        <v>22</v>
      </c>
      <c r="F365" s="243" t="s">
        <v>151</v>
      </c>
      <c r="G365" s="229"/>
      <c r="H365" s="244">
        <v>4</v>
      </c>
      <c r="I365" s="233"/>
      <c r="J365" s="229"/>
      <c r="K365" s="229"/>
      <c r="L365" s="234"/>
      <c r="M365" s="235"/>
      <c r="N365" s="236"/>
      <c r="O365" s="236"/>
      <c r="P365" s="236"/>
      <c r="Q365" s="236"/>
      <c r="R365" s="236"/>
      <c r="S365" s="236"/>
      <c r="T365" s="237"/>
      <c r="AT365" s="238" t="s">
        <v>148</v>
      </c>
      <c r="AU365" s="238" t="s">
        <v>86</v>
      </c>
      <c r="AV365" s="13" t="s">
        <v>146</v>
      </c>
      <c r="AW365" s="13" t="s">
        <v>38</v>
      </c>
      <c r="AX365" s="13" t="s">
        <v>24</v>
      </c>
      <c r="AY365" s="238" t="s">
        <v>139</v>
      </c>
    </row>
    <row r="366" spans="2:65" s="1" customFormat="1" ht="31.5" customHeight="1">
      <c r="B366" s="41"/>
      <c r="C366" s="260" t="s">
        <v>875</v>
      </c>
      <c r="D366" s="260" t="s">
        <v>378</v>
      </c>
      <c r="E366" s="261" t="s">
        <v>876</v>
      </c>
      <c r="F366" s="262" t="s">
        <v>877</v>
      </c>
      <c r="G366" s="263" t="s">
        <v>381</v>
      </c>
      <c r="H366" s="264">
        <v>4</v>
      </c>
      <c r="I366" s="265"/>
      <c r="J366" s="266">
        <f>ROUND(I366*H366,2)</f>
        <v>0</v>
      </c>
      <c r="K366" s="262" t="s">
        <v>22</v>
      </c>
      <c r="L366" s="267"/>
      <c r="M366" s="268" t="s">
        <v>22</v>
      </c>
      <c r="N366" s="269" t="s">
        <v>48</v>
      </c>
      <c r="O366" s="42"/>
      <c r="P366" s="202">
        <f>O366*H366</f>
        <v>0</v>
      </c>
      <c r="Q366" s="202">
        <v>0</v>
      </c>
      <c r="R366" s="202">
        <f>Q366*H366</f>
        <v>0</v>
      </c>
      <c r="S366" s="202">
        <v>0</v>
      </c>
      <c r="T366" s="203">
        <f>S366*H366</f>
        <v>0</v>
      </c>
      <c r="AR366" s="24" t="s">
        <v>382</v>
      </c>
      <c r="AT366" s="24" t="s">
        <v>378</v>
      </c>
      <c r="AU366" s="24" t="s">
        <v>86</v>
      </c>
      <c r="AY366" s="24" t="s">
        <v>139</v>
      </c>
      <c r="BE366" s="204">
        <f>IF(N366="základní",J366,0)</f>
        <v>0</v>
      </c>
      <c r="BF366" s="204">
        <f>IF(N366="snížená",J366,0)</f>
        <v>0</v>
      </c>
      <c r="BG366" s="204">
        <f>IF(N366="zákl. přenesená",J366,0)</f>
        <v>0</v>
      </c>
      <c r="BH366" s="204">
        <f>IF(N366="sníž. přenesená",J366,0)</f>
        <v>0</v>
      </c>
      <c r="BI366" s="204">
        <f>IF(N366="nulová",J366,0)</f>
        <v>0</v>
      </c>
      <c r="BJ366" s="24" t="s">
        <v>24</v>
      </c>
      <c r="BK366" s="204">
        <f>ROUND(I366*H366,2)</f>
        <v>0</v>
      </c>
      <c r="BL366" s="24" t="s">
        <v>318</v>
      </c>
      <c r="BM366" s="24" t="s">
        <v>878</v>
      </c>
    </row>
    <row r="367" spans="2:65" s="1" customFormat="1" ht="31.5" customHeight="1">
      <c r="B367" s="41"/>
      <c r="C367" s="193" t="s">
        <v>879</v>
      </c>
      <c r="D367" s="193" t="s">
        <v>142</v>
      </c>
      <c r="E367" s="194" t="s">
        <v>880</v>
      </c>
      <c r="F367" s="195" t="s">
        <v>881</v>
      </c>
      <c r="G367" s="196" t="s">
        <v>374</v>
      </c>
      <c r="H367" s="197">
        <v>16</v>
      </c>
      <c r="I367" s="198"/>
      <c r="J367" s="199">
        <f>ROUND(I367*H367,2)</f>
        <v>0</v>
      </c>
      <c r="K367" s="195" t="s">
        <v>156</v>
      </c>
      <c r="L367" s="61"/>
      <c r="M367" s="200" t="s">
        <v>22</v>
      </c>
      <c r="N367" s="201" t="s">
        <v>48</v>
      </c>
      <c r="O367" s="42"/>
      <c r="P367" s="202">
        <f>O367*H367</f>
        <v>0</v>
      </c>
      <c r="Q367" s="202">
        <v>0</v>
      </c>
      <c r="R367" s="202">
        <f>Q367*H367</f>
        <v>0</v>
      </c>
      <c r="S367" s="202">
        <v>0</v>
      </c>
      <c r="T367" s="203">
        <f>S367*H367</f>
        <v>0</v>
      </c>
      <c r="AR367" s="24" t="s">
        <v>318</v>
      </c>
      <c r="AT367" s="24" t="s">
        <v>142</v>
      </c>
      <c r="AU367" s="24" t="s">
        <v>86</v>
      </c>
      <c r="AY367" s="24" t="s">
        <v>139</v>
      </c>
      <c r="BE367" s="204">
        <f>IF(N367="základní",J367,0)</f>
        <v>0</v>
      </c>
      <c r="BF367" s="204">
        <f>IF(N367="snížená",J367,0)</f>
        <v>0</v>
      </c>
      <c r="BG367" s="204">
        <f>IF(N367="zákl. přenesená",J367,0)</f>
        <v>0</v>
      </c>
      <c r="BH367" s="204">
        <f>IF(N367="sníž. přenesená",J367,0)</f>
        <v>0</v>
      </c>
      <c r="BI367" s="204">
        <f>IF(N367="nulová",J367,0)</f>
        <v>0</v>
      </c>
      <c r="BJ367" s="24" t="s">
        <v>24</v>
      </c>
      <c r="BK367" s="204">
        <f>ROUND(I367*H367,2)</f>
        <v>0</v>
      </c>
      <c r="BL367" s="24" t="s">
        <v>318</v>
      </c>
      <c r="BM367" s="24" t="s">
        <v>882</v>
      </c>
    </row>
    <row r="368" spans="2:51" s="11" customFormat="1" ht="13.5">
      <c r="B368" s="205"/>
      <c r="C368" s="206"/>
      <c r="D368" s="207" t="s">
        <v>148</v>
      </c>
      <c r="E368" s="208" t="s">
        <v>22</v>
      </c>
      <c r="F368" s="209" t="s">
        <v>883</v>
      </c>
      <c r="G368" s="206"/>
      <c r="H368" s="210" t="s">
        <v>22</v>
      </c>
      <c r="I368" s="211"/>
      <c r="J368" s="206"/>
      <c r="K368" s="206"/>
      <c r="L368" s="212"/>
      <c r="M368" s="213"/>
      <c r="N368" s="214"/>
      <c r="O368" s="214"/>
      <c r="P368" s="214"/>
      <c r="Q368" s="214"/>
      <c r="R368" s="214"/>
      <c r="S368" s="214"/>
      <c r="T368" s="215"/>
      <c r="AT368" s="216" t="s">
        <v>148</v>
      </c>
      <c r="AU368" s="216" t="s">
        <v>86</v>
      </c>
      <c r="AV368" s="11" t="s">
        <v>24</v>
      </c>
      <c r="AW368" s="11" t="s">
        <v>38</v>
      </c>
      <c r="AX368" s="11" t="s">
        <v>77</v>
      </c>
      <c r="AY368" s="216" t="s">
        <v>139</v>
      </c>
    </row>
    <row r="369" spans="2:51" s="12" customFormat="1" ht="13.5">
      <c r="B369" s="217"/>
      <c r="C369" s="218"/>
      <c r="D369" s="207" t="s">
        <v>148</v>
      </c>
      <c r="E369" s="219" t="s">
        <v>22</v>
      </c>
      <c r="F369" s="220" t="s">
        <v>863</v>
      </c>
      <c r="G369" s="218"/>
      <c r="H369" s="221">
        <v>2</v>
      </c>
      <c r="I369" s="222"/>
      <c r="J369" s="218"/>
      <c r="K369" s="218"/>
      <c r="L369" s="223"/>
      <c r="M369" s="224"/>
      <c r="N369" s="225"/>
      <c r="O369" s="225"/>
      <c r="P369" s="225"/>
      <c r="Q369" s="225"/>
      <c r="R369" s="225"/>
      <c r="S369" s="225"/>
      <c r="T369" s="226"/>
      <c r="AT369" s="227" t="s">
        <v>148</v>
      </c>
      <c r="AU369" s="227" t="s">
        <v>86</v>
      </c>
      <c r="AV369" s="12" t="s">
        <v>86</v>
      </c>
      <c r="AW369" s="12" t="s">
        <v>38</v>
      </c>
      <c r="AX369" s="12" t="s">
        <v>77</v>
      </c>
      <c r="AY369" s="227" t="s">
        <v>139</v>
      </c>
    </row>
    <row r="370" spans="2:51" s="12" customFormat="1" ht="13.5">
      <c r="B370" s="217"/>
      <c r="C370" s="218"/>
      <c r="D370" s="207" t="s">
        <v>148</v>
      </c>
      <c r="E370" s="219" t="s">
        <v>22</v>
      </c>
      <c r="F370" s="220" t="s">
        <v>864</v>
      </c>
      <c r="G370" s="218"/>
      <c r="H370" s="221">
        <v>2</v>
      </c>
      <c r="I370" s="222"/>
      <c r="J370" s="218"/>
      <c r="K370" s="218"/>
      <c r="L370" s="223"/>
      <c r="M370" s="224"/>
      <c r="N370" s="225"/>
      <c r="O370" s="225"/>
      <c r="P370" s="225"/>
      <c r="Q370" s="225"/>
      <c r="R370" s="225"/>
      <c r="S370" s="225"/>
      <c r="T370" s="226"/>
      <c r="AT370" s="227" t="s">
        <v>148</v>
      </c>
      <c r="AU370" s="227" t="s">
        <v>86</v>
      </c>
      <c r="AV370" s="12" t="s">
        <v>86</v>
      </c>
      <c r="AW370" s="12" t="s">
        <v>38</v>
      </c>
      <c r="AX370" s="12" t="s">
        <v>77</v>
      </c>
      <c r="AY370" s="227" t="s">
        <v>139</v>
      </c>
    </row>
    <row r="371" spans="2:51" s="12" customFormat="1" ht="13.5">
      <c r="B371" s="217"/>
      <c r="C371" s="218"/>
      <c r="D371" s="207" t="s">
        <v>148</v>
      </c>
      <c r="E371" s="219" t="s">
        <v>22</v>
      </c>
      <c r="F371" s="220" t="s">
        <v>865</v>
      </c>
      <c r="G371" s="218"/>
      <c r="H371" s="221">
        <v>2</v>
      </c>
      <c r="I371" s="222"/>
      <c r="J371" s="218"/>
      <c r="K371" s="218"/>
      <c r="L371" s="223"/>
      <c r="M371" s="224"/>
      <c r="N371" s="225"/>
      <c r="O371" s="225"/>
      <c r="P371" s="225"/>
      <c r="Q371" s="225"/>
      <c r="R371" s="225"/>
      <c r="S371" s="225"/>
      <c r="T371" s="226"/>
      <c r="AT371" s="227" t="s">
        <v>148</v>
      </c>
      <c r="AU371" s="227" t="s">
        <v>86</v>
      </c>
      <c r="AV371" s="12" t="s">
        <v>86</v>
      </c>
      <c r="AW371" s="12" t="s">
        <v>38</v>
      </c>
      <c r="AX371" s="12" t="s">
        <v>77</v>
      </c>
      <c r="AY371" s="227" t="s">
        <v>139</v>
      </c>
    </row>
    <row r="372" spans="2:51" s="11" customFormat="1" ht="13.5">
      <c r="B372" s="205"/>
      <c r="C372" s="206"/>
      <c r="D372" s="207" t="s">
        <v>148</v>
      </c>
      <c r="E372" s="208" t="s">
        <v>22</v>
      </c>
      <c r="F372" s="209" t="s">
        <v>884</v>
      </c>
      <c r="G372" s="206"/>
      <c r="H372" s="210" t="s">
        <v>22</v>
      </c>
      <c r="I372" s="211"/>
      <c r="J372" s="206"/>
      <c r="K372" s="206"/>
      <c r="L372" s="212"/>
      <c r="M372" s="213"/>
      <c r="N372" s="214"/>
      <c r="O372" s="214"/>
      <c r="P372" s="214"/>
      <c r="Q372" s="214"/>
      <c r="R372" s="214"/>
      <c r="S372" s="214"/>
      <c r="T372" s="215"/>
      <c r="AT372" s="216" t="s">
        <v>148</v>
      </c>
      <c r="AU372" s="216" t="s">
        <v>86</v>
      </c>
      <c r="AV372" s="11" t="s">
        <v>24</v>
      </c>
      <c r="AW372" s="11" t="s">
        <v>38</v>
      </c>
      <c r="AX372" s="11" t="s">
        <v>77</v>
      </c>
      <c r="AY372" s="216" t="s">
        <v>139</v>
      </c>
    </row>
    <row r="373" spans="2:51" s="12" customFormat="1" ht="13.5">
      <c r="B373" s="217"/>
      <c r="C373" s="218"/>
      <c r="D373" s="207" t="s">
        <v>148</v>
      </c>
      <c r="E373" s="219" t="s">
        <v>22</v>
      </c>
      <c r="F373" s="220" t="s">
        <v>863</v>
      </c>
      <c r="G373" s="218"/>
      <c r="H373" s="221">
        <v>2</v>
      </c>
      <c r="I373" s="222"/>
      <c r="J373" s="218"/>
      <c r="K373" s="218"/>
      <c r="L373" s="223"/>
      <c r="M373" s="224"/>
      <c r="N373" s="225"/>
      <c r="O373" s="225"/>
      <c r="P373" s="225"/>
      <c r="Q373" s="225"/>
      <c r="R373" s="225"/>
      <c r="S373" s="225"/>
      <c r="T373" s="226"/>
      <c r="AT373" s="227" t="s">
        <v>148</v>
      </c>
      <c r="AU373" s="227" t="s">
        <v>86</v>
      </c>
      <c r="AV373" s="12" t="s">
        <v>86</v>
      </c>
      <c r="AW373" s="12" t="s">
        <v>38</v>
      </c>
      <c r="AX373" s="12" t="s">
        <v>77</v>
      </c>
      <c r="AY373" s="227" t="s">
        <v>139</v>
      </c>
    </row>
    <row r="374" spans="2:51" s="12" customFormat="1" ht="13.5">
      <c r="B374" s="217"/>
      <c r="C374" s="218"/>
      <c r="D374" s="207" t="s">
        <v>148</v>
      </c>
      <c r="E374" s="219" t="s">
        <v>22</v>
      </c>
      <c r="F374" s="220" t="s">
        <v>864</v>
      </c>
      <c r="G374" s="218"/>
      <c r="H374" s="221">
        <v>2</v>
      </c>
      <c r="I374" s="222"/>
      <c r="J374" s="218"/>
      <c r="K374" s="218"/>
      <c r="L374" s="223"/>
      <c r="M374" s="224"/>
      <c r="N374" s="225"/>
      <c r="O374" s="225"/>
      <c r="P374" s="225"/>
      <c r="Q374" s="225"/>
      <c r="R374" s="225"/>
      <c r="S374" s="225"/>
      <c r="T374" s="226"/>
      <c r="AT374" s="227" t="s">
        <v>148</v>
      </c>
      <c r="AU374" s="227" t="s">
        <v>86</v>
      </c>
      <c r="AV374" s="12" t="s">
        <v>86</v>
      </c>
      <c r="AW374" s="12" t="s">
        <v>38</v>
      </c>
      <c r="AX374" s="12" t="s">
        <v>77</v>
      </c>
      <c r="AY374" s="227" t="s">
        <v>139</v>
      </c>
    </row>
    <row r="375" spans="2:51" s="12" customFormat="1" ht="13.5">
      <c r="B375" s="217"/>
      <c r="C375" s="218"/>
      <c r="D375" s="207" t="s">
        <v>148</v>
      </c>
      <c r="E375" s="219" t="s">
        <v>22</v>
      </c>
      <c r="F375" s="220" t="s">
        <v>865</v>
      </c>
      <c r="G375" s="218"/>
      <c r="H375" s="221">
        <v>2</v>
      </c>
      <c r="I375" s="222"/>
      <c r="J375" s="218"/>
      <c r="K375" s="218"/>
      <c r="L375" s="223"/>
      <c r="M375" s="224"/>
      <c r="N375" s="225"/>
      <c r="O375" s="225"/>
      <c r="P375" s="225"/>
      <c r="Q375" s="225"/>
      <c r="R375" s="225"/>
      <c r="S375" s="225"/>
      <c r="T375" s="226"/>
      <c r="AT375" s="227" t="s">
        <v>148</v>
      </c>
      <c r="AU375" s="227" t="s">
        <v>86</v>
      </c>
      <c r="AV375" s="12" t="s">
        <v>86</v>
      </c>
      <c r="AW375" s="12" t="s">
        <v>38</v>
      </c>
      <c r="AX375" s="12" t="s">
        <v>77</v>
      </c>
      <c r="AY375" s="227" t="s">
        <v>139</v>
      </c>
    </row>
    <row r="376" spans="2:51" s="11" customFormat="1" ht="13.5">
      <c r="B376" s="205"/>
      <c r="C376" s="206"/>
      <c r="D376" s="207" t="s">
        <v>148</v>
      </c>
      <c r="E376" s="208" t="s">
        <v>22</v>
      </c>
      <c r="F376" s="209" t="s">
        <v>885</v>
      </c>
      <c r="G376" s="206"/>
      <c r="H376" s="210" t="s">
        <v>22</v>
      </c>
      <c r="I376" s="211"/>
      <c r="J376" s="206"/>
      <c r="K376" s="206"/>
      <c r="L376" s="212"/>
      <c r="M376" s="213"/>
      <c r="N376" s="214"/>
      <c r="O376" s="214"/>
      <c r="P376" s="214"/>
      <c r="Q376" s="214"/>
      <c r="R376" s="214"/>
      <c r="S376" s="214"/>
      <c r="T376" s="215"/>
      <c r="AT376" s="216" t="s">
        <v>148</v>
      </c>
      <c r="AU376" s="216" t="s">
        <v>86</v>
      </c>
      <c r="AV376" s="11" t="s">
        <v>24</v>
      </c>
      <c r="AW376" s="11" t="s">
        <v>38</v>
      </c>
      <c r="AX376" s="11" t="s">
        <v>77</v>
      </c>
      <c r="AY376" s="216" t="s">
        <v>139</v>
      </c>
    </row>
    <row r="377" spans="2:51" s="12" customFormat="1" ht="13.5">
      <c r="B377" s="217"/>
      <c r="C377" s="218"/>
      <c r="D377" s="207" t="s">
        <v>148</v>
      </c>
      <c r="E377" s="219" t="s">
        <v>22</v>
      </c>
      <c r="F377" s="220" t="s">
        <v>605</v>
      </c>
      <c r="G377" s="218"/>
      <c r="H377" s="221">
        <v>1</v>
      </c>
      <c r="I377" s="222"/>
      <c r="J377" s="218"/>
      <c r="K377" s="218"/>
      <c r="L377" s="223"/>
      <c r="M377" s="224"/>
      <c r="N377" s="225"/>
      <c r="O377" s="225"/>
      <c r="P377" s="225"/>
      <c r="Q377" s="225"/>
      <c r="R377" s="225"/>
      <c r="S377" s="225"/>
      <c r="T377" s="226"/>
      <c r="AT377" s="227" t="s">
        <v>148</v>
      </c>
      <c r="AU377" s="227" t="s">
        <v>86</v>
      </c>
      <c r="AV377" s="12" t="s">
        <v>86</v>
      </c>
      <c r="AW377" s="12" t="s">
        <v>38</v>
      </c>
      <c r="AX377" s="12" t="s">
        <v>77</v>
      </c>
      <c r="AY377" s="227" t="s">
        <v>139</v>
      </c>
    </row>
    <row r="378" spans="2:51" s="12" customFormat="1" ht="13.5">
      <c r="B378" s="217"/>
      <c r="C378" s="218"/>
      <c r="D378" s="207" t="s">
        <v>148</v>
      </c>
      <c r="E378" s="219" t="s">
        <v>22</v>
      </c>
      <c r="F378" s="220" t="s">
        <v>605</v>
      </c>
      <c r="G378" s="218"/>
      <c r="H378" s="221">
        <v>1</v>
      </c>
      <c r="I378" s="222"/>
      <c r="J378" s="218"/>
      <c r="K378" s="218"/>
      <c r="L378" s="223"/>
      <c r="M378" s="224"/>
      <c r="N378" s="225"/>
      <c r="O378" s="225"/>
      <c r="P378" s="225"/>
      <c r="Q378" s="225"/>
      <c r="R378" s="225"/>
      <c r="S378" s="225"/>
      <c r="T378" s="226"/>
      <c r="AT378" s="227" t="s">
        <v>148</v>
      </c>
      <c r="AU378" s="227" t="s">
        <v>86</v>
      </c>
      <c r="AV378" s="12" t="s">
        <v>86</v>
      </c>
      <c r="AW378" s="12" t="s">
        <v>38</v>
      </c>
      <c r="AX378" s="12" t="s">
        <v>77</v>
      </c>
      <c r="AY378" s="227" t="s">
        <v>139</v>
      </c>
    </row>
    <row r="379" spans="2:51" s="12" customFormat="1" ht="13.5">
      <c r="B379" s="217"/>
      <c r="C379" s="218"/>
      <c r="D379" s="207" t="s">
        <v>148</v>
      </c>
      <c r="E379" s="219" t="s">
        <v>22</v>
      </c>
      <c r="F379" s="220" t="s">
        <v>607</v>
      </c>
      <c r="G379" s="218"/>
      <c r="H379" s="221">
        <v>1</v>
      </c>
      <c r="I379" s="222"/>
      <c r="J379" s="218"/>
      <c r="K379" s="218"/>
      <c r="L379" s="223"/>
      <c r="M379" s="224"/>
      <c r="N379" s="225"/>
      <c r="O379" s="225"/>
      <c r="P379" s="225"/>
      <c r="Q379" s="225"/>
      <c r="R379" s="225"/>
      <c r="S379" s="225"/>
      <c r="T379" s="226"/>
      <c r="AT379" s="227" t="s">
        <v>148</v>
      </c>
      <c r="AU379" s="227" t="s">
        <v>86</v>
      </c>
      <c r="AV379" s="12" t="s">
        <v>86</v>
      </c>
      <c r="AW379" s="12" t="s">
        <v>38</v>
      </c>
      <c r="AX379" s="12" t="s">
        <v>77</v>
      </c>
      <c r="AY379" s="227" t="s">
        <v>139</v>
      </c>
    </row>
    <row r="380" spans="2:51" s="12" customFormat="1" ht="13.5">
      <c r="B380" s="217"/>
      <c r="C380" s="218"/>
      <c r="D380" s="207" t="s">
        <v>148</v>
      </c>
      <c r="E380" s="219" t="s">
        <v>22</v>
      </c>
      <c r="F380" s="220" t="s">
        <v>608</v>
      </c>
      <c r="G380" s="218"/>
      <c r="H380" s="221">
        <v>1</v>
      </c>
      <c r="I380" s="222"/>
      <c r="J380" s="218"/>
      <c r="K380" s="218"/>
      <c r="L380" s="223"/>
      <c r="M380" s="224"/>
      <c r="N380" s="225"/>
      <c r="O380" s="225"/>
      <c r="P380" s="225"/>
      <c r="Q380" s="225"/>
      <c r="R380" s="225"/>
      <c r="S380" s="225"/>
      <c r="T380" s="226"/>
      <c r="AT380" s="227" t="s">
        <v>148</v>
      </c>
      <c r="AU380" s="227" t="s">
        <v>86</v>
      </c>
      <c r="AV380" s="12" t="s">
        <v>86</v>
      </c>
      <c r="AW380" s="12" t="s">
        <v>38</v>
      </c>
      <c r="AX380" s="12" t="s">
        <v>77</v>
      </c>
      <c r="AY380" s="227" t="s">
        <v>139</v>
      </c>
    </row>
    <row r="381" spans="2:51" s="13" customFormat="1" ht="13.5">
      <c r="B381" s="228"/>
      <c r="C381" s="229"/>
      <c r="D381" s="241" t="s">
        <v>148</v>
      </c>
      <c r="E381" s="242" t="s">
        <v>22</v>
      </c>
      <c r="F381" s="243" t="s">
        <v>151</v>
      </c>
      <c r="G381" s="229"/>
      <c r="H381" s="244">
        <v>16</v>
      </c>
      <c r="I381" s="233"/>
      <c r="J381" s="229"/>
      <c r="K381" s="229"/>
      <c r="L381" s="234"/>
      <c r="M381" s="235"/>
      <c r="N381" s="236"/>
      <c r="O381" s="236"/>
      <c r="P381" s="236"/>
      <c r="Q381" s="236"/>
      <c r="R381" s="236"/>
      <c r="S381" s="236"/>
      <c r="T381" s="237"/>
      <c r="AT381" s="238" t="s">
        <v>148</v>
      </c>
      <c r="AU381" s="238" t="s">
        <v>86</v>
      </c>
      <c r="AV381" s="13" t="s">
        <v>146</v>
      </c>
      <c r="AW381" s="13" t="s">
        <v>38</v>
      </c>
      <c r="AX381" s="13" t="s">
        <v>24</v>
      </c>
      <c r="AY381" s="238" t="s">
        <v>139</v>
      </c>
    </row>
    <row r="382" spans="2:65" s="1" customFormat="1" ht="31.5" customHeight="1">
      <c r="B382" s="41"/>
      <c r="C382" s="260" t="s">
        <v>886</v>
      </c>
      <c r="D382" s="260" t="s">
        <v>378</v>
      </c>
      <c r="E382" s="261" t="s">
        <v>887</v>
      </c>
      <c r="F382" s="262" t="s">
        <v>888</v>
      </c>
      <c r="G382" s="263" t="s">
        <v>381</v>
      </c>
      <c r="H382" s="264">
        <v>6</v>
      </c>
      <c r="I382" s="265"/>
      <c r="J382" s="266">
        <f>ROUND(I382*H382,2)</f>
        <v>0</v>
      </c>
      <c r="K382" s="262" t="s">
        <v>22</v>
      </c>
      <c r="L382" s="267"/>
      <c r="M382" s="268" t="s">
        <v>22</v>
      </c>
      <c r="N382" s="269" t="s">
        <v>48</v>
      </c>
      <c r="O382" s="42"/>
      <c r="P382" s="202">
        <f>O382*H382</f>
        <v>0</v>
      </c>
      <c r="Q382" s="202">
        <v>0</v>
      </c>
      <c r="R382" s="202">
        <f>Q382*H382</f>
        <v>0</v>
      </c>
      <c r="S382" s="202">
        <v>0</v>
      </c>
      <c r="T382" s="203">
        <f>S382*H382</f>
        <v>0</v>
      </c>
      <c r="AR382" s="24" t="s">
        <v>382</v>
      </c>
      <c r="AT382" s="24" t="s">
        <v>378</v>
      </c>
      <c r="AU382" s="24" t="s">
        <v>86</v>
      </c>
      <c r="AY382" s="24" t="s">
        <v>139</v>
      </c>
      <c r="BE382" s="204">
        <f>IF(N382="základní",J382,0)</f>
        <v>0</v>
      </c>
      <c r="BF382" s="204">
        <f>IF(N382="snížená",J382,0)</f>
        <v>0</v>
      </c>
      <c r="BG382" s="204">
        <f>IF(N382="zákl. přenesená",J382,0)</f>
        <v>0</v>
      </c>
      <c r="BH382" s="204">
        <f>IF(N382="sníž. přenesená",J382,0)</f>
        <v>0</v>
      </c>
      <c r="BI382" s="204">
        <f>IF(N382="nulová",J382,0)</f>
        <v>0</v>
      </c>
      <c r="BJ382" s="24" t="s">
        <v>24</v>
      </c>
      <c r="BK382" s="204">
        <f>ROUND(I382*H382,2)</f>
        <v>0</v>
      </c>
      <c r="BL382" s="24" t="s">
        <v>318</v>
      </c>
      <c r="BM382" s="24" t="s">
        <v>889</v>
      </c>
    </row>
    <row r="383" spans="2:51" s="11" customFormat="1" ht="13.5">
      <c r="B383" s="205"/>
      <c r="C383" s="206"/>
      <c r="D383" s="207" t="s">
        <v>148</v>
      </c>
      <c r="E383" s="208" t="s">
        <v>22</v>
      </c>
      <c r="F383" s="209" t="s">
        <v>883</v>
      </c>
      <c r="G383" s="206"/>
      <c r="H383" s="210" t="s">
        <v>22</v>
      </c>
      <c r="I383" s="211"/>
      <c r="J383" s="206"/>
      <c r="K383" s="206"/>
      <c r="L383" s="212"/>
      <c r="M383" s="213"/>
      <c r="N383" s="214"/>
      <c r="O383" s="214"/>
      <c r="P383" s="214"/>
      <c r="Q383" s="214"/>
      <c r="R383" s="214"/>
      <c r="S383" s="214"/>
      <c r="T383" s="215"/>
      <c r="AT383" s="216" t="s">
        <v>148</v>
      </c>
      <c r="AU383" s="216" t="s">
        <v>86</v>
      </c>
      <c r="AV383" s="11" t="s">
        <v>24</v>
      </c>
      <c r="AW383" s="11" t="s">
        <v>38</v>
      </c>
      <c r="AX383" s="11" t="s">
        <v>77</v>
      </c>
      <c r="AY383" s="216" t="s">
        <v>139</v>
      </c>
    </row>
    <row r="384" spans="2:51" s="12" customFormat="1" ht="13.5">
      <c r="B384" s="217"/>
      <c r="C384" s="218"/>
      <c r="D384" s="207" t="s">
        <v>148</v>
      </c>
      <c r="E384" s="219" t="s">
        <v>22</v>
      </c>
      <c r="F384" s="220" t="s">
        <v>863</v>
      </c>
      <c r="G384" s="218"/>
      <c r="H384" s="221">
        <v>2</v>
      </c>
      <c r="I384" s="222"/>
      <c r="J384" s="218"/>
      <c r="K384" s="218"/>
      <c r="L384" s="223"/>
      <c r="M384" s="224"/>
      <c r="N384" s="225"/>
      <c r="O384" s="225"/>
      <c r="P384" s="225"/>
      <c r="Q384" s="225"/>
      <c r="R384" s="225"/>
      <c r="S384" s="225"/>
      <c r="T384" s="226"/>
      <c r="AT384" s="227" t="s">
        <v>148</v>
      </c>
      <c r="AU384" s="227" t="s">
        <v>86</v>
      </c>
      <c r="AV384" s="12" t="s">
        <v>86</v>
      </c>
      <c r="AW384" s="12" t="s">
        <v>38</v>
      </c>
      <c r="AX384" s="12" t="s">
        <v>77</v>
      </c>
      <c r="AY384" s="227" t="s">
        <v>139</v>
      </c>
    </row>
    <row r="385" spans="2:51" s="12" customFormat="1" ht="13.5">
      <c r="B385" s="217"/>
      <c r="C385" s="218"/>
      <c r="D385" s="207" t="s">
        <v>148</v>
      </c>
      <c r="E385" s="219" t="s">
        <v>22</v>
      </c>
      <c r="F385" s="220" t="s">
        <v>864</v>
      </c>
      <c r="G385" s="218"/>
      <c r="H385" s="221">
        <v>2</v>
      </c>
      <c r="I385" s="222"/>
      <c r="J385" s="218"/>
      <c r="K385" s="218"/>
      <c r="L385" s="223"/>
      <c r="M385" s="224"/>
      <c r="N385" s="225"/>
      <c r="O385" s="225"/>
      <c r="P385" s="225"/>
      <c r="Q385" s="225"/>
      <c r="R385" s="225"/>
      <c r="S385" s="225"/>
      <c r="T385" s="226"/>
      <c r="AT385" s="227" t="s">
        <v>148</v>
      </c>
      <c r="AU385" s="227" t="s">
        <v>86</v>
      </c>
      <c r="AV385" s="12" t="s">
        <v>86</v>
      </c>
      <c r="AW385" s="12" t="s">
        <v>38</v>
      </c>
      <c r="AX385" s="12" t="s">
        <v>77</v>
      </c>
      <c r="AY385" s="227" t="s">
        <v>139</v>
      </c>
    </row>
    <row r="386" spans="2:51" s="12" customFormat="1" ht="13.5">
      <c r="B386" s="217"/>
      <c r="C386" s="218"/>
      <c r="D386" s="207" t="s">
        <v>148</v>
      </c>
      <c r="E386" s="219" t="s">
        <v>22</v>
      </c>
      <c r="F386" s="220" t="s">
        <v>865</v>
      </c>
      <c r="G386" s="218"/>
      <c r="H386" s="221">
        <v>2</v>
      </c>
      <c r="I386" s="222"/>
      <c r="J386" s="218"/>
      <c r="K386" s="218"/>
      <c r="L386" s="223"/>
      <c r="M386" s="224"/>
      <c r="N386" s="225"/>
      <c r="O386" s="225"/>
      <c r="P386" s="225"/>
      <c r="Q386" s="225"/>
      <c r="R386" s="225"/>
      <c r="S386" s="225"/>
      <c r="T386" s="226"/>
      <c r="AT386" s="227" t="s">
        <v>148</v>
      </c>
      <c r="AU386" s="227" t="s">
        <v>86</v>
      </c>
      <c r="AV386" s="12" t="s">
        <v>86</v>
      </c>
      <c r="AW386" s="12" t="s">
        <v>38</v>
      </c>
      <c r="AX386" s="12" t="s">
        <v>77</v>
      </c>
      <c r="AY386" s="227" t="s">
        <v>139</v>
      </c>
    </row>
    <row r="387" spans="2:51" s="13" customFormat="1" ht="13.5">
      <c r="B387" s="228"/>
      <c r="C387" s="229"/>
      <c r="D387" s="241" t="s">
        <v>148</v>
      </c>
      <c r="E387" s="242" t="s">
        <v>22</v>
      </c>
      <c r="F387" s="243" t="s">
        <v>151</v>
      </c>
      <c r="G387" s="229"/>
      <c r="H387" s="244">
        <v>6</v>
      </c>
      <c r="I387" s="233"/>
      <c r="J387" s="229"/>
      <c r="K387" s="229"/>
      <c r="L387" s="234"/>
      <c r="M387" s="235"/>
      <c r="N387" s="236"/>
      <c r="O387" s="236"/>
      <c r="P387" s="236"/>
      <c r="Q387" s="236"/>
      <c r="R387" s="236"/>
      <c r="S387" s="236"/>
      <c r="T387" s="237"/>
      <c r="AT387" s="238" t="s">
        <v>148</v>
      </c>
      <c r="AU387" s="238" t="s">
        <v>86</v>
      </c>
      <c r="AV387" s="13" t="s">
        <v>146</v>
      </c>
      <c r="AW387" s="13" t="s">
        <v>38</v>
      </c>
      <c r="AX387" s="13" t="s">
        <v>24</v>
      </c>
      <c r="AY387" s="238" t="s">
        <v>139</v>
      </c>
    </row>
    <row r="388" spans="2:65" s="1" customFormat="1" ht="31.5" customHeight="1">
      <c r="B388" s="41"/>
      <c r="C388" s="260" t="s">
        <v>890</v>
      </c>
      <c r="D388" s="260" t="s">
        <v>378</v>
      </c>
      <c r="E388" s="261" t="s">
        <v>891</v>
      </c>
      <c r="F388" s="262" t="s">
        <v>892</v>
      </c>
      <c r="G388" s="263" t="s">
        <v>381</v>
      </c>
      <c r="H388" s="264">
        <v>6</v>
      </c>
      <c r="I388" s="265"/>
      <c r="J388" s="266">
        <f>ROUND(I388*H388,2)</f>
        <v>0</v>
      </c>
      <c r="K388" s="262" t="s">
        <v>22</v>
      </c>
      <c r="L388" s="267"/>
      <c r="M388" s="268" t="s">
        <v>22</v>
      </c>
      <c r="N388" s="269" t="s">
        <v>48</v>
      </c>
      <c r="O388" s="42"/>
      <c r="P388" s="202">
        <f>O388*H388</f>
        <v>0</v>
      </c>
      <c r="Q388" s="202">
        <v>0</v>
      </c>
      <c r="R388" s="202">
        <f>Q388*H388</f>
        <v>0</v>
      </c>
      <c r="S388" s="202">
        <v>0</v>
      </c>
      <c r="T388" s="203">
        <f>S388*H388</f>
        <v>0</v>
      </c>
      <c r="AR388" s="24" t="s">
        <v>382</v>
      </c>
      <c r="AT388" s="24" t="s">
        <v>378</v>
      </c>
      <c r="AU388" s="24" t="s">
        <v>86</v>
      </c>
      <c r="AY388" s="24" t="s">
        <v>139</v>
      </c>
      <c r="BE388" s="204">
        <f>IF(N388="základní",J388,0)</f>
        <v>0</v>
      </c>
      <c r="BF388" s="204">
        <f>IF(N388="snížená",J388,0)</f>
        <v>0</v>
      </c>
      <c r="BG388" s="204">
        <f>IF(N388="zákl. přenesená",J388,0)</f>
        <v>0</v>
      </c>
      <c r="BH388" s="204">
        <f>IF(N388="sníž. přenesená",J388,0)</f>
        <v>0</v>
      </c>
      <c r="BI388" s="204">
        <f>IF(N388="nulová",J388,0)</f>
        <v>0</v>
      </c>
      <c r="BJ388" s="24" t="s">
        <v>24</v>
      </c>
      <c r="BK388" s="204">
        <f>ROUND(I388*H388,2)</f>
        <v>0</v>
      </c>
      <c r="BL388" s="24" t="s">
        <v>318</v>
      </c>
      <c r="BM388" s="24" t="s">
        <v>893</v>
      </c>
    </row>
    <row r="389" spans="2:51" s="11" customFormat="1" ht="13.5">
      <c r="B389" s="205"/>
      <c r="C389" s="206"/>
      <c r="D389" s="207" t="s">
        <v>148</v>
      </c>
      <c r="E389" s="208" t="s">
        <v>22</v>
      </c>
      <c r="F389" s="209" t="s">
        <v>884</v>
      </c>
      <c r="G389" s="206"/>
      <c r="H389" s="210" t="s">
        <v>22</v>
      </c>
      <c r="I389" s="211"/>
      <c r="J389" s="206"/>
      <c r="K389" s="206"/>
      <c r="L389" s="212"/>
      <c r="M389" s="213"/>
      <c r="N389" s="214"/>
      <c r="O389" s="214"/>
      <c r="P389" s="214"/>
      <c r="Q389" s="214"/>
      <c r="R389" s="214"/>
      <c r="S389" s="214"/>
      <c r="T389" s="215"/>
      <c r="AT389" s="216" t="s">
        <v>148</v>
      </c>
      <c r="AU389" s="216" t="s">
        <v>86</v>
      </c>
      <c r="AV389" s="11" t="s">
        <v>24</v>
      </c>
      <c r="AW389" s="11" t="s">
        <v>38</v>
      </c>
      <c r="AX389" s="11" t="s">
        <v>77</v>
      </c>
      <c r="AY389" s="216" t="s">
        <v>139</v>
      </c>
    </row>
    <row r="390" spans="2:51" s="12" customFormat="1" ht="13.5">
      <c r="B390" s="217"/>
      <c r="C390" s="218"/>
      <c r="D390" s="207" t="s">
        <v>148</v>
      </c>
      <c r="E390" s="219" t="s">
        <v>22</v>
      </c>
      <c r="F390" s="220" t="s">
        <v>863</v>
      </c>
      <c r="G390" s="218"/>
      <c r="H390" s="221">
        <v>2</v>
      </c>
      <c r="I390" s="222"/>
      <c r="J390" s="218"/>
      <c r="K390" s="218"/>
      <c r="L390" s="223"/>
      <c r="M390" s="224"/>
      <c r="N390" s="225"/>
      <c r="O390" s="225"/>
      <c r="P390" s="225"/>
      <c r="Q390" s="225"/>
      <c r="R390" s="225"/>
      <c r="S390" s="225"/>
      <c r="T390" s="226"/>
      <c r="AT390" s="227" t="s">
        <v>148</v>
      </c>
      <c r="AU390" s="227" t="s">
        <v>86</v>
      </c>
      <c r="AV390" s="12" t="s">
        <v>86</v>
      </c>
      <c r="AW390" s="12" t="s">
        <v>38</v>
      </c>
      <c r="AX390" s="12" t="s">
        <v>77</v>
      </c>
      <c r="AY390" s="227" t="s">
        <v>139</v>
      </c>
    </row>
    <row r="391" spans="2:51" s="12" customFormat="1" ht="13.5">
      <c r="B391" s="217"/>
      <c r="C391" s="218"/>
      <c r="D391" s="207" t="s">
        <v>148</v>
      </c>
      <c r="E391" s="219" t="s">
        <v>22</v>
      </c>
      <c r="F391" s="220" t="s">
        <v>864</v>
      </c>
      <c r="G391" s="218"/>
      <c r="H391" s="221">
        <v>2</v>
      </c>
      <c r="I391" s="222"/>
      <c r="J391" s="218"/>
      <c r="K391" s="218"/>
      <c r="L391" s="223"/>
      <c r="M391" s="224"/>
      <c r="N391" s="225"/>
      <c r="O391" s="225"/>
      <c r="P391" s="225"/>
      <c r="Q391" s="225"/>
      <c r="R391" s="225"/>
      <c r="S391" s="225"/>
      <c r="T391" s="226"/>
      <c r="AT391" s="227" t="s">
        <v>148</v>
      </c>
      <c r="AU391" s="227" t="s">
        <v>86</v>
      </c>
      <c r="AV391" s="12" t="s">
        <v>86</v>
      </c>
      <c r="AW391" s="12" t="s">
        <v>38</v>
      </c>
      <c r="AX391" s="12" t="s">
        <v>77</v>
      </c>
      <c r="AY391" s="227" t="s">
        <v>139</v>
      </c>
    </row>
    <row r="392" spans="2:51" s="12" customFormat="1" ht="13.5">
      <c r="B392" s="217"/>
      <c r="C392" s="218"/>
      <c r="D392" s="207" t="s">
        <v>148</v>
      </c>
      <c r="E392" s="219" t="s">
        <v>22</v>
      </c>
      <c r="F392" s="220" t="s">
        <v>865</v>
      </c>
      <c r="G392" s="218"/>
      <c r="H392" s="221">
        <v>2</v>
      </c>
      <c r="I392" s="222"/>
      <c r="J392" s="218"/>
      <c r="K392" s="218"/>
      <c r="L392" s="223"/>
      <c r="M392" s="224"/>
      <c r="N392" s="225"/>
      <c r="O392" s="225"/>
      <c r="P392" s="225"/>
      <c r="Q392" s="225"/>
      <c r="R392" s="225"/>
      <c r="S392" s="225"/>
      <c r="T392" s="226"/>
      <c r="AT392" s="227" t="s">
        <v>148</v>
      </c>
      <c r="AU392" s="227" t="s">
        <v>86</v>
      </c>
      <c r="AV392" s="12" t="s">
        <v>86</v>
      </c>
      <c r="AW392" s="12" t="s">
        <v>38</v>
      </c>
      <c r="AX392" s="12" t="s">
        <v>77</v>
      </c>
      <c r="AY392" s="227" t="s">
        <v>139</v>
      </c>
    </row>
    <row r="393" spans="2:51" s="13" customFormat="1" ht="13.5">
      <c r="B393" s="228"/>
      <c r="C393" s="229"/>
      <c r="D393" s="241" t="s">
        <v>148</v>
      </c>
      <c r="E393" s="242" t="s">
        <v>22</v>
      </c>
      <c r="F393" s="243" t="s">
        <v>151</v>
      </c>
      <c r="G393" s="229"/>
      <c r="H393" s="244">
        <v>6</v>
      </c>
      <c r="I393" s="233"/>
      <c r="J393" s="229"/>
      <c r="K393" s="229"/>
      <c r="L393" s="234"/>
      <c r="M393" s="235"/>
      <c r="N393" s="236"/>
      <c r="O393" s="236"/>
      <c r="P393" s="236"/>
      <c r="Q393" s="236"/>
      <c r="R393" s="236"/>
      <c r="S393" s="236"/>
      <c r="T393" s="237"/>
      <c r="AT393" s="238" t="s">
        <v>148</v>
      </c>
      <c r="AU393" s="238" t="s">
        <v>86</v>
      </c>
      <c r="AV393" s="13" t="s">
        <v>146</v>
      </c>
      <c r="AW393" s="13" t="s">
        <v>38</v>
      </c>
      <c r="AX393" s="13" t="s">
        <v>24</v>
      </c>
      <c r="AY393" s="238" t="s">
        <v>139</v>
      </c>
    </row>
    <row r="394" spans="2:65" s="1" customFormat="1" ht="31.5" customHeight="1">
      <c r="B394" s="41"/>
      <c r="C394" s="260" t="s">
        <v>894</v>
      </c>
      <c r="D394" s="260" t="s">
        <v>378</v>
      </c>
      <c r="E394" s="261" t="s">
        <v>895</v>
      </c>
      <c r="F394" s="262" t="s">
        <v>896</v>
      </c>
      <c r="G394" s="263" t="s">
        <v>381</v>
      </c>
      <c r="H394" s="264">
        <v>4</v>
      </c>
      <c r="I394" s="265"/>
      <c r="J394" s="266">
        <f>ROUND(I394*H394,2)</f>
        <v>0</v>
      </c>
      <c r="K394" s="262" t="s">
        <v>22</v>
      </c>
      <c r="L394" s="267"/>
      <c r="M394" s="268" t="s">
        <v>22</v>
      </c>
      <c r="N394" s="269" t="s">
        <v>48</v>
      </c>
      <c r="O394" s="42"/>
      <c r="P394" s="202">
        <f>O394*H394</f>
        <v>0</v>
      </c>
      <c r="Q394" s="202">
        <v>0</v>
      </c>
      <c r="R394" s="202">
        <f>Q394*H394</f>
        <v>0</v>
      </c>
      <c r="S394" s="202">
        <v>0</v>
      </c>
      <c r="T394" s="203">
        <f>S394*H394</f>
        <v>0</v>
      </c>
      <c r="AR394" s="24" t="s">
        <v>382</v>
      </c>
      <c r="AT394" s="24" t="s">
        <v>378</v>
      </c>
      <c r="AU394" s="24" t="s">
        <v>86</v>
      </c>
      <c r="AY394" s="24" t="s">
        <v>139</v>
      </c>
      <c r="BE394" s="204">
        <f>IF(N394="základní",J394,0)</f>
        <v>0</v>
      </c>
      <c r="BF394" s="204">
        <f>IF(N394="snížená",J394,0)</f>
        <v>0</v>
      </c>
      <c r="BG394" s="204">
        <f>IF(N394="zákl. přenesená",J394,0)</f>
        <v>0</v>
      </c>
      <c r="BH394" s="204">
        <f>IF(N394="sníž. přenesená",J394,0)</f>
        <v>0</v>
      </c>
      <c r="BI394" s="204">
        <f>IF(N394="nulová",J394,0)</f>
        <v>0</v>
      </c>
      <c r="BJ394" s="24" t="s">
        <v>24</v>
      </c>
      <c r="BK394" s="204">
        <f>ROUND(I394*H394,2)</f>
        <v>0</v>
      </c>
      <c r="BL394" s="24" t="s">
        <v>318</v>
      </c>
      <c r="BM394" s="24" t="s">
        <v>897</v>
      </c>
    </row>
    <row r="395" spans="2:51" s="11" customFormat="1" ht="13.5">
      <c r="B395" s="205"/>
      <c r="C395" s="206"/>
      <c r="D395" s="207" t="s">
        <v>148</v>
      </c>
      <c r="E395" s="208" t="s">
        <v>22</v>
      </c>
      <c r="F395" s="209" t="s">
        <v>885</v>
      </c>
      <c r="G395" s="206"/>
      <c r="H395" s="210" t="s">
        <v>22</v>
      </c>
      <c r="I395" s="211"/>
      <c r="J395" s="206"/>
      <c r="K395" s="206"/>
      <c r="L395" s="212"/>
      <c r="M395" s="213"/>
      <c r="N395" s="214"/>
      <c r="O395" s="214"/>
      <c r="P395" s="214"/>
      <c r="Q395" s="214"/>
      <c r="R395" s="214"/>
      <c r="S395" s="214"/>
      <c r="T395" s="215"/>
      <c r="AT395" s="216" t="s">
        <v>148</v>
      </c>
      <c r="AU395" s="216" t="s">
        <v>86</v>
      </c>
      <c r="AV395" s="11" t="s">
        <v>24</v>
      </c>
      <c r="AW395" s="11" t="s">
        <v>38</v>
      </c>
      <c r="AX395" s="11" t="s">
        <v>77</v>
      </c>
      <c r="AY395" s="216" t="s">
        <v>139</v>
      </c>
    </row>
    <row r="396" spans="2:51" s="12" customFormat="1" ht="13.5">
      <c r="B396" s="217"/>
      <c r="C396" s="218"/>
      <c r="D396" s="207" t="s">
        <v>148</v>
      </c>
      <c r="E396" s="219" t="s">
        <v>22</v>
      </c>
      <c r="F396" s="220" t="s">
        <v>605</v>
      </c>
      <c r="G396" s="218"/>
      <c r="H396" s="221">
        <v>1</v>
      </c>
      <c r="I396" s="222"/>
      <c r="J396" s="218"/>
      <c r="K396" s="218"/>
      <c r="L396" s="223"/>
      <c r="M396" s="224"/>
      <c r="N396" s="225"/>
      <c r="O396" s="225"/>
      <c r="P396" s="225"/>
      <c r="Q396" s="225"/>
      <c r="R396" s="225"/>
      <c r="S396" s="225"/>
      <c r="T396" s="226"/>
      <c r="AT396" s="227" t="s">
        <v>148</v>
      </c>
      <c r="AU396" s="227" t="s">
        <v>86</v>
      </c>
      <c r="AV396" s="12" t="s">
        <v>86</v>
      </c>
      <c r="AW396" s="12" t="s">
        <v>38</v>
      </c>
      <c r="AX396" s="12" t="s">
        <v>77</v>
      </c>
      <c r="AY396" s="227" t="s">
        <v>139</v>
      </c>
    </row>
    <row r="397" spans="2:51" s="12" customFormat="1" ht="13.5">
      <c r="B397" s="217"/>
      <c r="C397" s="218"/>
      <c r="D397" s="207" t="s">
        <v>148</v>
      </c>
      <c r="E397" s="219" t="s">
        <v>22</v>
      </c>
      <c r="F397" s="220" t="s">
        <v>605</v>
      </c>
      <c r="G397" s="218"/>
      <c r="H397" s="221">
        <v>1</v>
      </c>
      <c r="I397" s="222"/>
      <c r="J397" s="218"/>
      <c r="K397" s="218"/>
      <c r="L397" s="223"/>
      <c r="M397" s="224"/>
      <c r="N397" s="225"/>
      <c r="O397" s="225"/>
      <c r="P397" s="225"/>
      <c r="Q397" s="225"/>
      <c r="R397" s="225"/>
      <c r="S397" s="225"/>
      <c r="T397" s="226"/>
      <c r="AT397" s="227" t="s">
        <v>148</v>
      </c>
      <c r="AU397" s="227" t="s">
        <v>86</v>
      </c>
      <c r="AV397" s="12" t="s">
        <v>86</v>
      </c>
      <c r="AW397" s="12" t="s">
        <v>38</v>
      </c>
      <c r="AX397" s="12" t="s">
        <v>77</v>
      </c>
      <c r="AY397" s="227" t="s">
        <v>139</v>
      </c>
    </row>
    <row r="398" spans="2:51" s="12" customFormat="1" ht="13.5">
      <c r="B398" s="217"/>
      <c r="C398" s="218"/>
      <c r="D398" s="207" t="s">
        <v>148</v>
      </c>
      <c r="E398" s="219" t="s">
        <v>22</v>
      </c>
      <c r="F398" s="220" t="s">
        <v>607</v>
      </c>
      <c r="G398" s="218"/>
      <c r="H398" s="221">
        <v>1</v>
      </c>
      <c r="I398" s="222"/>
      <c r="J398" s="218"/>
      <c r="K398" s="218"/>
      <c r="L398" s="223"/>
      <c r="M398" s="224"/>
      <c r="N398" s="225"/>
      <c r="O398" s="225"/>
      <c r="P398" s="225"/>
      <c r="Q398" s="225"/>
      <c r="R398" s="225"/>
      <c r="S398" s="225"/>
      <c r="T398" s="226"/>
      <c r="AT398" s="227" t="s">
        <v>148</v>
      </c>
      <c r="AU398" s="227" t="s">
        <v>86</v>
      </c>
      <c r="AV398" s="12" t="s">
        <v>86</v>
      </c>
      <c r="AW398" s="12" t="s">
        <v>38</v>
      </c>
      <c r="AX398" s="12" t="s">
        <v>77</v>
      </c>
      <c r="AY398" s="227" t="s">
        <v>139</v>
      </c>
    </row>
    <row r="399" spans="2:51" s="12" customFormat="1" ht="13.5">
      <c r="B399" s="217"/>
      <c r="C399" s="218"/>
      <c r="D399" s="207" t="s">
        <v>148</v>
      </c>
      <c r="E399" s="219" t="s">
        <v>22</v>
      </c>
      <c r="F399" s="220" t="s">
        <v>608</v>
      </c>
      <c r="G399" s="218"/>
      <c r="H399" s="221">
        <v>1</v>
      </c>
      <c r="I399" s="222"/>
      <c r="J399" s="218"/>
      <c r="K399" s="218"/>
      <c r="L399" s="223"/>
      <c r="M399" s="224"/>
      <c r="N399" s="225"/>
      <c r="O399" s="225"/>
      <c r="P399" s="225"/>
      <c r="Q399" s="225"/>
      <c r="R399" s="225"/>
      <c r="S399" s="225"/>
      <c r="T399" s="226"/>
      <c r="AT399" s="227" t="s">
        <v>148</v>
      </c>
      <c r="AU399" s="227" t="s">
        <v>86</v>
      </c>
      <c r="AV399" s="12" t="s">
        <v>86</v>
      </c>
      <c r="AW399" s="12" t="s">
        <v>38</v>
      </c>
      <c r="AX399" s="12" t="s">
        <v>77</v>
      </c>
      <c r="AY399" s="227" t="s">
        <v>139</v>
      </c>
    </row>
    <row r="400" spans="2:51" s="13" customFormat="1" ht="13.5">
      <c r="B400" s="228"/>
      <c r="C400" s="229"/>
      <c r="D400" s="241" t="s">
        <v>148</v>
      </c>
      <c r="E400" s="242" t="s">
        <v>22</v>
      </c>
      <c r="F400" s="243" t="s">
        <v>151</v>
      </c>
      <c r="G400" s="229"/>
      <c r="H400" s="244">
        <v>4</v>
      </c>
      <c r="I400" s="233"/>
      <c r="J400" s="229"/>
      <c r="K400" s="229"/>
      <c r="L400" s="234"/>
      <c r="M400" s="235"/>
      <c r="N400" s="236"/>
      <c r="O400" s="236"/>
      <c r="P400" s="236"/>
      <c r="Q400" s="236"/>
      <c r="R400" s="236"/>
      <c r="S400" s="236"/>
      <c r="T400" s="237"/>
      <c r="AT400" s="238" t="s">
        <v>148</v>
      </c>
      <c r="AU400" s="238" t="s">
        <v>86</v>
      </c>
      <c r="AV400" s="13" t="s">
        <v>146</v>
      </c>
      <c r="AW400" s="13" t="s">
        <v>38</v>
      </c>
      <c r="AX400" s="13" t="s">
        <v>24</v>
      </c>
      <c r="AY400" s="238" t="s">
        <v>139</v>
      </c>
    </row>
    <row r="401" spans="2:65" s="1" customFormat="1" ht="22.5" customHeight="1">
      <c r="B401" s="41"/>
      <c r="C401" s="193" t="s">
        <v>898</v>
      </c>
      <c r="D401" s="193" t="s">
        <v>142</v>
      </c>
      <c r="E401" s="194" t="s">
        <v>899</v>
      </c>
      <c r="F401" s="195" t="s">
        <v>900</v>
      </c>
      <c r="G401" s="196" t="s">
        <v>374</v>
      </c>
      <c r="H401" s="197">
        <v>49</v>
      </c>
      <c r="I401" s="198"/>
      <c r="J401" s="199">
        <f>ROUND(I401*H401,2)</f>
        <v>0</v>
      </c>
      <c r="K401" s="195" t="s">
        <v>156</v>
      </c>
      <c r="L401" s="61"/>
      <c r="M401" s="200" t="s">
        <v>22</v>
      </c>
      <c r="N401" s="201" t="s">
        <v>48</v>
      </c>
      <c r="O401" s="42"/>
      <c r="P401" s="202">
        <f>O401*H401</f>
        <v>0</v>
      </c>
      <c r="Q401" s="202">
        <v>0</v>
      </c>
      <c r="R401" s="202">
        <f>Q401*H401</f>
        <v>0</v>
      </c>
      <c r="S401" s="202">
        <v>0</v>
      </c>
      <c r="T401" s="203">
        <f>S401*H401</f>
        <v>0</v>
      </c>
      <c r="AR401" s="24" t="s">
        <v>318</v>
      </c>
      <c r="AT401" s="24" t="s">
        <v>142</v>
      </c>
      <c r="AU401" s="24" t="s">
        <v>86</v>
      </c>
      <c r="AY401" s="24" t="s">
        <v>139</v>
      </c>
      <c r="BE401" s="204">
        <f>IF(N401="základní",J401,0)</f>
        <v>0</v>
      </c>
      <c r="BF401" s="204">
        <f>IF(N401="snížená",J401,0)</f>
        <v>0</v>
      </c>
      <c r="BG401" s="204">
        <f>IF(N401="zákl. přenesená",J401,0)</f>
        <v>0</v>
      </c>
      <c r="BH401" s="204">
        <f>IF(N401="sníž. přenesená",J401,0)</f>
        <v>0</v>
      </c>
      <c r="BI401" s="204">
        <f>IF(N401="nulová",J401,0)</f>
        <v>0</v>
      </c>
      <c r="BJ401" s="24" t="s">
        <v>24</v>
      </c>
      <c r="BK401" s="204">
        <f>ROUND(I401*H401,2)</f>
        <v>0</v>
      </c>
      <c r="BL401" s="24" t="s">
        <v>318</v>
      </c>
      <c r="BM401" s="24" t="s">
        <v>901</v>
      </c>
    </row>
    <row r="402" spans="2:51" s="11" customFormat="1" ht="13.5">
      <c r="B402" s="205"/>
      <c r="C402" s="206"/>
      <c r="D402" s="207" t="s">
        <v>148</v>
      </c>
      <c r="E402" s="208" t="s">
        <v>22</v>
      </c>
      <c r="F402" s="209" t="s">
        <v>902</v>
      </c>
      <c r="G402" s="206"/>
      <c r="H402" s="210" t="s">
        <v>22</v>
      </c>
      <c r="I402" s="211"/>
      <c r="J402" s="206"/>
      <c r="K402" s="206"/>
      <c r="L402" s="212"/>
      <c r="M402" s="213"/>
      <c r="N402" s="214"/>
      <c r="O402" s="214"/>
      <c r="P402" s="214"/>
      <c r="Q402" s="214"/>
      <c r="R402" s="214"/>
      <c r="S402" s="214"/>
      <c r="T402" s="215"/>
      <c r="AT402" s="216" t="s">
        <v>148</v>
      </c>
      <c r="AU402" s="216" t="s">
        <v>86</v>
      </c>
      <c r="AV402" s="11" t="s">
        <v>24</v>
      </c>
      <c r="AW402" s="11" t="s">
        <v>38</v>
      </c>
      <c r="AX402" s="11" t="s">
        <v>77</v>
      </c>
      <c r="AY402" s="216" t="s">
        <v>139</v>
      </c>
    </row>
    <row r="403" spans="2:51" s="12" customFormat="1" ht="13.5">
      <c r="B403" s="217"/>
      <c r="C403" s="218"/>
      <c r="D403" s="207" t="s">
        <v>148</v>
      </c>
      <c r="E403" s="219" t="s">
        <v>22</v>
      </c>
      <c r="F403" s="220" t="s">
        <v>903</v>
      </c>
      <c r="G403" s="218"/>
      <c r="H403" s="221">
        <v>1</v>
      </c>
      <c r="I403" s="222"/>
      <c r="J403" s="218"/>
      <c r="K403" s="218"/>
      <c r="L403" s="223"/>
      <c r="M403" s="224"/>
      <c r="N403" s="225"/>
      <c r="O403" s="225"/>
      <c r="P403" s="225"/>
      <c r="Q403" s="225"/>
      <c r="R403" s="225"/>
      <c r="S403" s="225"/>
      <c r="T403" s="226"/>
      <c r="AT403" s="227" t="s">
        <v>148</v>
      </c>
      <c r="AU403" s="227" t="s">
        <v>86</v>
      </c>
      <c r="AV403" s="12" t="s">
        <v>86</v>
      </c>
      <c r="AW403" s="12" t="s">
        <v>38</v>
      </c>
      <c r="AX403" s="12" t="s">
        <v>77</v>
      </c>
      <c r="AY403" s="227" t="s">
        <v>139</v>
      </c>
    </row>
    <row r="404" spans="2:51" s="12" customFormat="1" ht="13.5">
      <c r="B404" s="217"/>
      <c r="C404" s="218"/>
      <c r="D404" s="207" t="s">
        <v>148</v>
      </c>
      <c r="E404" s="219" t="s">
        <v>22</v>
      </c>
      <c r="F404" s="220" t="s">
        <v>904</v>
      </c>
      <c r="G404" s="218"/>
      <c r="H404" s="221">
        <v>2</v>
      </c>
      <c r="I404" s="222"/>
      <c r="J404" s="218"/>
      <c r="K404" s="218"/>
      <c r="L404" s="223"/>
      <c r="M404" s="224"/>
      <c r="N404" s="225"/>
      <c r="O404" s="225"/>
      <c r="P404" s="225"/>
      <c r="Q404" s="225"/>
      <c r="R404" s="225"/>
      <c r="S404" s="225"/>
      <c r="T404" s="226"/>
      <c r="AT404" s="227" t="s">
        <v>148</v>
      </c>
      <c r="AU404" s="227" t="s">
        <v>86</v>
      </c>
      <c r="AV404" s="12" t="s">
        <v>86</v>
      </c>
      <c r="AW404" s="12" t="s">
        <v>38</v>
      </c>
      <c r="AX404" s="12" t="s">
        <v>77</v>
      </c>
      <c r="AY404" s="227" t="s">
        <v>139</v>
      </c>
    </row>
    <row r="405" spans="2:51" s="12" customFormat="1" ht="13.5">
      <c r="B405" s="217"/>
      <c r="C405" s="218"/>
      <c r="D405" s="207" t="s">
        <v>148</v>
      </c>
      <c r="E405" s="219" t="s">
        <v>22</v>
      </c>
      <c r="F405" s="220" t="s">
        <v>905</v>
      </c>
      <c r="G405" s="218"/>
      <c r="H405" s="221">
        <v>2</v>
      </c>
      <c r="I405" s="222"/>
      <c r="J405" s="218"/>
      <c r="K405" s="218"/>
      <c r="L405" s="223"/>
      <c r="M405" s="224"/>
      <c r="N405" s="225"/>
      <c r="O405" s="225"/>
      <c r="P405" s="225"/>
      <c r="Q405" s="225"/>
      <c r="R405" s="225"/>
      <c r="S405" s="225"/>
      <c r="T405" s="226"/>
      <c r="AT405" s="227" t="s">
        <v>148</v>
      </c>
      <c r="AU405" s="227" t="s">
        <v>86</v>
      </c>
      <c r="AV405" s="12" t="s">
        <v>86</v>
      </c>
      <c r="AW405" s="12" t="s">
        <v>38</v>
      </c>
      <c r="AX405" s="12" t="s">
        <v>77</v>
      </c>
      <c r="AY405" s="227" t="s">
        <v>139</v>
      </c>
    </row>
    <row r="406" spans="2:51" s="12" customFormat="1" ht="13.5">
      <c r="B406" s="217"/>
      <c r="C406" s="218"/>
      <c r="D406" s="207" t="s">
        <v>148</v>
      </c>
      <c r="E406" s="219" t="s">
        <v>22</v>
      </c>
      <c r="F406" s="220" t="s">
        <v>906</v>
      </c>
      <c r="G406" s="218"/>
      <c r="H406" s="221">
        <v>2</v>
      </c>
      <c r="I406" s="222"/>
      <c r="J406" s="218"/>
      <c r="K406" s="218"/>
      <c r="L406" s="223"/>
      <c r="M406" s="224"/>
      <c r="N406" s="225"/>
      <c r="O406" s="225"/>
      <c r="P406" s="225"/>
      <c r="Q406" s="225"/>
      <c r="R406" s="225"/>
      <c r="S406" s="225"/>
      <c r="T406" s="226"/>
      <c r="AT406" s="227" t="s">
        <v>148</v>
      </c>
      <c r="AU406" s="227" t="s">
        <v>86</v>
      </c>
      <c r="AV406" s="12" t="s">
        <v>86</v>
      </c>
      <c r="AW406" s="12" t="s">
        <v>38</v>
      </c>
      <c r="AX406" s="12" t="s">
        <v>77</v>
      </c>
      <c r="AY406" s="227" t="s">
        <v>139</v>
      </c>
    </row>
    <row r="407" spans="2:51" s="12" customFormat="1" ht="13.5">
      <c r="B407" s="217"/>
      <c r="C407" s="218"/>
      <c r="D407" s="207" t="s">
        <v>148</v>
      </c>
      <c r="E407" s="219" t="s">
        <v>22</v>
      </c>
      <c r="F407" s="220" t="s">
        <v>907</v>
      </c>
      <c r="G407" s="218"/>
      <c r="H407" s="221">
        <v>2</v>
      </c>
      <c r="I407" s="222"/>
      <c r="J407" s="218"/>
      <c r="K407" s="218"/>
      <c r="L407" s="223"/>
      <c r="M407" s="224"/>
      <c r="N407" s="225"/>
      <c r="O407" s="225"/>
      <c r="P407" s="225"/>
      <c r="Q407" s="225"/>
      <c r="R407" s="225"/>
      <c r="S407" s="225"/>
      <c r="T407" s="226"/>
      <c r="AT407" s="227" t="s">
        <v>148</v>
      </c>
      <c r="AU407" s="227" t="s">
        <v>86</v>
      </c>
      <c r="AV407" s="12" t="s">
        <v>86</v>
      </c>
      <c r="AW407" s="12" t="s">
        <v>38</v>
      </c>
      <c r="AX407" s="12" t="s">
        <v>77</v>
      </c>
      <c r="AY407" s="227" t="s">
        <v>139</v>
      </c>
    </row>
    <row r="408" spans="2:51" s="11" customFormat="1" ht="13.5">
      <c r="B408" s="205"/>
      <c r="C408" s="206"/>
      <c r="D408" s="207" t="s">
        <v>148</v>
      </c>
      <c r="E408" s="208" t="s">
        <v>22</v>
      </c>
      <c r="F408" s="209" t="s">
        <v>908</v>
      </c>
      <c r="G408" s="206"/>
      <c r="H408" s="210" t="s">
        <v>22</v>
      </c>
      <c r="I408" s="211"/>
      <c r="J408" s="206"/>
      <c r="K408" s="206"/>
      <c r="L408" s="212"/>
      <c r="M408" s="213"/>
      <c r="N408" s="214"/>
      <c r="O408" s="214"/>
      <c r="P408" s="214"/>
      <c r="Q408" s="214"/>
      <c r="R408" s="214"/>
      <c r="S408" s="214"/>
      <c r="T408" s="215"/>
      <c r="AT408" s="216" t="s">
        <v>148</v>
      </c>
      <c r="AU408" s="216" t="s">
        <v>86</v>
      </c>
      <c r="AV408" s="11" t="s">
        <v>24</v>
      </c>
      <c r="AW408" s="11" t="s">
        <v>38</v>
      </c>
      <c r="AX408" s="11" t="s">
        <v>77</v>
      </c>
      <c r="AY408" s="216" t="s">
        <v>139</v>
      </c>
    </row>
    <row r="409" spans="2:51" s="12" customFormat="1" ht="13.5">
      <c r="B409" s="217"/>
      <c r="C409" s="218"/>
      <c r="D409" s="207" t="s">
        <v>148</v>
      </c>
      <c r="E409" s="219" t="s">
        <v>22</v>
      </c>
      <c r="F409" s="220" t="s">
        <v>909</v>
      </c>
      <c r="G409" s="218"/>
      <c r="H409" s="221">
        <v>1</v>
      </c>
      <c r="I409" s="222"/>
      <c r="J409" s="218"/>
      <c r="K409" s="218"/>
      <c r="L409" s="223"/>
      <c r="M409" s="224"/>
      <c r="N409" s="225"/>
      <c r="O409" s="225"/>
      <c r="P409" s="225"/>
      <c r="Q409" s="225"/>
      <c r="R409" s="225"/>
      <c r="S409" s="225"/>
      <c r="T409" s="226"/>
      <c r="AT409" s="227" t="s">
        <v>148</v>
      </c>
      <c r="AU409" s="227" t="s">
        <v>86</v>
      </c>
      <c r="AV409" s="12" t="s">
        <v>86</v>
      </c>
      <c r="AW409" s="12" t="s">
        <v>38</v>
      </c>
      <c r="AX409" s="12" t="s">
        <v>77</v>
      </c>
      <c r="AY409" s="227" t="s">
        <v>139</v>
      </c>
    </row>
    <row r="410" spans="2:51" s="12" customFormat="1" ht="13.5">
      <c r="B410" s="217"/>
      <c r="C410" s="218"/>
      <c r="D410" s="207" t="s">
        <v>148</v>
      </c>
      <c r="E410" s="219" t="s">
        <v>22</v>
      </c>
      <c r="F410" s="220" t="s">
        <v>910</v>
      </c>
      <c r="G410" s="218"/>
      <c r="H410" s="221">
        <v>1</v>
      </c>
      <c r="I410" s="222"/>
      <c r="J410" s="218"/>
      <c r="K410" s="218"/>
      <c r="L410" s="223"/>
      <c r="M410" s="224"/>
      <c r="N410" s="225"/>
      <c r="O410" s="225"/>
      <c r="P410" s="225"/>
      <c r="Q410" s="225"/>
      <c r="R410" s="225"/>
      <c r="S410" s="225"/>
      <c r="T410" s="226"/>
      <c r="AT410" s="227" t="s">
        <v>148</v>
      </c>
      <c r="AU410" s="227" t="s">
        <v>86</v>
      </c>
      <c r="AV410" s="12" t="s">
        <v>86</v>
      </c>
      <c r="AW410" s="12" t="s">
        <v>38</v>
      </c>
      <c r="AX410" s="12" t="s">
        <v>77</v>
      </c>
      <c r="AY410" s="227" t="s">
        <v>139</v>
      </c>
    </row>
    <row r="411" spans="2:51" s="12" customFormat="1" ht="13.5">
      <c r="B411" s="217"/>
      <c r="C411" s="218"/>
      <c r="D411" s="207" t="s">
        <v>148</v>
      </c>
      <c r="E411" s="219" t="s">
        <v>22</v>
      </c>
      <c r="F411" s="220" t="s">
        <v>911</v>
      </c>
      <c r="G411" s="218"/>
      <c r="H411" s="221">
        <v>1</v>
      </c>
      <c r="I411" s="222"/>
      <c r="J411" s="218"/>
      <c r="K411" s="218"/>
      <c r="L411" s="223"/>
      <c r="M411" s="224"/>
      <c r="N411" s="225"/>
      <c r="O411" s="225"/>
      <c r="P411" s="225"/>
      <c r="Q411" s="225"/>
      <c r="R411" s="225"/>
      <c r="S411" s="225"/>
      <c r="T411" s="226"/>
      <c r="AT411" s="227" t="s">
        <v>148</v>
      </c>
      <c r="AU411" s="227" t="s">
        <v>86</v>
      </c>
      <c r="AV411" s="12" t="s">
        <v>86</v>
      </c>
      <c r="AW411" s="12" t="s">
        <v>38</v>
      </c>
      <c r="AX411" s="12" t="s">
        <v>77</v>
      </c>
      <c r="AY411" s="227" t="s">
        <v>139</v>
      </c>
    </row>
    <row r="412" spans="2:51" s="12" customFormat="1" ht="13.5">
      <c r="B412" s="217"/>
      <c r="C412" s="218"/>
      <c r="D412" s="207" t="s">
        <v>148</v>
      </c>
      <c r="E412" s="219" t="s">
        <v>22</v>
      </c>
      <c r="F412" s="220" t="s">
        <v>912</v>
      </c>
      <c r="G412" s="218"/>
      <c r="H412" s="221">
        <v>1</v>
      </c>
      <c r="I412" s="222"/>
      <c r="J412" s="218"/>
      <c r="K412" s="218"/>
      <c r="L412" s="223"/>
      <c r="M412" s="224"/>
      <c r="N412" s="225"/>
      <c r="O412" s="225"/>
      <c r="P412" s="225"/>
      <c r="Q412" s="225"/>
      <c r="R412" s="225"/>
      <c r="S412" s="225"/>
      <c r="T412" s="226"/>
      <c r="AT412" s="227" t="s">
        <v>148</v>
      </c>
      <c r="AU412" s="227" t="s">
        <v>86</v>
      </c>
      <c r="AV412" s="12" t="s">
        <v>86</v>
      </c>
      <c r="AW412" s="12" t="s">
        <v>38</v>
      </c>
      <c r="AX412" s="12" t="s">
        <v>77</v>
      </c>
      <c r="AY412" s="227" t="s">
        <v>139</v>
      </c>
    </row>
    <row r="413" spans="2:51" s="11" customFormat="1" ht="13.5">
      <c r="B413" s="205"/>
      <c r="C413" s="206"/>
      <c r="D413" s="207" t="s">
        <v>148</v>
      </c>
      <c r="E413" s="208" t="s">
        <v>22</v>
      </c>
      <c r="F413" s="209" t="s">
        <v>913</v>
      </c>
      <c r="G413" s="206"/>
      <c r="H413" s="210" t="s">
        <v>22</v>
      </c>
      <c r="I413" s="211"/>
      <c r="J413" s="206"/>
      <c r="K413" s="206"/>
      <c r="L413" s="212"/>
      <c r="M413" s="213"/>
      <c r="N413" s="214"/>
      <c r="O413" s="214"/>
      <c r="P413" s="214"/>
      <c r="Q413" s="214"/>
      <c r="R413" s="214"/>
      <c r="S413" s="214"/>
      <c r="T413" s="215"/>
      <c r="AT413" s="216" t="s">
        <v>148</v>
      </c>
      <c r="AU413" s="216" t="s">
        <v>86</v>
      </c>
      <c r="AV413" s="11" t="s">
        <v>24</v>
      </c>
      <c r="AW413" s="11" t="s">
        <v>38</v>
      </c>
      <c r="AX413" s="11" t="s">
        <v>77</v>
      </c>
      <c r="AY413" s="216" t="s">
        <v>139</v>
      </c>
    </row>
    <row r="414" spans="2:51" s="12" customFormat="1" ht="13.5">
      <c r="B414" s="217"/>
      <c r="C414" s="218"/>
      <c r="D414" s="207" t="s">
        <v>148</v>
      </c>
      <c r="E414" s="219" t="s">
        <v>22</v>
      </c>
      <c r="F414" s="220" t="s">
        <v>903</v>
      </c>
      <c r="G414" s="218"/>
      <c r="H414" s="221">
        <v>1</v>
      </c>
      <c r="I414" s="222"/>
      <c r="J414" s="218"/>
      <c r="K414" s="218"/>
      <c r="L414" s="223"/>
      <c r="M414" s="224"/>
      <c r="N414" s="225"/>
      <c r="O414" s="225"/>
      <c r="P414" s="225"/>
      <c r="Q414" s="225"/>
      <c r="R414" s="225"/>
      <c r="S414" s="225"/>
      <c r="T414" s="226"/>
      <c r="AT414" s="227" t="s">
        <v>148</v>
      </c>
      <c r="AU414" s="227" t="s">
        <v>86</v>
      </c>
      <c r="AV414" s="12" t="s">
        <v>86</v>
      </c>
      <c r="AW414" s="12" t="s">
        <v>38</v>
      </c>
      <c r="AX414" s="12" t="s">
        <v>77</v>
      </c>
      <c r="AY414" s="227" t="s">
        <v>139</v>
      </c>
    </row>
    <row r="415" spans="2:51" s="12" customFormat="1" ht="13.5">
      <c r="B415" s="217"/>
      <c r="C415" s="218"/>
      <c r="D415" s="207" t="s">
        <v>148</v>
      </c>
      <c r="E415" s="219" t="s">
        <v>22</v>
      </c>
      <c r="F415" s="220" t="s">
        <v>914</v>
      </c>
      <c r="G415" s="218"/>
      <c r="H415" s="221">
        <v>12</v>
      </c>
      <c r="I415" s="222"/>
      <c r="J415" s="218"/>
      <c r="K415" s="218"/>
      <c r="L415" s="223"/>
      <c r="M415" s="224"/>
      <c r="N415" s="225"/>
      <c r="O415" s="225"/>
      <c r="P415" s="225"/>
      <c r="Q415" s="225"/>
      <c r="R415" s="225"/>
      <c r="S415" s="225"/>
      <c r="T415" s="226"/>
      <c r="AT415" s="227" t="s">
        <v>148</v>
      </c>
      <c r="AU415" s="227" t="s">
        <v>86</v>
      </c>
      <c r="AV415" s="12" t="s">
        <v>86</v>
      </c>
      <c r="AW415" s="12" t="s">
        <v>38</v>
      </c>
      <c r="AX415" s="12" t="s">
        <v>77</v>
      </c>
      <c r="AY415" s="227" t="s">
        <v>139</v>
      </c>
    </row>
    <row r="416" spans="2:51" s="12" customFormat="1" ht="13.5">
      <c r="B416" s="217"/>
      <c r="C416" s="218"/>
      <c r="D416" s="207" t="s">
        <v>148</v>
      </c>
      <c r="E416" s="219" t="s">
        <v>22</v>
      </c>
      <c r="F416" s="220" t="s">
        <v>915</v>
      </c>
      <c r="G416" s="218"/>
      <c r="H416" s="221">
        <v>4</v>
      </c>
      <c r="I416" s="222"/>
      <c r="J416" s="218"/>
      <c r="K416" s="218"/>
      <c r="L416" s="223"/>
      <c r="M416" s="224"/>
      <c r="N416" s="225"/>
      <c r="O416" s="225"/>
      <c r="P416" s="225"/>
      <c r="Q416" s="225"/>
      <c r="R416" s="225"/>
      <c r="S416" s="225"/>
      <c r="T416" s="226"/>
      <c r="AT416" s="227" t="s">
        <v>148</v>
      </c>
      <c r="AU416" s="227" t="s">
        <v>86</v>
      </c>
      <c r="AV416" s="12" t="s">
        <v>86</v>
      </c>
      <c r="AW416" s="12" t="s">
        <v>38</v>
      </c>
      <c r="AX416" s="12" t="s">
        <v>77</v>
      </c>
      <c r="AY416" s="227" t="s">
        <v>139</v>
      </c>
    </row>
    <row r="417" spans="2:51" s="12" customFormat="1" ht="13.5">
      <c r="B417" s="217"/>
      <c r="C417" s="218"/>
      <c r="D417" s="207" t="s">
        <v>148</v>
      </c>
      <c r="E417" s="219" t="s">
        <v>22</v>
      </c>
      <c r="F417" s="220" t="s">
        <v>916</v>
      </c>
      <c r="G417" s="218"/>
      <c r="H417" s="221">
        <v>10</v>
      </c>
      <c r="I417" s="222"/>
      <c r="J417" s="218"/>
      <c r="K417" s="218"/>
      <c r="L417" s="223"/>
      <c r="M417" s="224"/>
      <c r="N417" s="225"/>
      <c r="O417" s="225"/>
      <c r="P417" s="225"/>
      <c r="Q417" s="225"/>
      <c r="R417" s="225"/>
      <c r="S417" s="225"/>
      <c r="T417" s="226"/>
      <c r="AT417" s="227" t="s">
        <v>148</v>
      </c>
      <c r="AU417" s="227" t="s">
        <v>86</v>
      </c>
      <c r="AV417" s="12" t="s">
        <v>86</v>
      </c>
      <c r="AW417" s="12" t="s">
        <v>38</v>
      </c>
      <c r="AX417" s="12" t="s">
        <v>77</v>
      </c>
      <c r="AY417" s="227" t="s">
        <v>139</v>
      </c>
    </row>
    <row r="418" spans="2:51" s="12" customFormat="1" ht="13.5">
      <c r="B418" s="217"/>
      <c r="C418" s="218"/>
      <c r="D418" s="207" t="s">
        <v>148</v>
      </c>
      <c r="E418" s="219" t="s">
        <v>22</v>
      </c>
      <c r="F418" s="220" t="s">
        <v>917</v>
      </c>
      <c r="G418" s="218"/>
      <c r="H418" s="221">
        <v>9</v>
      </c>
      <c r="I418" s="222"/>
      <c r="J418" s="218"/>
      <c r="K418" s="218"/>
      <c r="L418" s="223"/>
      <c r="M418" s="224"/>
      <c r="N418" s="225"/>
      <c r="O418" s="225"/>
      <c r="P418" s="225"/>
      <c r="Q418" s="225"/>
      <c r="R418" s="225"/>
      <c r="S418" s="225"/>
      <c r="T418" s="226"/>
      <c r="AT418" s="227" t="s">
        <v>148</v>
      </c>
      <c r="AU418" s="227" t="s">
        <v>86</v>
      </c>
      <c r="AV418" s="12" t="s">
        <v>86</v>
      </c>
      <c r="AW418" s="12" t="s">
        <v>38</v>
      </c>
      <c r="AX418" s="12" t="s">
        <v>77</v>
      </c>
      <c r="AY418" s="227" t="s">
        <v>139</v>
      </c>
    </row>
    <row r="419" spans="2:51" s="13" customFormat="1" ht="13.5">
      <c r="B419" s="228"/>
      <c r="C419" s="229"/>
      <c r="D419" s="241" t="s">
        <v>148</v>
      </c>
      <c r="E419" s="242" t="s">
        <v>22</v>
      </c>
      <c r="F419" s="243" t="s">
        <v>151</v>
      </c>
      <c r="G419" s="229"/>
      <c r="H419" s="244">
        <v>49</v>
      </c>
      <c r="I419" s="233"/>
      <c r="J419" s="229"/>
      <c r="K419" s="229"/>
      <c r="L419" s="234"/>
      <c r="M419" s="235"/>
      <c r="N419" s="236"/>
      <c r="O419" s="236"/>
      <c r="P419" s="236"/>
      <c r="Q419" s="236"/>
      <c r="R419" s="236"/>
      <c r="S419" s="236"/>
      <c r="T419" s="237"/>
      <c r="AT419" s="238" t="s">
        <v>148</v>
      </c>
      <c r="AU419" s="238" t="s">
        <v>86</v>
      </c>
      <c r="AV419" s="13" t="s">
        <v>146</v>
      </c>
      <c r="AW419" s="13" t="s">
        <v>38</v>
      </c>
      <c r="AX419" s="13" t="s">
        <v>24</v>
      </c>
      <c r="AY419" s="238" t="s">
        <v>139</v>
      </c>
    </row>
    <row r="420" spans="2:65" s="1" customFormat="1" ht="22.5" customHeight="1">
      <c r="B420" s="41"/>
      <c r="C420" s="260" t="s">
        <v>918</v>
      </c>
      <c r="D420" s="260" t="s">
        <v>378</v>
      </c>
      <c r="E420" s="261" t="s">
        <v>919</v>
      </c>
      <c r="F420" s="262" t="s">
        <v>920</v>
      </c>
      <c r="G420" s="263" t="s">
        <v>374</v>
      </c>
      <c r="H420" s="264">
        <v>9</v>
      </c>
      <c r="I420" s="265"/>
      <c r="J420" s="266">
        <f>ROUND(I420*H420,2)</f>
        <v>0</v>
      </c>
      <c r="K420" s="262" t="s">
        <v>156</v>
      </c>
      <c r="L420" s="267"/>
      <c r="M420" s="268" t="s">
        <v>22</v>
      </c>
      <c r="N420" s="269" t="s">
        <v>48</v>
      </c>
      <c r="O420" s="42"/>
      <c r="P420" s="202">
        <f>O420*H420</f>
        <v>0</v>
      </c>
      <c r="Q420" s="202">
        <v>0.0004</v>
      </c>
      <c r="R420" s="202">
        <f>Q420*H420</f>
        <v>0.0036000000000000003</v>
      </c>
      <c r="S420" s="202">
        <v>0</v>
      </c>
      <c r="T420" s="203">
        <f>S420*H420</f>
        <v>0</v>
      </c>
      <c r="AR420" s="24" t="s">
        <v>382</v>
      </c>
      <c r="AT420" s="24" t="s">
        <v>378</v>
      </c>
      <c r="AU420" s="24" t="s">
        <v>86</v>
      </c>
      <c r="AY420" s="24" t="s">
        <v>139</v>
      </c>
      <c r="BE420" s="204">
        <f>IF(N420="základní",J420,0)</f>
        <v>0</v>
      </c>
      <c r="BF420" s="204">
        <f>IF(N420="snížená",J420,0)</f>
        <v>0</v>
      </c>
      <c r="BG420" s="204">
        <f>IF(N420="zákl. přenesená",J420,0)</f>
        <v>0</v>
      </c>
      <c r="BH420" s="204">
        <f>IF(N420="sníž. přenesená",J420,0)</f>
        <v>0</v>
      </c>
      <c r="BI420" s="204">
        <f>IF(N420="nulová",J420,0)</f>
        <v>0</v>
      </c>
      <c r="BJ420" s="24" t="s">
        <v>24</v>
      </c>
      <c r="BK420" s="204">
        <f>ROUND(I420*H420,2)</f>
        <v>0</v>
      </c>
      <c r="BL420" s="24" t="s">
        <v>318</v>
      </c>
      <c r="BM420" s="24" t="s">
        <v>921</v>
      </c>
    </row>
    <row r="421" spans="2:47" s="1" customFormat="1" ht="27">
      <c r="B421" s="41"/>
      <c r="C421" s="63"/>
      <c r="D421" s="207" t="s">
        <v>641</v>
      </c>
      <c r="E421" s="63"/>
      <c r="F421" s="239" t="s">
        <v>922</v>
      </c>
      <c r="G421" s="63"/>
      <c r="H421" s="63"/>
      <c r="I421" s="163"/>
      <c r="J421" s="63"/>
      <c r="K421" s="63"/>
      <c r="L421" s="61"/>
      <c r="M421" s="240"/>
      <c r="N421" s="42"/>
      <c r="O421" s="42"/>
      <c r="P421" s="42"/>
      <c r="Q421" s="42"/>
      <c r="R421" s="42"/>
      <c r="S421" s="42"/>
      <c r="T421" s="78"/>
      <c r="AT421" s="24" t="s">
        <v>641</v>
      </c>
      <c r="AU421" s="24" t="s">
        <v>86</v>
      </c>
    </row>
    <row r="422" spans="2:51" s="11" customFormat="1" ht="13.5">
      <c r="B422" s="205"/>
      <c r="C422" s="206"/>
      <c r="D422" s="207" t="s">
        <v>148</v>
      </c>
      <c r="E422" s="208" t="s">
        <v>22</v>
      </c>
      <c r="F422" s="209" t="s">
        <v>902</v>
      </c>
      <c r="G422" s="206"/>
      <c r="H422" s="210" t="s">
        <v>22</v>
      </c>
      <c r="I422" s="211"/>
      <c r="J422" s="206"/>
      <c r="K422" s="206"/>
      <c r="L422" s="212"/>
      <c r="M422" s="213"/>
      <c r="N422" s="214"/>
      <c r="O422" s="214"/>
      <c r="P422" s="214"/>
      <c r="Q422" s="214"/>
      <c r="R422" s="214"/>
      <c r="S422" s="214"/>
      <c r="T422" s="215"/>
      <c r="AT422" s="216" t="s">
        <v>148</v>
      </c>
      <c r="AU422" s="216" t="s">
        <v>86</v>
      </c>
      <c r="AV422" s="11" t="s">
        <v>24</v>
      </c>
      <c r="AW422" s="11" t="s">
        <v>38</v>
      </c>
      <c r="AX422" s="11" t="s">
        <v>77</v>
      </c>
      <c r="AY422" s="216" t="s">
        <v>139</v>
      </c>
    </row>
    <row r="423" spans="2:51" s="12" customFormat="1" ht="13.5">
      <c r="B423" s="217"/>
      <c r="C423" s="218"/>
      <c r="D423" s="207" t="s">
        <v>148</v>
      </c>
      <c r="E423" s="219" t="s">
        <v>22</v>
      </c>
      <c r="F423" s="220" t="s">
        <v>903</v>
      </c>
      <c r="G423" s="218"/>
      <c r="H423" s="221">
        <v>1</v>
      </c>
      <c r="I423" s="222"/>
      <c r="J423" s="218"/>
      <c r="K423" s="218"/>
      <c r="L423" s="223"/>
      <c r="M423" s="224"/>
      <c r="N423" s="225"/>
      <c r="O423" s="225"/>
      <c r="P423" s="225"/>
      <c r="Q423" s="225"/>
      <c r="R423" s="225"/>
      <c r="S423" s="225"/>
      <c r="T423" s="226"/>
      <c r="AT423" s="227" t="s">
        <v>148</v>
      </c>
      <c r="AU423" s="227" t="s">
        <v>86</v>
      </c>
      <c r="AV423" s="12" t="s">
        <v>86</v>
      </c>
      <c r="AW423" s="12" t="s">
        <v>38</v>
      </c>
      <c r="AX423" s="12" t="s">
        <v>77</v>
      </c>
      <c r="AY423" s="227" t="s">
        <v>139</v>
      </c>
    </row>
    <row r="424" spans="2:51" s="12" customFormat="1" ht="13.5">
      <c r="B424" s="217"/>
      <c r="C424" s="218"/>
      <c r="D424" s="207" t="s">
        <v>148</v>
      </c>
      <c r="E424" s="219" t="s">
        <v>22</v>
      </c>
      <c r="F424" s="220" t="s">
        <v>904</v>
      </c>
      <c r="G424" s="218"/>
      <c r="H424" s="221">
        <v>2</v>
      </c>
      <c r="I424" s="222"/>
      <c r="J424" s="218"/>
      <c r="K424" s="218"/>
      <c r="L424" s="223"/>
      <c r="M424" s="224"/>
      <c r="N424" s="225"/>
      <c r="O424" s="225"/>
      <c r="P424" s="225"/>
      <c r="Q424" s="225"/>
      <c r="R424" s="225"/>
      <c r="S424" s="225"/>
      <c r="T424" s="226"/>
      <c r="AT424" s="227" t="s">
        <v>148</v>
      </c>
      <c r="AU424" s="227" t="s">
        <v>86</v>
      </c>
      <c r="AV424" s="12" t="s">
        <v>86</v>
      </c>
      <c r="AW424" s="12" t="s">
        <v>38</v>
      </c>
      <c r="AX424" s="12" t="s">
        <v>77</v>
      </c>
      <c r="AY424" s="227" t="s">
        <v>139</v>
      </c>
    </row>
    <row r="425" spans="2:51" s="12" customFormat="1" ht="13.5">
      <c r="B425" s="217"/>
      <c r="C425" s="218"/>
      <c r="D425" s="207" t="s">
        <v>148</v>
      </c>
      <c r="E425" s="219" t="s">
        <v>22</v>
      </c>
      <c r="F425" s="220" t="s">
        <v>905</v>
      </c>
      <c r="G425" s="218"/>
      <c r="H425" s="221">
        <v>2</v>
      </c>
      <c r="I425" s="222"/>
      <c r="J425" s="218"/>
      <c r="K425" s="218"/>
      <c r="L425" s="223"/>
      <c r="M425" s="224"/>
      <c r="N425" s="225"/>
      <c r="O425" s="225"/>
      <c r="P425" s="225"/>
      <c r="Q425" s="225"/>
      <c r="R425" s="225"/>
      <c r="S425" s="225"/>
      <c r="T425" s="226"/>
      <c r="AT425" s="227" t="s">
        <v>148</v>
      </c>
      <c r="AU425" s="227" t="s">
        <v>86</v>
      </c>
      <c r="AV425" s="12" t="s">
        <v>86</v>
      </c>
      <c r="AW425" s="12" t="s">
        <v>38</v>
      </c>
      <c r="AX425" s="12" t="s">
        <v>77</v>
      </c>
      <c r="AY425" s="227" t="s">
        <v>139</v>
      </c>
    </row>
    <row r="426" spans="2:51" s="12" customFormat="1" ht="13.5">
      <c r="B426" s="217"/>
      <c r="C426" s="218"/>
      <c r="D426" s="207" t="s">
        <v>148</v>
      </c>
      <c r="E426" s="219" t="s">
        <v>22</v>
      </c>
      <c r="F426" s="220" t="s">
        <v>906</v>
      </c>
      <c r="G426" s="218"/>
      <c r="H426" s="221">
        <v>2</v>
      </c>
      <c r="I426" s="222"/>
      <c r="J426" s="218"/>
      <c r="K426" s="218"/>
      <c r="L426" s="223"/>
      <c r="M426" s="224"/>
      <c r="N426" s="225"/>
      <c r="O426" s="225"/>
      <c r="P426" s="225"/>
      <c r="Q426" s="225"/>
      <c r="R426" s="225"/>
      <c r="S426" s="225"/>
      <c r="T426" s="226"/>
      <c r="AT426" s="227" t="s">
        <v>148</v>
      </c>
      <c r="AU426" s="227" t="s">
        <v>86</v>
      </c>
      <c r="AV426" s="12" t="s">
        <v>86</v>
      </c>
      <c r="AW426" s="12" t="s">
        <v>38</v>
      </c>
      <c r="AX426" s="12" t="s">
        <v>77</v>
      </c>
      <c r="AY426" s="227" t="s">
        <v>139</v>
      </c>
    </row>
    <row r="427" spans="2:51" s="12" customFormat="1" ht="13.5">
      <c r="B427" s="217"/>
      <c r="C427" s="218"/>
      <c r="D427" s="207" t="s">
        <v>148</v>
      </c>
      <c r="E427" s="219" t="s">
        <v>22</v>
      </c>
      <c r="F427" s="220" t="s">
        <v>907</v>
      </c>
      <c r="G427" s="218"/>
      <c r="H427" s="221">
        <v>2</v>
      </c>
      <c r="I427" s="222"/>
      <c r="J427" s="218"/>
      <c r="K427" s="218"/>
      <c r="L427" s="223"/>
      <c r="M427" s="224"/>
      <c r="N427" s="225"/>
      <c r="O427" s="225"/>
      <c r="P427" s="225"/>
      <c r="Q427" s="225"/>
      <c r="R427" s="225"/>
      <c r="S427" s="225"/>
      <c r="T427" s="226"/>
      <c r="AT427" s="227" t="s">
        <v>148</v>
      </c>
      <c r="AU427" s="227" t="s">
        <v>86</v>
      </c>
      <c r="AV427" s="12" t="s">
        <v>86</v>
      </c>
      <c r="AW427" s="12" t="s">
        <v>38</v>
      </c>
      <c r="AX427" s="12" t="s">
        <v>77</v>
      </c>
      <c r="AY427" s="227" t="s">
        <v>139</v>
      </c>
    </row>
    <row r="428" spans="2:51" s="13" customFormat="1" ht="13.5">
      <c r="B428" s="228"/>
      <c r="C428" s="229"/>
      <c r="D428" s="241" t="s">
        <v>148</v>
      </c>
      <c r="E428" s="242" t="s">
        <v>22</v>
      </c>
      <c r="F428" s="243" t="s">
        <v>151</v>
      </c>
      <c r="G428" s="229"/>
      <c r="H428" s="244">
        <v>9</v>
      </c>
      <c r="I428" s="233"/>
      <c r="J428" s="229"/>
      <c r="K428" s="229"/>
      <c r="L428" s="234"/>
      <c r="M428" s="235"/>
      <c r="N428" s="236"/>
      <c r="O428" s="236"/>
      <c r="P428" s="236"/>
      <c r="Q428" s="236"/>
      <c r="R428" s="236"/>
      <c r="S428" s="236"/>
      <c r="T428" s="237"/>
      <c r="AT428" s="238" t="s">
        <v>148</v>
      </c>
      <c r="AU428" s="238" t="s">
        <v>86</v>
      </c>
      <c r="AV428" s="13" t="s">
        <v>146</v>
      </c>
      <c r="AW428" s="13" t="s">
        <v>38</v>
      </c>
      <c r="AX428" s="13" t="s">
        <v>24</v>
      </c>
      <c r="AY428" s="238" t="s">
        <v>139</v>
      </c>
    </row>
    <row r="429" spans="2:65" s="1" customFormat="1" ht="22.5" customHeight="1">
      <c r="B429" s="41"/>
      <c r="C429" s="260" t="s">
        <v>923</v>
      </c>
      <c r="D429" s="260" t="s">
        <v>378</v>
      </c>
      <c r="E429" s="261" t="s">
        <v>924</v>
      </c>
      <c r="F429" s="262" t="s">
        <v>925</v>
      </c>
      <c r="G429" s="263" t="s">
        <v>374</v>
      </c>
      <c r="H429" s="264">
        <v>4</v>
      </c>
      <c r="I429" s="265"/>
      <c r="J429" s="266">
        <f>ROUND(I429*H429,2)</f>
        <v>0</v>
      </c>
      <c r="K429" s="262" t="s">
        <v>156</v>
      </c>
      <c r="L429" s="267"/>
      <c r="M429" s="268" t="s">
        <v>22</v>
      </c>
      <c r="N429" s="269" t="s">
        <v>48</v>
      </c>
      <c r="O429" s="42"/>
      <c r="P429" s="202">
        <f>O429*H429</f>
        <v>0</v>
      </c>
      <c r="Q429" s="202">
        <v>0.0004</v>
      </c>
      <c r="R429" s="202">
        <f>Q429*H429</f>
        <v>0.0016</v>
      </c>
      <c r="S429" s="202">
        <v>0</v>
      </c>
      <c r="T429" s="203">
        <f>S429*H429</f>
        <v>0</v>
      </c>
      <c r="AR429" s="24" t="s">
        <v>382</v>
      </c>
      <c r="AT429" s="24" t="s">
        <v>378</v>
      </c>
      <c r="AU429" s="24" t="s">
        <v>86</v>
      </c>
      <c r="AY429" s="24" t="s">
        <v>139</v>
      </c>
      <c r="BE429" s="204">
        <f>IF(N429="základní",J429,0)</f>
        <v>0</v>
      </c>
      <c r="BF429" s="204">
        <f>IF(N429="snížená",J429,0)</f>
        <v>0</v>
      </c>
      <c r="BG429" s="204">
        <f>IF(N429="zákl. přenesená",J429,0)</f>
        <v>0</v>
      </c>
      <c r="BH429" s="204">
        <f>IF(N429="sníž. přenesená",J429,0)</f>
        <v>0</v>
      </c>
      <c r="BI429" s="204">
        <f>IF(N429="nulová",J429,0)</f>
        <v>0</v>
      </c>
      <c r="BJ429" s="24" t="s">
        <v>24</v>
      </c>
      <c r="BK429" s="204">
        <f>ROUND(I429*H429,2)</f>
        <v>0</v>
      </c>
      <c r="BL429" s="24" t="s">
        <v>318</v>
      </c>
      <c r="BM429" s="24" t="s">
        <v>926</v>
      </c>
    </row>
    <row r="430" spans="2:47" s="1" customFormat="1" ht="27">
      <c r="B430" s="41"/>
      <c r="C430" s="63"/>
      <c r="D430" s="207" t="s">
        <v>641</v>
      </c>
      <c r="E430" s="63"/>
      <c r="F430" s="239" t="s">
        <v>927</v>
      </c>
      <c r="G430" s="63"/>
      <c r="H430" s="63"/>
      <c r="I430" s="163"/>
      <c r="J430" s="63"/>
      <c r="K430" s="63"/>
      <c r="L430" s="61"/>
      <c r="M430" s="240"/>
      <c r="N430" s="42"/>
      <c r="O430" s="42"/>
      <c r="P430" s="42"/>
      <c r="Q430" s="42"/>
      <c r="R430" s="42"/>
      <c r="S430" s="42"/>
      <c r="T430" s="78"/>
      <c r="AT430" s="24" t="s">
        <v>641</v>
      </c>
      <c r="AU430" s="24" t="s">
        <v>86</v>
      </c>
    </row>
    <row r="431" spans="2:51" s="11" customFormat="1" ht="13.5">
      <c r="B431" s="205"/>
      <c r="C431" s="206"/>
      <c r="D431" s="207" t="s">
        <v>148</v>
      </c>
      <c r="E431" s="208" t="s">
        <v>22</v>
      </c>
      <c r="F431" s="209" t="s">
        <v>908</v>
      </c>
      <c r="G431" s="206"/>
      <c r="H431" s="210" t="s">
        <v>22</v>
      </c>
      <c r="I431" s="211"/>
      <c r="J431" s="206"/>
      <c r="K431" s="206"/>
      <c r="L431" s="212"/>
      <c r="M431" s="213"/>
      <c r="N431" s="214"/>
      <c r="O431" s="214"/>
      <c r="P431" s="214"/>
      <c r="Q431" s="214"/>
      <c r="R431" s="214"/>
      <c r="S431" s="214"/>
      <c r="T431" s="215"/>
      <c r="AT431" s="216" t="s">
        <v>148</v>
      </c>
      <c r="AU431" s="216" t="s">
        <v>86</v>
      </c>
      <c r="AV431" s="11" t="s">
        <v>24</v>
      </c>
      <c r="AW431" s="11" t="s">
        <v>38</v>
      </c>
      <c r="AX431" s="11" t="s">
        <v>77</v>
      </c>
      <c r="AY431" s="216" t="s">
        <v>139</v>
      </c>
    </row>
    <row r="432" spans="2:51" s="12" customFormat="1" ht="13.5">
      <c r="B432" s="217"/>
      <c r="C432" s="218"/>
      <c r="D432" s="207" t="s">
        <v>148</v>
      </c>
      <c r="E432" s="219" t="s">
        <v>22</v>
      </c>
      <c r="F432" s="220" t="s">
        <v>909</v>
      </c>
      <c r="G432" s="218"/>
      <c r="H432" s="221">
        <v>1</v>
      </c>
      <c r="I432" s="222"/>
      <c r="J432" s="218"/>
      <c r="K432" s="218"/>
      <c r="L432" s="223"/>
      <c r="M432" s="224"/>
      <c r="N432" s="225"/>
      <c r="O432" s="225"/>
      <c r="P432" s="225"/>
      <c r="Q432" s="225"/>
      <c r="R432" s="225"/>
      <c r="S432" s="225"/>
      <c r="T432" s="226"/>
      <c r="AT432" s="227" t="s">
        <v>148</v>
      </c>
      <c r="AU432" s="227" t="s">
        <v>86</v>
      </c>
      <c r="AV432" s="12" t="s">
        <v>86</v>
      </c>
      <c r="AW432" s="12" t="s">
        <v>38</v>
      </c>
      <c r="AX432" s="12" t="s">
        <v>77</v>
      </c>
      <c r="AY432" s="227" t="s">
        <v>139</v>
      </c>
    </row>
    <row r="433" spans="2:51" s="12" customFormat="1" ht="13.5">
      <c r="B433" s="217"/>
      <c r="C433" s="218"/>
      <c r="D433" s="207" t="s">
        <v>148</v>
      </c>
      <c r="E433" s="219" t="s">
        <v>22</v>
      </c>
      <c r="F433" s="220" t="s">
        <v>910</v>
      </c>
      <c r="G433" s="218"/>
      <c r="H433" s="221">
        <v>1</v>
      </c>
      <c r="I433" s="222"/>
      <c r="J433" s="218"/>
      <c r="K433" s="218"/>
      <c r="L433" s="223"/>
      <c r="M433" s="224"/>
      <c r="N433" s="225"/>
      <c r="O433" s="225"/>
      <c r="P433" s="225"/>
      <c r="Q433" s="225"/>
      <c r="R433" s="225"/>
      <c r="S433" s="225"/>
      <c r="T433" s="226"/>
      <c r="AT433" s="227" t="s">
        <v>148</v>
      </c>
      <c r="AU433" s="227" t="s">
        <v>86</v>
      </c>
      <c r="AV433" s="12" t="s">
        <v>86</v>
      </c>
      <c r="AW433" s="12" t="s">
        <v>38</v>
      </c>
      <c r="AX433" s="12" t="s">
        <v>77</v>
      </c>
      <c r="AY433" s="227" t="s">
        <v>139</v>
      </c>
    </row>
    <row r="434" spans="2:51" s="12" customFormat="1" ht="13.5">
      <c r="B434" s="217"/>
      <c r="C434" s="218"/>
      <c r="D434" s="207" t="s">
        <v>148</v>
      </c>
      <c r="E434" s="219" t="s">
        <v>22</v>
      </c>
      <c r="F434" s="220" t="s">
        <v>911</v>
      </c>
      <c r="G434" s="218"/>
      <c r="H434" s="221">
        <v>1</v>
      </c>
      <c r="I434" s="222"/>
      <c r="J434" s="218"/>
      <c r="K434" s="218"/>
      <c r="L434" s="223"/>
      <c r="M434" s="224"/>
      <c r="N434" s="225"/>
      <c r="O434" s="225"/>
      <c r="P434" s="225"/>
      <c r="Q434" s="225"/>
      <c r="R434" s="225"/>
      <c r="S434" s="225"/>
      <c r="T434" s="226"/>
      <c r="AT434" s="227" t="s">
        <v>148</v>
      </c>
      <c r="AU434" s="227" t="s">
        <v>86</v>
      </c>
      <c r="AV434" s="12" t="s">
        <v>86</v>
      </c>
      <c r="AW434" s="12" t="s">
        <v>38</v>
      </c>
      <c r="AX434" s="12" t="s">
        <v>77</v>
      </c>
      <c r="AY434" s="227" t="s">
        <v>139</v>
      </c>
    </row>
    <row r="435" spans="2:51" s="12" customFormat="1" ht="13.5">
      <c r="B435" s="217"/>
      <c r="C435" s="218"/>
      <c r="D435" s="207" t="s">
        <v>148</v>
      </c>
      <c r="E435" s="219" t="s">
        <v>22</v>
      </c>
      <c r="F435" s="220" t="s">
        <v>912</v>
      </c>
      <c r="G435" s="218"/>
      <c r="H435" s="221">
        <v>1</v>
      </c>
      <c r="I435" s="222"/>
      <c r="J435" s="218"/>
      <c r="K435" s="218"/>
      <c r="L435" s="223"/>
      <c r="M435" s="224"/>
      <c r="N435" s="225"/>
      <c r="O435" s="225"/>
      <c r="P435" s="225"/>
      <c r="Q435" s="225"/>
      <c r="R435" s="225"/>
      <c r="S435" s="225"/>
      <c r="T435" s="226"/>
      <c r="AT435" s="227" t="s">
        <v>148</v>
      </c>
      <c r="AU435" s="227" t="s">
        <v>86</v>
      </c>
      <c r="AV435" s="12" t="s">
        <v>86</v>
      </c>
      <c r="AW435" s="12" t="s">
        <v>38</v>
      </c>
      <c r="AX435" s="12" t="s">
        <v>77</v>
      </c>
      <c r="AY435" s="227" t="s">
        <v>139</v>
      </c>
    </row>
    <row r="436" spans="2:51" s="13" customFormat="1" ht="13.5">
      <c r="B436" s="228"/>
      <c r="C436" s="229"/>
      <c r="D436" s="241" t="s">
        <v>148</v>
      </c>
      <c r="E436" s="242" t="s">
        <v>22</v>
      </c>
      <c r="F436" s="243" t="s">
        <v>151</v>
      </c>
      <c r="G436" s="229"/>
      <c r="H436" s="244">
        <v>4</v>
      </c>
      <c r="I436" s="233"/>
      <c r="J436" s="229"/>
      <c r="K436" s="229"/>
      <c r="L436" s="234"/>
      <c r="M436" s="235"/>
      <c r="N436" s="236"/>
      <c r="O436" s="236"/>
      <c r="P436" s="236"/>
      <c r="Q436" s="236"/>
      <c r="R436" s="236"/>
      <c r="S436" s="236"/>
      <c r="T436" s="237"/>
      <c r="AT436" s="238" t="s">
        <v>148</v>
      </c>
      <c r="AU436" s="238" t="s">
        <v>86</v>
      </c>
      <c r="AV436" s="13" t="s">
        <v>146</v>
      </c>
      <c r="AW436" s="13" t="s">
        <v>38</v>
      </c>
      <c r="AX436" s="13" t="s">
        <v>24</v>
      </c>
      <c r="AY436" s="238" t="s">
        <v>139</v>
      </c>
    </row>
    <row r="437" spans="2:65" s="1" customFormat="1" ht="22.5" customHeight="1">
      <c r="B437" s="41"/>
      <c r="C437" s="260" t="s">
        <v>928</v>
      </c>
      <c r="D437" s="260" t="s">
        <v>378</v>
      </c>
      <c r="E437" s="261" t="s">
        <v>929</v>
      </c>
      <c r="F437" s="262" t="s">
        <v>930</v>
      </c>
      <c r="G437" s="263" t="s">
        <v>374</v>
      </c>
      <c r="H437" s="264">
        <v>36</v>
      </c>
      <c r="I437" s="265"/>
      <c r="J437" s="266">
        <f>ROUND(I437*H437,2)</f>
        <v>0</v>
      </c>
      <c r="K437" s="262" t="s">
        <v>156</v>
      </c>
      <c r="L437" s="267"/>
      <c r="M437" s="268" t="s">
        <v>22</v>
      </c>
      <c r="N437" s="269" t="s">
        <v>48</v>
      </c>
      <c r="O437" s="42"/>
      <c r="P437" s="202">
        <f>O437*H437</f>
        <v>0</v>
      </c>
      <c r="Q437" s="202">
        <v>0.0004</v>
      </c>
      <c r="R437" s="202">
        <f>Q437*H437</f>
        <v>0.014400000000000001</v>
      </c>
      <c r="S437" s="202">
        <v>0</v>
      </c>
      <c r="T437" s="203">
        <f>S437*H437</f>
        <v>0</v>
      </c>
      <c r="AR437" s="24" t="s">
        <v>382</v>
      </c>
      <c r="AT437" s="24" t="s">
        <v>378</v>
      </c>
      <c r="AU437" s="24" t="s">
        <v>86</v>
      </c>
      <c r="AY437" s="24" t="s">
        <v>139</v>
      </c>
      <c r="BE437" s="204">
        <f>IF(N437="základní",J437,0)</f>
        <v>0</v>
      </c>
      <c r="BF437" s="204">
        <f>IF(N437="snížená",J437,0)</f>
        <v>0</v>
      </c>
      <c r="BG437" s="204">
        <f>IF(N437="zákl. přenesená",J437,0)</f>
        <v>0</v>
      </c>
      <c r="BH437" s="204">
        <f>IF(N437="sníž. přenesená",J437,0)</f>
        <v>0</v>
      </c>
      <c r="BI437" s="204">
        <f>IF(N437="nulová",J437,0)</f>
        <v>0</v>
      </c>
      <c r="BJ437" s="24" t="s">
        <v>24</v>
      </c>
      <c r="BK437" s="204">
        <f>ROUND(I437*H437,2)</f>
        <v>0</v>
      </c>
      <c r="BL437" s="24" t="s">
        <v>318</v>
      </c>
      <c r="BM437" s="24" t="s">
        <v>931</v>
      </c>
    </row>
    <row r="438" spans="2:47" s="1" customFormat="1" ht="27">
      <c r="B438" s="41"/>
      <c r="C438" s="63"/>
      <c r="D438" s="207" t="s">
        <v>641</v>
      </c>
      <c r="E438" s="63"/>
      <c r="F438" s="239" t="s">
        <v>932</v>
      </c>
      <c r="G438" s="63"/>
      <c r="H438" s="63"/>
      <c r="I438" s="163"/>
      <c r="J438" s="63"/>
      <c r="K438" s="63"/>
      <c r="L438" s="61"/>
      <c r="M438" s="240"/>
      <c r="N438" s="42"/>
      <c r="O438" s="42"/>
      <c r="P438" s="42"/>
      <c r="Q438" s="42"/>
      <c r="R438" s="42"/>
      <c r="S438" s="42"/>
      <c r="T438" s="78"/>
      <c r="AT438" s="24" t="s">
        <v>641</v>
      </c>
      <c r="AU438" s="24" t="s">
        <v>86</v>
      </c>
    </row>
    <row r="439" spans="2:51" s="11" customFormat="1" ht="13.5">
      <c r="B439" s="205"/>
      <c r="C439" s="206"/>
      <c r="D439" s="207" t="s">
        <v>148</v>
      </c>
      <c r="E439" s="208" t="s">
        <v>22</v>
      </c>
      <c r="F439" s="209" t="s">
        <v>913</v>
      </c>
      <c r="G439" s="206"/>
      <c r="H439" s="210" t="s">
        <v>22</v>
      </c>
      <c r="I439" s="211"/>
      <c r="J439" s="206"/>
      <c r="K439" s="206"/>
      <c r="L439" s="212"/>
      <c r="M439" s="213"/>
      <c r="N439" s="214"/>
      <c r="O439" s="214"/>
      <c r="P439" s="214"/>
      <c r="Q439" s="214"/>
      <c r="R439" s="214"/>
      <c r="S439" s="214"/>
      <c r="T439" s="215"/>
      <c r="AT439" s="216" t="s">
        <v>148</v>
      </c>
      <c r="AU439" s="216" t="s">
        <v>86</v>
      </c>
      <c r="AV439" s="11" t="s">
        <v>24</v>
      </c>
      <c r="AW439" s="11" t="s">
        <v>38</v>
      </c>
      <c r="AX439" s="11" t="s">
        <v>77</v>
      </c>
      <c r="AY439" s="216" t="s">
        <v>139</v>
      </c>
    </row>
    <row r="440" spans="2:51" s="12" customFormat="1" ht="13.5">
      <c r="B440" s="217"/>
      <c r="C440" s="218"/>
      <c r="D440" s="207" t="s">
        <v>148</v>
      </c>
      <c r="E440" s="219" t="s">
        <v>22</v>
      </c>
      <c r="F440" s="220" t="s">
        <v>903</v>
      </c>
      <c r="G440" s="218"/>
      <c r="H440" s="221">
        <v>1</v>
      </c>
      <c r="I440" s="222"/>
      <c r="J440" s="218"/>
      <c r="K440" s="218"/>
      <c r="L440" s="223"/>
      <c r="M440" s="224"/>
      <c r="N440" s="225"/>
      <c r="O440" s="225"/>
      <c r="P440" s="225"/>
      <c r="Q440" s="225"/>
      <c r="R440" s="225"/>
      <c r="S440" s="225"/>
      <c r="T440" s="226"/>
      <c r="AT440" s="227" t="s">
        <v>148</v>
      </c>
      <c r="AU440" s="227" t="s">
        <v>86</v>
      </c>
      <c r="AV440" s="12" t="s">
        <v>86</v>
      </c>
      <c r="AW440" s="12" t="s">
        <v>38</v>
      </c>
      <c r="AX440" s="12" t="s">
        <v>77</v>
      </c>
      <c r="AY440" s="227" t="s">
        <v>139</v>
      </c>
    </row>
    <row r="441" spans="2:51" s="12" customFormat="1" ht="13.5">
      <c r="B441" s="217"/>
      <c r="C441" s="218"/>
      <c r="D441" s="207" t="s">
        <v>148</v>
      </c>
      <c r="E441" s="219" t="s">
        <v>22</v>
      </c>
      <c r="F441" s="220" t="s">
        <v>914</v>
      </c>
      <c r="G441" s="218"/>
      <c r="H441" s="221">
        <v>12</v>
      </c>
      <c r="I441" s="222"/>
      <c r="J441" s="218"/>
      <c r="K441" s="218"/>
      <c r="L441" s="223"/>
      <c r="M441" s="224"/>
      <c r="N441" s="225"/>
      <c r="O441" s="225"/>
      <c r="P441" s="225"/>
      <c r="Q441" s="225"/>
      <c r="R441" s="225"/>
      <c r="S441" s="225"/>
      <c r="T441" s="226"/>
      <c r="AT441" s="227" t="s">
        <v>148</v>
      </c>
      <c r="AU441" s="227" t="s">
        <v>86</v>
      </c>
      <c r="AV441" s="12" t="s">
        <v>86</v>
      </c>
      <c r="AW441" s="12" t="s">
        <v>38</v>
      </c>
      <c r="AX441" s="12" t="s">
        <v>77</v>
      </c>
      <c r="AY441" s="227" t="s">
        <v>139</v>
      </c>
    </row>
    <row r="442" spans="2:51" s="12" customFormat="1" ht="13.5">
      <c r="B442" s="217"/>
      <c r="C442" s="218"/>
      <c r="D442" s="207" t="s">
        <v>148</v>
      </c>
      <c r="E442" s="219" t="s">
        <v>22</v>
      </c>
      <c r="F442" s="220" t="s">
        <v>915</v>
      </c>
      <c r="G442" s="218"/>
      <c r="H442" s="221">
        <v>4</v>
      </c>
      <c r="I442" s="222"/>
      <c r="J442" s="218"/>
      <c r="K442" s="218"/>
      <c r="L442" s="223"/>
      <c r="M442" s="224"/>
      <c r="N442" s="225"/>
      <c r="O442" s="225"/>
      <c r="P442" s="225"/>
      <c r="Q442" s="225"/>
      <c r="R442" s="225"/>
      <c r="S442" s="225"/>
      <c r="T442" s="226"/>
      <c r="AT442" s="227" t="s">
        <v>148</v>
      </c>
      <c r="AU442" s="227" t="s">
        <v>86</v>
      </c>
      <c r="AV442" s="12" t="s">
        <v>86</v>
      </c>
      <c r="AW442" s="12" t="s">
        <v>38</v>
      </c>
      <c r="AX442" s="12" t="s">
        <v>77</v>
      </c>
      <c r="AY442" s="227" t="s">
        <v>139</v>
      </c>
    </row>
    <row r="443" spans="2:51" s="12" customFormat="1" ht="13.5">
      <c r="B443" s="217"/>
      <c r="C443" s="218"/>
      <c r="D443" s="207" t="s">
        <v>148</v>
      </c>
      <c r="E443" s="219" t="s">
        <v>22</v>
      </c>
      <c r="F443" s="220" t="s">
        <v>916</v>
      </c>
      <c r="G443" s="218"/>
      <c r="H443" s="221">
        <v>10</v>
      </c>
      <c r="I443" s="222"/>
      <c r="J443" s="218"/>
      <c r="K443" s="218"/>
      <c r="L443" s="223"/>
      <c r="M443" s="224"/>
      <c r="N443" s="225"/>
      <c r="O443" s="225"/>
      <c r="P443" s="225"/>
      <c r="Q443" s="225"/>
      <c r="R443" s="225"/>
      <c r="S443" s="225"/>
      <c r="T443" s="226"/>
      <c r="AT443" s="227" t="s">
        <v>148</v>
      </c>
      <c r="AU443" s="227" t="s">
        <v>86</v>
      </c>
      <c r="AV443" s="12" t="s">
        <v>86</v>
      </c>
      <c r="AW443" s="12" t="s">
        <v>38</v>
      </c>
      <c r="AX443" s="12" t="s">
        <v>77</v>
      </c>
      <c r="AY443" s="227" t="s">
        <v>139</v>
      </c>
    </row>
    <row r="444" spans="2:51" s="12" customFormat="1" ht="13.5">
      <c r="B444" s="217"/>
      <c r="C444" s="218"/>
      <c r="D444" s="207" t="s">
        <v>148</v>
      </c>
      <c r="E444" s="219" t="s">
        <v>22</v>
      </c>
      <c r="F444" s="220" t="s">
        <v>917</v>
      </c>
      <c r="G444" s="218"/>
      <c r="H444" s="221">
        <v>9</v>
      </c>
      <c r="I444" s="222"/>
      <c r="J444" s="218"/>
      <c r="K444" s="218"/>
      <c r="L444" s="223"/>
      <c r="M444" s="224"/>
      <c r="N444" s="225"/>
      <c r="O444" s="225"/>
      <c r="P444" s="225"/>
      <c r="Q444" s="225"/>
      <c r="R444" s="225"/>
      <c r="S444" s="225"/>
      <c r="T444" s="226"/>
      <c r="AT444" s="227" t="s">
        <v>148</v>
      </c>
      <c r="AU444" s="227" t="s">
        <v>86</v>
      </c>
      <c r="AV444" s="12" t="s">
        <v>86</v>
      </c>
      <c r="AW444" s="12" t="s">
        <v>38</v>
      </c>
      <c r="AX444" s="12" t="s">
        <v>77</v>
      </c>
      <c r="AY444" s="227" t="s">
        <v>139</v>
      </c>
    </row>
    <row r="445" spans="2:51" s="13" customFormat="1" ht="13.5">
      <c r="B445" s="228"/>
      <c r="C445" s="229"/>
      <c r="D445" s="241" t="s">
        <v>148</v>
      </c>
      <c r="E445" s="242" t="s">
        <v>22</v>
      </c>
      <c r="F445" s="243" t="s">
        <v>151</v>
      </c>
      <c r="G445" s="229"/>
      <c r="H445" s="244">
        <v>36</v>
      </c>
      <c r="I445" s="233"/>
      <c r="J445" s="229"/>
      <c r="K445" s="229"/>
      <c r="L445" s="234"/>
      <c r="M445" s="235"/>
      <c r="N445" s="236"/>
      <c r="O445" s="236"/>
      <c r="P445" s="236"/>
      <c r="Q445" s="236"/>
      <c r="R445" s="236"/>
      <c r="S445" s="236"/>
      <c r="T445" s="237"/>
      <c r="AT445" s="238" t="s">
        <v>148</v>
      </c>
      <c r="AU445" s="238" t="s">
        <v>86</v>
      </c>
      <c r="AV445" s="13" t="s">
        <v>146</v>
      </c>
      <c r="AW445" s="13" t="s">
        <v>38</v>
      </c>
      <c r="AX445" s="13" t="s">
        <v>24</v>
      </c>
      <c r="AY445" s="238" t="s">
        <v>139</v>
      </c>
    </row>
    <row r="446" spans="2:65" s="1" customFormat="1" ht="22.5" customHeight="1">
      <c r="B446" s="41"/>
      <c r="C446" s="193" t="s">
        <v>933</v>
      </c>
      <c r="D446" s="193" t="s">
        <v>142</v>
      </c>
      <c r="E446" s="194" t="s">
        <v>934</v>
      </c>
      <c r="F446" s="195" t="s">
        <v>935</v>
      </c>
      <c r="G446" s="196" t="s">
        <v>374</v>
      </c>
      <c r="H446" s="197">
        <v>13</v>
      </c>
      <c r="I446" s="198"/>
      <c r="J446" s="199">
        <f>ROUND(I446*H446,2)</f>
        <v>0</v>
      </c>
      <c r="K446" s="195" t="s">
        <v>156</v>
      </c>
      <c r="L446" s="61"/>
      <c r="M446" s="200" t="s">
        <v>22</v>
      </c>
      <c r="N446" s="201" t="s">
        <v>48</v>
      </c>
      <c r="O446" s="42"/>
      <c r="P446" s="202">
        <f>O446*H446</f>
        <v>0</v>
      </c>
      <c r="Q446" s="202">
        <v>0</v>
      </c>
      <c r="R446" s="202">
        <f>Q446*H446</f>
        <v>0</v>
      </c>
      <c r="S446" s="202">
        <v>0</v>
      </c>
      <c r="T446" s="203">
        <f>S446*H446</f>
        <v>0</v>
      </c>
      <c r="AR446" s="24" t="s">
        <v>318</v>
      </c>
      <c r="AT446" s="24" t="s">
        <v>142</v>
      </c>
      <c r="AU446" s="24" t="s">
        <v>86</v>
      </c>
      <c r="AY446" s="24" t="s">
        <v>139</v>
      </c>
      <c r="BE446" s="204">
        <f>IF(N446="základní",J446,0)</f>
        <v>0</v>
      </c>
      <c r="BF446" s="204">
        <f>IF(N446="snížená",J446,0)</f>
        <v>0</v>
      </c>
      <c r="BG446" s="204">
        <f>IF(N446="zákl. přenesená",J446,0)</f>
        <v>0</v>
      </c>
      <c r="BH446" s="204">
        <f>IF(N446="sníž. přenesená",J446,0)</f>
        <v>0</v>
      </c>
      <c r="BI446" s="204">
        <f>IF(N446="nulová",J446,0)</f>
        <v>0</v>
      </c>
      <c r="BJ446" s="24" t="s">
        <v>24</v>
      </c>
      <c r="BK446" s="204">
        <f>ROUND(I446*H446,2)</f>
        <v>0</v>
      </c>
      <c r="BL446" s="24" t="s">
        <v>318</v>
      </c>
      <c r="BM446" s="24" t="s">
        <v>936</v>
      </c>
    </row>
    <row r="447" spans="2:51" s="11" customFormat="1" ht="13.5">
      <c r="B447" s="205"/>
      <c r="C447" s="206"/>
      <c r="D447" s="207" t="s">
        <v>148</v>
      </c>
      <c r="E447" s="208" t="s">
        <v>22</v>
      </c>
      <c r="F447" s="209" t="s">
        <v>937</v>
      </c>
      <c r="G447" s="206"/>
      <c r="H447" s="210" t="s">
        <v>22</v>
      </c>
      <c r="I447" s="211"/>
      <c r="J447" s="206"/>
      <c r="K447" s="206"/>
      <c r="L447" s="212"/>
      <c r="M447" s="213"/>
      <c r="N447" s="214"/>
      <c r="O447" s="214"/>
      <c r="P447" s="214"/>
      <c r="Q447" s="214"/>
      <c r="R447" s="214"/>
      <c r="S447" s="214"/>
      <c r="T447" s="215"/>
      <c r="AT447" s="216" t="s">
        <v>148</v>
      </c>
      <c r="AU447" s="216" t="s">
        <v>86</v>
      </c>
      <c r="AV447" s="11" t="s">
        <v>24</v>
      </c>
      <c r="AW447" s="11" t="s">
        <v>38</v>
      </c>
      <c r="AX447" s="11" t="s">
        <v>77</v>
      </c>
      <c r="AY447" s="216" t="s">
        <v>139</v>
      </c>
    </row>
    <row r="448" spans="2:51" s="12" customFormat="1" ht="13.5">
      <c r="B448" s="217"/>
      <c r="C448" s="218"/>
      <c r="D448" s="207" t="s">
        <v>148</v>
      </c>
      <c r="E448" s="219" t="s">
        <v>22</v>
      </c>
      <c r="F448" s="220" t="s">
        <v>376</v>
      </c>
      <c r="G448" s="218"/>
      <c r="H448" s="221">
        <v>2</v>
      </c>
      <c r="I448" s="222"/>
      <c r="J448" s="218"/>
      <c r="K448" s="218"/>
      <c r="L448" s="223"/>
      <c r="M448" s="224"/>
      <c r="N448" s="225"/>
      <c r="O448" s="225"/>
      <c r="P448" s="225"/>
      <c r="Q448" s="225"/>
      <c r="R448" s="225"/>
      <c r="S448" s="225"/>
      <c r="T448" s="226"/>
      <c r="AT448" s="227" t="s">
        <v>148</v>
      </c>
      <c r="AU448" s="227" t="s">
        <v>86</v>
      </c>
      <c r="AV448" s="12" t="s">
        <v>86</v>
      </c>
      <c r="AW448" s="12" t="s">
        <v>38</v>
      </c>
      <c r="AX448" s="12" t="s">
        <v>77</v>
      </c>
      <c r="AY448" s="227" t="s">
        <v>139</v>
      </c>
    </row>
    <row r="449" spans="2:51" s="12" customFormat="1" ht="13.5">
      <c r="B449" s="217"/>
      <c r="C449" s="218"/>
      <c r="D449" s="207" t="s">
        <v>148</v>
      </c>
      <c r="E449" s="219" t="s">
        <v>22</v>
      </c>
      <c r="F449" s="220" t="s">
        <v>616</v>
      </c>
      <c r="G449" s="218"/>
      <c r="H449" s="221">
        <v>3</v>
      </c>
      <c r="I449" s="222"/>
      <c r="J449" s="218"/>
      <c r="K449" s="218"/>
      <c r="L449" s="223"/>
      <c r="M449" s="224"/>
      <c r="N449" s="225"/>
      <c r="O449" s="225"/>
      <c r="P449" s="225"/>
      <c r="Q449" s="225"/>
      <c r="R449" s="225"/>
      <c r="S449" s="225"/>
      <c r="T449" s="226"/>
      <c r="AT449" s="227" t="s">
        <v>148</v>
      </c>
      <c r="AU449" s="227" t="s">
        <v>86</v>
      </c>
      <c r="AV449" s="12" t="s">
        <v>86</v>
      </c>
      <c r="AW449" s="12" t="s">
        <v>38</v>
      </c>
      <c r="AX449" s="12" t="s">
        <v>77</v>
      </c>
      <c r="AY449" s="227" t="s">
        <v>139</v>
      </c>
    </row>
    <row r="450" spans="2:51" s="12" customFormat="1" ht="13.5">
      <c r="B450" s="217"/>
      <c r="C450" s="218"/>
      <c r="D450" s="207" t="s">
        <v>148</v>
      </c>
      <c r="E450" s="219" t="s">
        <v>22</v>
      </c>
      <c r="F450" s="220" t="s">
        <v>864</v>
      </c>
      <c r="G450" s="218"/>
      <c r="H450" s="221">
        <v>2</v>
      </c>
      <c r="I450" s="222"/>
      <c r="J450" s="218"/>
      <c r="K450" s="218"/>
      <c r="L450" s="223"/>
      <c r="M450" s="224"/>
      <c r="N450" s="225"/>
      <c r="O450" s="225"/>
      <c r="P450" s="225"/>
      <c r="Q450" s="225"/>
      <c r="R450" s="225"/>
      <c r="S450" s="225"/>
      <c r="T450" s="226"/>
      <c r="AT450" s="227" t="s">
        <v>148</v>
      </c>
      <c r="AU450" s="227" t="s">
        <v>86</v>
      </c>
      <c r="AV450" s="12" t="s">
        <v>86</v>
      </c>
      <c r="AW450" s="12" t="s">
        <v>38</v>
      </c>
      <c r="AX450" s="12" t="s">
        <v>77</v>
      </c>
      <c r="AY450" s="227" t="s">
        <v>139</v>
      </c>
    </row>
    <row r="451" spans="2:51" s="12" customFormat="1" ht="13.5">
      <c r="B451" s="217"/>
      <c r="C451" s="218"/>
      <c r="D451" s="207" t="s">
        <v>148</v>
      </c>
      <c r="E451" s="219" t="s">
        <v>22</v>
      </c>
      <c r="F451" s="220" t="s">
        <v>865</v>
      </c>
      <c r="G451" s="218"/>
      <c r="H451" s="221">
        <v>2</v>
      </c>
      <c r="I451" s="222"/>
      <c r="J451" s="218"/>
      <c r="K451" s="218"/>
      <c r="L451" s="223"/>
      <c r="M451" s="224"/>
      <c r="N451" s="225"/>
      <c r="O451" s="225"/>
      <c r="P451" s="225"/>
      <c r="Q451" s="225"/>
      <c r="R451" s="225"/>
      <c r="S451" s="225"/>
      <c r="T451" s="226"/>
      <c r="AT451" s="227" t="s">
        <v>148</v>
      </c>
      <c r="AU451" s="227" t="s">
        <v>86</v>
      </c>
      <c r="AV451" s="12" t="s">
        <v>86</v>
      </c>
      <c r="AW451" s="12" t="s">
        <v>38</v>
      </c>
      <c r="AX451" s="12" t="s">
        <v>77</v>
      </c>
      <c r="AY451" s="227" t="s">
        <v>139</v>
      </c>
    </row>
    <row r="452" spans="2:51" s="11" customFormat="1" ht="13.5">
      <c r="B452" s="205"/>
      <c r="C452" s="206"/>
      <c r="D452" s="207" t="s">
        <v>148</v>
      </c>
      <c r="E452" s="208" t="s">
        <v>22</v>
      </c>
      <c r="F452" s="209" t="s">
        <v>938</v>
      </c>
      <c r="G452" s="206"/>
      <c r="H452" s="210" t="s">
        <v>22</v>
      </c>
      <c r="I452" s="211"/>
      <c r="J452" s="206"/>
      <c r="K452" s="206"/>
      <c r="L452" s="212"/>
      <c r="M452" s="213"/>
      <c r="N452" s="214"/>
      <c r="O452" s="214"/>
      <c r="P452" s="214"/>
      <c r="Q452" s="214"/>
      <c r="R452" s="214"/>
      <c r="S452" s="214"/>
      <c r="T452" s="215"/>
      <c r="AT452" s="216" t="s">
        <v>148</v>
      </c>
      <c r="AU452" s="216" t="s">
        <v>86</v>
      </c>
      <c r="AV452" s="11" t="s">
        <v>24</v>
      </c>
      <c r="AW452" s="11" t="s">
        <v>38</v>
      </c>
      <c r="AX452" s="11" t="s">
        <v>77</v>
      </c>
      <c r="AY452" s="216" t="s">
        <v>139</v>
      </c>
    </row>
    <row r="453" spans="2:51" s="12" customFormat="1" ht="13.5">
      <c r="B453" s="217"/>
      <c r="C453" s="218"/>
      <c r="D453" s="207" t="s">
        <v>148</v>
      </c>
      <c r="E453" s="219" t="s">
        <v>22</v>
      </c>
      <c r="F453" s="220" t="s">
        <v>605</v>
      </c>
      <c r="G453" s="218"/>
      <c r="H453" s="221">
        <v>1</v>
      </c>
      <c r="I453" s="222"/>
      <c r="J453" s="218"/>
      <c r="K453" s="218"/>
      <c r="L453" s="223"/>
      <c r="M453" s="224"/>
      <c r="N453" s="225"/>
      <c r="O453" s="225"/>
      <c r="P453" s="225"/>
      <c r="Q453" s="225"/>
      <c r="R453" s="225"/>
      <c r="S453" s="225"/>
      <c r="T453" s="226"/>
      <c r="AT453" s="227" t="s">
        <v>148</v>
      </c>
      <c r="AU453" s="227" t="s">
        <v>86</v>
      </c>
      <c r="AV453" s="12" t="s">
        <v>86</v>
      </c>
      <c r="AW453" s="12" t="s">
        <v>38</v>
      </c>
      <c r="AX453" s="12" t="s">
        <v>77</v>
      </c>
      <c r="AY453" s="227" t="s">
        <v>139</v>
      </c>
    </row>
    <row r="454" spans="2:51" s="12" customFormat="1" ht="13.5">
      <c r="B454" s="217"/>
      <c r="C454" s="218"/>
      <c r="D454" s="207" t="s">
        <v>148</v>
      </c>
      <c r="E454" s="219" t="s">
        <v>22</v>
      </c>
      <c r="F454" s="220" t="s">
        <v>606</v>
      </c>
      <c r="G454" s="218"/>
      <c r="H454" s="221">
        <v>1</v>
      </c>
      <c r="I454" s="222"/>
      <c r="J454" s="218"/>
      <c r="K454" s="218"/>
      <c r="L454" s="223"/>
      <c r="M454" s="224"/>
      <c r="N454" s="225"/>
      <c r="O454" s="225"/>
      <c r="P454" s="225"/>
      <c r="Q454" s="225"/>
      <c r="R454" s="225"/>
      <c r="S454" s="225"/>
      <c r="T454" s="226"/>
      <c r="AT454" s="227" t="s">
        <v>148</v>
      </c>
      <c r="AU454" s="227" t="s">
        <v>86</v>
      </c>
      <c r="AV454" s="12" t="s">
        <v>86</v>
      </c>
      <c r="AW454" s="12" t="s">
        <v>38</v>
      </c>
      <c r="AX454" s="12" t="s">
        <v>77</v>
      </c>
      <c r="AY454" s="227" t="s">
        <v>139</v>
      </c>
    </row>
    <row r="455" spans="2:51" s="12" customFormat="1" ht="13.5">
      <c r="B455" s="217"/>
      <c r="C455" s="218"/>
      <c r="D455" s="207" t="s">
        <v>148</v>
      </c>
      <c r="E455" s="219" t="s">
        <v>22</v>
      </c>
      <c r="F455" s="220" t="s">
        <v>607</v>
      </c>
      <c r="G455" s="218"/>
      <c r="H455" s="221">
        <v>1</v>
      </c>
      <c r="I455" s="222"/>
      <c r="J455" s="218"/>
      <c r="K455" s="218"/>
      <c r="L455" s="223"/>
      <c r="M455" s="224"/>
      <c r="N455" s="225"/>
      <c r="O455" s="225"/>
      <c r="P455" s="225"/>
      <c r="Q455" s="225"/>
      <c r="R455" s="225"/>
      <c r="S455" s="225"/>
      <c r="T455" s="226"/>
      <c r="AT455" s="227" t="s">
        <v>148</v>
      </c>
      <c r="AU455" s="227" t="s">
        <v>86</v>
      </c>
      <c r="AV455" s="12" t="s">
        <v>86</v>
      </c>
      <c r="AW455" s="12" t="s">
        <v>38</v>
      </c>
      <c r="AX455" s="12" t="s">
        <v>77</v>
      </c>
      <c r="AY455" s="227" t="s">
        <v>139</v>
      </c>
    </row>
    <row r="456" spans="2:51" s="12" customFormat="1" ht="13.5">
      <c r="B456" s="217"/>
      <c r="C456" s="218"/>
      <c r="D456" s="207" t="s">
        <v>148</v>
      </c>
      <c r="E456" s="219" t="s">
        <v>22</v>
      </c>
      <c r="F456" s="220" t="s">
        <v>608</v>
      </c>
      <c r="G456" s="218"/>
      <c r="H456" s="221">
        <v>1</v>
      </c>
      <c r="I456" s="222"/>
      <c r="J456" s="218"/>
      <c r="K456" s="218"/>
      <c r="L456" s="223"/>
      <c r="M456" s="224"/>
      <c r="N456" s="225"/>
      <c r="O456" s="225"/>
      <c r="P456" s="225"/>
      <c r="Q456" s="225"/>
      <c r="R456" s="225"/>
      <c r="S456" s="225"/>
      <c r="T456" s="226"/>
      <c r="AT456" s="227" t="s">
        <v>148</v>
      </c>
      <c r="AU456" s="227" t="s">
        <v>86</v>
      </c>
      <c r="AV456" s="12" t="s">
        <v>86</v>
      </c>
      <c r="AW456" s="12" t="s">
        <v>38</v>
      </c>
      <c r="AX456" s="12" t="s">
        <v>77</v>
      </c>
      <c r="AY456" s="227" t="s">
        <v>139</v>
      </c>
    </row>
    <row r="457" spans="2:51" s="13" customFormat="1" ht="13.5">
      <c r="B457" s="228"/>
      <c r="C457" s="229"/>
      <c r="D457" s="241" t="s">
        <v>148</v>
      </c>
      <c r="E457" s="242" t="s">
        <v>22</v>
      </c>
      <c r="F457" s="243" t="s">
        <v>151</v>
      </c>
      <c r="G457" s="229"/>
      <c r="H457" s="244">
        <v>13</v>
      </c>
      <c r="I457" s="233"/>
      <c r="J457" s="229"/>
      <c r="K457" s="229"/>
      <c r="L457" s="234"/>
      <c r="M457" s="235"/>
      <c r="N457" s="236"/>
      <c r="O457" s="236"/>
      <c r="P457" s="236"/>
      <c r="Q457" s="236"/>
      <c r="R457" s="236"/>
      <c r="S457" s="236"/>
      <c r="T457" s="237"/>
      <c r="AT457" s="238" t="s">
        <v>148</v>
      </c>
      <c r="AU457" s="238" t="s">
        <v>86</v>
      </c>
      <c r="AV457" s="13" t="s">
        <v>146</v>
      </c>
      <c r="AW457" s="13" t="s">
        <v>38</v>
      </c>
      <c r="AX457" s="13" t="s">
        <v>24</v>
      </c>
      <c r="AY457" s="238" t="s">
        <v>139</v>
      </c>
    </row>
    <row r="458" spans="2:65" s="1" customFormat="1" ht="22.5" customHeight="1">
      <c r="B458" s="41"/>
      <c r="C458" s="260" t="s">
        <v>939</v>
      </c>
      <c r="D458" s="260" t="s">
        <v>378</v>
      </c>
      <c r="E458" s="261" t="s">
        <v>940</v>
      </c>
      <c r="F458" s="262" t="s">
        <v>941</v>
      </c>
      <c r="G458" s="263" t="s">
        <v>374</v>
      </c>
      <c r="H458" s="264">
        <v>9</v>
      </c>
      <c r="I458" s="265"/>
      <c r="J458" s="266">
        <f>ROUND(I458*H458,2)</f>
        <v>0</v>
      </c>
      <c r="K458" s="262" t="s">
        <v>156</v>
      </c>
      <c r="L458" s="267"/>
      <c r="M458" s="268" t="s">
        <v>22</v>
      </c>
      <c r="N458" s="269" t="s">
        <v>48</v>
      </c>
      <c r="O458" s="42"/>
      <c r="P458" s="202">
        <f>O458*H458</f>
        <v>0</v>
      </c>
      <c r="Q458" s="202">
        <v>0.0004</v>
      </c>
      <c r="R458" s="202">
        <f>Q458*H458</f>
        <v>0.0036000000000000003</v>
      </c>
      <c r="S458" s="202">
        <v>0</v>
      </c>
      <c r="T458" s="203">
        <f>S458*H458</f>
        <v>0</v>
      </c>
      <c r="AR458" s="24" t="s">
        <v>382</v>
      </c>
      <c r="AT458" s="24" t="s">
        <v>378</v>
      </c>
      <c r="AU458" s="24" t="s">
        <v>86</v>
      </c>
      <c r="AY458" s="24" t="s">
        <v>139</v>
      </c>
      <c r="BE458" s="204">
        <f>IF(N458="základní",J458,0)</f>
        <v>0</v>
      </c>
      <c r="BF458" s="204">
        <f>IF(N458="snížená",J458,0)</f>
        <v>0</v>
      </c>
      <c r="BG458" s="204">
        <f>IF(N458="zákl. přenesená",J458,0)</f>
        <v>0</v>
      </c>
      <c r="BH458" s="204">
        <f>IF(N458="sníž. přenesená",J458,0)</f>
        <v>0</v>
      </c>
      <c r="BI458" s="204">
        <f>IF(N458="nulová",J458,0)</f>
        <v>0</v>
      </c>
      <c r="BJ458" s="24" t="s">
        <v>24</v>
      </c>
      <c r="BK458" s="204">
        <f>ROUND(I458*H458,2)</f>
        <v>0</v>
      </c>
      <c r="BL458" s="24" t="s">
        <v>318</v>
      </c>
      <c r="BM458" s="24" t="s">
        <v>942</v>
      </c>
    </row>
    <row r="459" spans="2:47" s="1" customFormat="1" ht="27">
      <c r="B459" s="41"/>
      <c r="C459" s="63"/>
      <c r="D459" s="207" t="s">
        <v>641</v>
      </c>
      <c r="E459" s="63"/>
      <c r="F459" s="239" t="s">
        <v>943</v>
      </c>
      <c r="G459" s="63"/>
      <c r="H459" s="63"/>
      <c r="I459" s="163"/>
      <c r="J459" s="63"/>
      <c r="K459" s="63"/>
      <c r="L459" s="61"/>
      <c r="M459" s="240"/>
      <c r="N459" s="42"/>
      <c r="O459" s="42"/>
      <c r="P459" s="42"/>
      <c r="Q459" s="42"/>
      <c r="R459" s="42"/>
      <c r="S459" s="42"/>
      <c r="T459" s="78"/>
      <c r="AT459" s="24" t="s">
        <v>641</v>
      </c>
      <c r="AU459" s="24" t="s">
        <v>86</v>
      </c>
    </row>
    <row r="460" spans="2:51" s="11" customFormat="1" ht="13.5">
      <c r="B460" s="205"/>
      <c r="C460" s="206"/>
      <c r="D460" s="207" t="s">
        <v>148</v>
      </c>
      <c r="E460" s="208" t="s">
        <v>22</v>
      </c>
      <c r="F460" s="209" t="s">
        <v>937</v>
      </c>
      <c r="G460" s="206"/>
      <c r="H460" s="210" t="s">
        <v>22</v>
      </c>
      <c r="I460" s="211"/>
      <c r="J460" s="206"/>
      <c r="K460" s="206"/>
      <c r="L460" s="212"/>
      <c r="M460" s="213"/>
      <c r="N460" s="214"/>
      <c r="O460" s="214"/>
      <c r="P460" s="214"/>
      <c r="Q460" s="214"/>
      <c r="R460" s="214"/>
      <c r="S460" s="214"/>
      <c r="T460" s="215"/>
      <c r="AT460" s="216" t="s">
        <v>148</v>
      </c>
      <c r="AU460" s="216" t="s">
        <v>86</v>
      </c>
      <c r="AV460" s="11" t="s">
        <v>24</v>
      </c>
      <c r="AW460" s="11" t="s">
        <v>38</v>
      </c>
      <c r="AX460" s="11" t="s">
        <v>77</v>
      </c>
      <c r="AY460" s="216" t="s">
        <v>139</v>
      </c>
    </row>
    <row r="461" spans="2:51" s="12" customFormat="1" ht="13.5">
      <c r="B461" s="217"/>
      <c r="C461" s="218"/>
      <c r="D461" s="207" t="s">
        <v>148</v>
      </c>
      <c r="E461" s="219" t="s">
        <v>22</v>
      </c>
      <c r="F461" s="220" t="s">
        <v>376</v>
      </c>
      <c r="G461" s="218"/>
      <c r="H461" s="221">
        <v>2</v>
      </c>
      <c r="I461" s="222"/>
      <c r="J461" s="218"/>
      <c r="K461" s="218"/>
      <c r="L461" s="223"/>
      <c r="M461" s="224"/>
      <c r="N461" s="225"/>
      <c r="O461" s="225"/>
      <c r="P461" s="225"/>
      <c r="Q461" s="225"/>
      <c r="R461" s="225"/>
      <c r="S461" s="225"/>
      <c r="T461" s="226"/>
      <c r="AT461" s="227" t="s">
        <v>148</v>
      </c>
      <c r="AU461" s="227" t="s">
        <v>86</v>
      </c>
      <c r="AV461" s="12" t="s">
        <v>86</v>
      </c>
      <c r="AW461" s="12" t="s">
        <v>38</v>
      </c>
      <c r="AX461" s="12" t="s">
        <v>77</v>
      </c>
      <c r="AY461" s="227" t="s">
        <v>139</v>
      </c>
    </row>
    <row r="462" spans="2:51" s="12" customFormat="1" ht="13.5">
      <c r="B462" s="217"/>
      <c r="C462" s="218"/>
      <c r="D462" s="207" t="s">
        <v>148</v>
      </c>
      <c r="E462" s="219" t="s">
        <v>22</v>
      </c>
      <c r="F462" s="220" t="s">
        <v>616</v>
      </c>
      <c r="G462" s="218"/>
      <c r="H462" s="221">
        <v>3</v>
      </c>
      <c r="I462" s="222"/>
      <c r="J462" s="218"/>
      <c r="K462" s="218"/>
      <c r="L462" s="223"/>
      <c r="M462" s="224"/>
      <c r="N462" s="225"/>
      <c r="O462" s="225"/>
      <c r="P462" s="225"/>
      <c r="Q462" s="225"/>
      <c r="R462" s="225"/>
      <c r="S462" s="225"/>
      <c r="T462" s="226"/>
      <c r="AT462" s="227" t="s">
        <v>148</v>
      </c>
      <c r="AU462" s="227" t="s">
        <v>86</v>
      </c>
      <c r="AV462" s="12" t="s">
        <v>86</v>
      </c>
      <c r="AW462" s="12" t="s">
        <v>38</v>
      </c>
      <c r="AX462" s="12" t="s">
        <v>77</v>
      </c>
      <c r="AY462" s="227" t="s">
        <v>139</v>
      </c>
    </row>
    <row r="463" spans="2:51" s="12" customFormat="1" ht="13.5">
      <c r="B463" s="217"/>
      <c r="C463" s="218"/>
      <c r="D463" s="207" t="s">
        <v>148</v>
      </c>
      <c r="E463" s="219" t="s">
        <v>22</v>
      </c>
      <c r="F463" s="220" t="s">
        <v>864</v>
      </c>
      <c r="G463" s="218"/>
      <c r="H463" s="221">
        <v>2</v>
      </c>
      <c r="I463" s="222"/>
      <c r="J463" s="218"/>
      <c r="K463" s="218"/>
      <c r="L463" s="223"/>
      <c r="M463" s="224"/>
      <c r="N463" s="225"/>
      <c r="O463" s="225"/>
      <c r="P463" s="225"/>
      <c r="Q463" s="225"/>
      <c r="R463" s="225"/>
      <c r="S463" s="225"/>
      <c r="T463" s="226"/>
      <c r="AT463" s="227" t="s">
        <v>148</v>
      </c>
      <c r="AU463" s="227" t="s">
        <v>86</v>
      </c>
      <c r="AV463" s="12" t="s">
        <v>86</v>
      </c>
      <c r="AW463" s="12" t="s">
        <v>38</v>
      </c>
      <c r="AX463" s="12" t="s">
        <v>77</v>
      </c>
      <c r="AY463" s="227" t="s">
        <v>139</v>
      </c>
    </row>
    <row r="464" spans="2:51" s="12" customFormat="1" ht="13.5">
      <c r="B464" s="217"/>
      <c r="C464" s="218"/>
      <c r="D464" s="207" t="s">
        <v>148</v>
      </c>
      <c r="E464" s="219" t="s">
        <v>22</v>
      </c>
      <c r="F464" s="220" t="s">
        <v>865</v>
      </c>
      <c r="G464" s="218"/>
      <c r="H464" s="221">
        <v>2</v>
      </c>
      <c r="I464" s="222"/>
      <c r="J464" s="218"/>
      <c r="K464" s="218"/>
      <c r="L464" s="223"/>
      <c r="M464" s="224"/>
      <c r="N464" s="225"/>
      <c r="O464" s="225"/>
      <c r="P464" s="225"/>
      <c r="Q464" s="225"/>
      <c r="R464" s="225"/>
      <c r="S464" s="225"/>
      <c r="T464" s="226"/>
      <c r="AT464" s="227" t="s">
        <v>148</v>
      </c>
      <c r="AU464" s="227" t="s">
        <v>86</v>
      </c>
      <c r="AV464" s="12" t="s">
        <v>86</v>
      </c>
      <c r="AW464" s="12" t="s">
        <v>38</v>
      </c>
      <c r="AX464" s="12" t="s">
        <v>77</v>
      </c>
      <c r="AY464" s="227" t="s">
        <v>139</v>
      </c>
    </row>
    <row r="465" spans="2:51" s="13" customFormat="1" ht="13.5">
      <c r="B465" s="228"/>
      <c r="C465" s="229"/>
      <c r="D465" s="241" t="s">
        <v>148</v>
      </c>
      <c r="E465" s="242" t="s">
        <v>22</v>
      </c>
      <c r="F465" s="243" t="s">
        <v>151</v>
      </c>
      <c r="G465" s="229"/>
      <c r="H465" s="244">
        <v>9</v>
      </c>
      <c r="I465" s="233"/>
      <c r="J465" s="229"/>
      <c r="K465" s="229"/>
      <c r="L465" s="234"/>
      <c r="M465" s="235"/>
      <c r="N465" s="236"/>
      <c r="O465" s="236"/>
      <c r="P465" s="236"/>
      <c r="Q465" s="236"/>
      <c r="R465" s="236"/>
      <c r="S465" s="236"/>
      <c r="T465" s="237"/>
      <c r="AT465" s="238" t="s">
        <v>148</v>
      </c>
      <c r="AU465" s="238" t="s">
        <v>86</v>
      </c>
      <c r="AV465" s="13" t="s">
        <v>146</v>
      </c>
      <c r="AW465" s="13" t="s">
        <v>38</v>
      </c>
      <c r="AX465" s="13" t="s">
        <v>24</v>
      </c>
      <c r="AY465" s="238" t="s">
        <v>139</v>
      </c>
    </row>
    <row r="466" spans="2:65" s="1" customFormat="1" ht="22.5" customHeight="1">
      <c r="B466" s="41"/>
      <c r="C466" s="260" t="s">
        <v>944</v>
      </c>
      <c r="D466" s="260" t="s">
        <v>378</v>
      </c>
      <c r="E466" s="261" t="s">
        <v>945</v>
      </c>
      <c r="F466" s="262" t="s">
        <v>946</v>
      </c>
      <c r="G466" s="263" t="s">
        <v>374</v>
      </c>
      <c r="H466" s="264">
        <v>4</v>
      </c>
      <c r="I466" s="265"/>
      <c r="J466" s="266">
        <f>ROUND(I466*H466,2)</f>
        <v>0</v>
      </c>
      <c r="K466" s="262" t="s">
        <v>156</v>
      </c>
      <c r="L466" s="267"/>
      <c r="M466" s="268" t="s">
        <v>22</v>
      </c>
      <c r="N466" s="269" t="s">
        <v>48</v>
      </c>
      <c r="O466" s="42"/>
      <c r="P466" s="202">
        <f>O466*H466</f>
        <v>0</v>
      </c>
      <c r="Q466" s="202">
        <v>0.0004</v>
      </c>
      <c r="R466" s="202">
        <f>Q466*H466</f>
        <v>0.0016</v>
      </c>
      <c r="S466" s="202">
        <v>0</v>
      </c>
      <c r="T466" s="203">
        <f>S466*H466</f>
        <v>0</v>
      </c>
      <c r="AR466" s="24" t="s">
        <v>382</v>
      </c>
      <c r="AT466" s="24" t="s">
        <v>378</v>
      </c>
      <c r="AU466" s="24" t="s">
        <v>86</v>
      </c>
      <c r="AY466" s="24" t="s">
        <v>139</v>
      </c>
      <c r="BE466" s="204">
        <f>IF(N466="základní",J466,0)</f>
        <v>0</v>
      </c>
      <c r="BF466" s="204">
        <f>IF(N466="snížená",J466,0)</f>
        <v>0</v>
      </c>
      <c r="BG466" s="204">
        <f>IF(N466="zákl. přenesená",J466,0)</f>
        <v>0</v>
      </c>
      <c r="BH466" s="204">
        <f>IF(N466="sníž. přenesená",J466,0)</f>
        <v>0</v>
      </c>
      <c r="BI466" s="204">
        <f>IF(N466="nulová",J466,0)</f>
        <v>0</v>
      </c>
      <c r="BJ466" s="24" t="s">
        <v>24</v>
      </c>
      <c r="BK466" s="204">
        <f>ROUND(I466*H466,2)</f>
        <v>0</v>
      </c>
      <c r="BL466" s="24" t="s">
        <v>318</v>
      </c>
      <c r="BM466" s="24" t="s">
        <v>947</v>
      </c>
    </row>
    <row r="467" spans="2:47" s="1" customFormat="1" ht="27">
      <c r="B467" s="41"/>
      <c r="C467" s="63"/>
      <c r="D467" s="207" t="s">
        <v>641</v>
      </c>
      <c r="E467" s="63"/>
      <c r="F467" s="239" t="s">
        <v>948</v>
      </c>
      <c r="G467" s="63"/>
      <c r="H467" s="63"/>
      <c r="I467" s="163"/>
      <c r="J467" s="63"/>
      <c r="K467" s="63"/>
      <c r="L467" s="61"/>
      <c r="M467" s="240"/>
      <c r="N467" s="42"/>
      <c r="O467" s="42"/>
      <c r="P467" s="42"/>
      <c r="Q467" s="42"/>
      <c r="R467" s="42"/>
      <c r="S467" s="42"/>
      <c r="T467" s="78"/>
      <c r="AT467" s="24" t="s">
        <v>641</v>
      </c>
      <c r="AU467" s="24" t="s">
        <v>86</v>
      </c>
    </row>
    <row r="468" spans="2:51" s="11" customFormat="1" ht="13.5">
      <c r="B468" s="205"/>
      <c r="C468" s="206"/>
      <c r="D468" s="207" t="s">
        <v>148</v>
      </c>
      <c r="E468" s="208" t="s">
        <v>22</v>
      </c>
      <c r="F468" s="209" t="s">
        <v>938</v>
      </c>
      <c r="G468" s="206"/>
      <c r="H468" s="210" t="s">
        <v>22</v>
      </c>
      <c r="I468" s="211"/>
      <c r="J468" s="206"/>
      <c r="K468" s="206"/>
      <c r="L468" s="212"/>
      <c r="M468" s="213"/>
      <c r="N468" s="214"/>
      <c r="O468" s="214"/>
      <c r="P468" s="214"/>
      <c r="Q468" s="214"/>
      <c r="R468" s="214"/>
      <c r="S468" s="214"/>
      <c r="T468" s="215"/>
      <c r="AT468" s="216" t="s">
        <v>148</v>
      </c>
      <c r="AU468" s="216" t="s">
        <v>86</v>
      </c>
      <c r="AV468" s="11" t="s">
        <v>24</v>
      </c>
      <c r="AW468" s="11" t="s">
        <v>38</v>
      </c>
      <c r="AX468" s="11" t="s">
        <v>77</v>
      </c>
      <c r="AY468" s="216" t="s">
        <v>139</v>
      </c>
    </row>
    <row r="469" spans="2:51" s="12" customFormat="1" ht="13.5">
      <c r="B469" s="217"/>
      <c r="C469" s="218"/>
      <c r="D469" s="207" t="s">
        <v>148</v>
      </c>
      <c r="E469" s="219" t="s">
        <v>22</v>
      </c>
      <c r="F469" s="220" t="s">
        <v>605</v>
      </c>
      <c r="G469" s="218"/>
      <c r="H469" s="221">
        <v>1</v>
      </c>
      <c r="I469" s="222"/>
      <c r="J469" s="218"/>
      <c r="K469" s="218"/>
      <c r="L469" s="223"/>
      <c r="M469" s="224"/>
      <c r="N469" s="225"/>
      <c r="O469" s="225"/>
      <c r="P469" s="225"/>
      <c r="Q469" s="225"/>
      <c r="R469" s="225"/>
      <c r="S469" s="225"/>
      <c r="T469" s="226"/>
      <c r="AT469" s="227" t="s">
        <v>148</v>
      </c>
      <c r="AU469" s="227" t="s">
        <v>86</v>
      </c>
      <c r="AV469" s="12" t="s">
        <v>86</v>
      </c>
      <c r="AW469" s="12" t="s">
        <v>38</v>
      </c>
      <c r="AX469" s="12" t="s">
        <v>77</v>
      </c>
      <c r="AY469" s="227" t="s">
        <v>139</v>
      </c>
    </row>
    <row r="470" spans="2:51" s="12" customFormat="1" ht="13.5">
      <c r="B470" s="217"/>
      <c r="C470" s="218"/>
      <c r="D470" s="207" t="s">
        <v>148</v>
      </c>
      <c r="E470" s="219" t="s">
        <v>22</v>
      </c>
      <c r="F470" s="220" t="s">
        <v>606</v>
      </c>
      <c r="G470" s="218"/>
      <c r="H470" s="221">
        <v>1</v>
      </c>
      <c r="I470" s="222"/>
      <c r="J470" s="218"/>
      <c r="K470" s="218"/>
      <c r="L470" s="223"/>
      <c r="M470" s="224"/>
      <c r="N470" s="225"/>
      <c r="O470" s="225"/>
      <c r="P470" s="225"/>
      <c r="Q470" s="225"/>
      <c r="R470" s="225"/>
      <c r="S470" s="225"/>
      <c r="T470" s="226"/>
      <c r="AT470" s="227" t="s">
        <v>148</v>
      </c>
      <c r="AU470" s="227" t="s">
        <v>86</v>
      </c>
      <c r="AV470" s="12" t="s">
        <v>86</v>
      </c>
      <c r="AW470" s="12" t="s">
        <v>38</v>
      </c>
      <c r="AX470" s="12" t="s">
        <v>77</v>
      </c>
      <c r="AY470" s="227" t="s">
        <v>139</v>
      </c>
    </row>
    <row r="471" spans="2:51" s="12" customFormat="1" ht="13.5">
      <c r="B471" s="217"/>
      <c r="C471" s="218"/>
      <c r="D471" s="207" t="s">
        <v>148</v>
      </c>
      <c r="E471" s="219" t="s">
        <v>22</v>
      </c>
      <c r="F471" s="220" t="s">
        <v>607</v>
      </c>
      <c r="G471" s="218"/>
      <c r="H471" s="221">
        <v>1</v>
      </c>
      <c r="I471" s="222"/>
      <c r="J471" s="218"/>
      <c r="K471" s="218"/>
      <c r="L471" s="223"/>
      <c r="M471" s="224"/>
      <c r="N471" s="225"/>
      <c r="O471" s="225"/>
      <c r="P471" s="225"/>
      <c r="Q471" s="225"/>
      <c r="R471" s="225"/>
      <c r="S471" s="225"/>
      <c r="T471" s="226"/>
      <c r="AT471" s="227" t="s">
        <v>148</v>
      </c>
      <c r="AU471" s="227" t="s">
        <v>86</v>
      </c>
      <c r="AV471" s="12" t="s">
        <v>86</v>
      </c>
      <c r="AW471" s="12" t="s">
        <v>38</v>
      </c>
      <c r="AX471" s="12" t="s">
        <v>77</v>
      </c>
      <c r="AY471" s="227" t="s">
        <v>139</v>
      </c>
    </row>
    <row r="472" spans="2:51" s="12" customFormat="1" ht="13.5">
      <c r="B472" s="217"/>
      <c r="C472" s="218"/>
      <c r="D472" s="207" t="s">
        <v>148</v>
      </c>
      <c r="E472" s="219" t="s">
        <v>22</v>
      </c>
      <c r="F472" s="220" t="s">
        <v>608</v>
      </c>
      <c r="G472" s="218"/>
      <c r="H472" s="221">
        <v>1</v>
      </c>
      <c r="I472" s="222"/>
      <c r="J472" s="218"/>
      <c r="K472" s="218"/>
      <c r="L472" s="223"/>
      <c r="M472" s="224"/>
      <c r="N472" s="225"/>
      <c r="O472" s="225"/>
      <c r="P472" s="225"/>
      <c r="Q472" s="225"/>
      <c r="R472" s="225"/>
      <c r="S472" s="225"/>
      <c r="T472" s="226"/>
      <c r="AT472" s="227" t="s">
        <v>148</v>
      </c>
      <c r="AU472" s="227" t="s">
        <v>86</v>
      </c>
      <c r="AV472" s="12" t="s">
        <v>86</v>
      </c>
      <c r="AW472" s="12" t="s">
        <v>38</v>
      </c>
      <c r="AX472" s="12" t="s">
        <v>77</v>
      </c>
      <c r="AY472" s="227" t="s">
        <v>139</v>
      </c>
    </row>
    <row r="473" spans="2:51" s="13" customFormat="1" ht="13.5">
      <c r="B473" s="228"/>
      <c r="C473" s="229"/>
      <c r="D473" s="241" t="s">
        <v>148</v>
      </c>
      <c r="E473" s="242" t="s">
        <v>22</v>
      </c>
      <c r="F473" s="243" t="s">
        <v>151</v>
      </c>
      <c r="G473" s="229"/>
      <c r="H473" s="244">
        <v>4</v>
      </c>
      <c r="I473" s="233"/>
      <c r="J473" s="229"/>
      <c r="K473" s="229"/>
      <c r="L473" s="234"/>
      <c r="M473" s="235"/>
      <c r="N473" s="236"/>
      <c r="O473" s="236"/>
      <c r="P473" s="236"/>
      <c r="Q473" s="236"/>
      <c r="R473" s="236"/>
      <c r="S473" s="236"/>
      <c r="T473" s="237"/>
      <c r="AT473" s="238" t="s">
        <v>148</v>
      </c>
      <c r="AU473" s="238" t="s">
        <v>86</v>
      </c>
      <c r="AV473" s="13" t="s">
        <v>146</v>
      </c>
      <c r="AW473" s="13" t="s">
        <v>38</v>
      </c>
      <c r="AX473" s="13" t="s">
        <v>24</v>
      </c>
      <c r="AY473" s="238" t="s">
        <v>139</v>
      </c>
    </row>
    <row r="474" spans="2:65" s="1" customFormat="1" ht="22.5" customHeight="1">
      <c r="B474" s="41"/>
      <c r="C474" s="193" t="s">
        <v>949</v>
      </c>
      <c r="D474" s="193" t="s">
        <v>142</v>
      </c>
      <c r="E474" s="194" t="s">
        <v>950</v>
      </c>
      <c r="F474" s="195" t="s">
        <v>951</v>
      </c>
      <c r="G474" s="196" t="s">
        <v>374</v>
      </c>
      <c r="H474" s="197">
        <v>4</v>
      </c>
      <c r="I474" s="198"/>
      <c r="J474" s="199">
        <f>ROUND(I474*H474,2)</f>
        <v>0</v>
      </c>
      <c r="K474" s="195" t="s">
        <v>156</v>
      </c>
      <c r="L474" s="61"/>
      <c r="M474" s="200" t="s">
        <v>22</v>
      </c>
      <c r="N474" s="201" t="s">
        <v>48</v>
      </c>
      <c r="O474" s="42"/>
      <c r="P474" s="202">
        <f>O474*H474</f>
        <v>0</v>
      </c>
      <c r="Q474" s="202">
        <v>0</v>
      </c>
      <c r="R474" s="202">
        <f>Q474*H474</f>
        <v>0</v>
      </c>
      <c r="S474" s="202">
        <v>0</v>
      </c>
      <c r="T474" s="203">
        <f>S474*H474</f>
        <v>0</v>
      </c>
      <c r="AR474" s="24" t="s">
        <v>318</v>
      </c>
      <c r="AT474" s="24" t="s">
        <v>142</v>
      </c>
      <c r="AU474" s="24" t="s">
        <v>86</v>
      </c>
      <c r="AY474" s="24" t="s">
        <v>139</v>
      </c>
      <c r="BE474" s="204">
        <f>IF(N474="základní",J474,0)</f>
        <v>0</v>
      </c>
      <c r="BF474" s="204">
        <f>IF(N474="snížená",J474,0)</f>
        <v>0</v>
      </c>
      <c r="BG474" s="204">
        <f>IF(N474="zákl. přenesená",J474,0)</f>
        <v>0</v>
      </c>
      <c r="BH474" s="204">
        <f>IF(N474="sníž. přenesená",J474,0)</f>
        <v>0</v>
      </c>
      <c r="BI474" s="204">
        <f>IF(N474="nulová",J474,0)</f>
        <v>0</v>
      </c>
      <c r="BJ474" s="24" t="s">
        <v>24</v>
      </c>
      <c r="BK474" s="204">
        <f>ROUND(I474*H474,2)</f>
        <v>0</v>
      </c>
      <c r="BL474" s="24" t="s">
        <v>318</v>
      </c>
      <c r="BM474" s="24" t="s">
        <v>952</v>
      </c>
    </row>
    <row r="475" spans="2:51" s="11" customFormat="1" ht="13.5">
      <c r="B475" s="205"/>
      <c r="C475" s="206"/>
      <c r="D475" s="207" t="s">
        <v>148</v>
      </c>
      <c r="E475" s="208" t="s">
        <v>22</v>
      </c>
      <c r="F475" s="209" t="s">
        <v>953</v>
      </c>
      <c r="G475" s="206"/>
      <c r="H475" s="210" t="s">
        <v>22</v>
      </c>
      <c r="I475" s="211"/>
      <c r="J475" s="206"/>
      <c r="K475" s="206"/>
      <c r="L475" s="212"/>
      <c r="M475" s="213"/>
      <c r="N475" s="214"/>
      <c r="O475" s="214"/>
      <c r="P475" s="214"/>
      <c r="Q475" s="214"/>
      <c r="R475" s="214"/>
      <c r="S475" s="214"/>
      <c r="T475" s="215"/>
      <c r="AT475" s="216" t="s">
        <v>148</v>
      </c>
      <c r="AU475" s="216" t="s">
        <v>86</v>
      </c>
      <c r="AV475" s="11" t="s">
        <v>24</v>
      </c>
      <c r="AW475" s="11" t="s">
        <v>38</v>
      </c>
      <c r="AX475" s="11" t="s">
        <v>77</v>
      </c>
      <c r="AY475" s="216" t="s">
        <v>139</v>
      </c>
    </row>
    <row r="476" spans="2:51" s="12" customFormat="1" ht="13.5">
      <c r="B476" s="217"/>
      <c r="C476" s="218"/>
      <c r="D476" s="207" t="s">
        <v>148</v>
      </c>
      <c r="E476" s="219" t="s">
        <v>22</v>
      </c>
      <c r="F476" s="220" t="s">
        <v>605</v>
      </c>
      <c r="G476" s="218"/>
      <c r="H476" s="221">
        <v>1</v>
      </c>
      <c r="I476" s="222"/>
      <c r="J476" s="218"/>
      <c r="K476" s="218"/>
      <c r="L476" s="223"/>
      <c r="M476" s="224"/>
      <c r="N476" s="225"/>
      <c r="O476" s="225"/>
      <c r="P476" s="225"/>
      <c r="Q476" s="225"/>
      <c r="R476" s="225"/>
      <c r="S476" s="225"/>
      <c r="T476" s="226"/>
      <c r="AT476" s="227" t="s">
        <v>148</v>
      </c>
      <c r="AU476" s="227" t="s">
        <v>86</v>
      </c>
      <c r="AV476" s="12" t="s">
        <v>86</v>
      </c>
      <c r="AW476" s="12" t="s">
        <v>38</v>
      </c>
      <c r="AX476" s="12" t="s">
        <v>77</v>
      </c>
      <c r="AY476" s="227" t="s">
        <v>139</v>
      </c>
    </row>
    <row r="477" spans="2:51" s="12" customFormat="1" ht="13.5">
      <c r="B477" s="217"/>
      <c r="C477" s="218"/>
      <c r="D477" s="207" t="s">
        <v>148</v>
      </c>
      <c r="E477" s="219" t="s">
        <v>22</v>
      </c>
      <c r="F477" s="220" t="s">
        <v>606</v>
      </c>
      <c r="G477" s="218"/>
      <c r="H477" s="221">
        <v>1</v>
      </c>
      <c r="I477" s="222"/>
      <c r="J477" s="218"/>
      <c r="K477" s="218"/>
      <c r="L477" s="223"/>
      <c r="M477" s="224"/>
      <c r="N477" s="225"/>
      <c r="O477" s="225"/>
      <c r="P477" s="225"/>
      <c r="Q477" s="225"/>
      <c r="R477" s="225"/>
      <c r="S477" s="225"/>
      <c r="T477" s="226"/>
      <c r="AT477" s="227" t="s">
        <v>148</v>
      </c>
      <c r="AU477" s="227" t="s">
        <v>86</v>
      </c>
      <c r="AV477" s="12" t="s">
        <v>86</v>
      </c>
      <c r="AW477" s="12" t="s">
        <v>38</v>
      </c>
      <c r="AX477" s="12" t="s">
        <v>77</v>
      </c>
      <c r="AY477" s="227" t="s">
        <v>139</v>
      </c>
    </row>
    <row r="478" spans="2:51" s="12" customFormat="1" ht="13.5">
      <c r="B478" s="217"/>
      <c r="C478" s="218"/>
      <c r="D478" s="207" t="s">
        <v>148</v>
      </c>
      <c r="E478" s="219" t="s">
        <v>22</v>
      </c>
      <c r="F478" s="220" t="s">
        <v>607</v>
      </c>
      <c r="G478" s="218"/>
      <c r="H478" s="221">
        <v>1</v>
      </c>
      <c r="I478" s="222"/>
      <c r="J478" s="218"/>
      <c r="K478" s="218"/>
      <c r="L478" s="223"/>
      <c r="M478" s="224"/>
      <c r="N478" s="225"/>
      <c r="O478" s="225"/>
      <c r="P478" s="225"/>
      <c r="Q478" s="225"/>
      <c r="R478" s="225"/>
      <c r="S478" s="225"/>
      <c r="T478" s="226"/>
      <c r="AT478" s="227" t="s">
        <v>148</v>
      </c>
      <c r="AU478" s="227" t="s">
        <v>86</v>
      </c>
      <c r="AV478" s="12" t="s">
        <v>86</v>
      </c>
      <c r="AW478" s="12" t="s">
        <v>38</v>
      </c>
      <c r="AX478" s="12" t="s">
        <v>77</v>
      </c>
      <c r="AY478" s="227" t="s">
        <v>139</v>
      </c>
    </row>
    <row r="479" spans="2:51" s="12" customFormat="1" ht="13.5">
      <c r="B479" s="217"/>
      <c r="C479" s="218"/>
      <c r="D479" s="207" t="s">
        <v>148</v>
      </c>
      <c r="E479" s="219" t="s">
        <v>22</v>
      </c>
      <c r="F479" s="220" t="s">
        <v>608</v>
      </c>
      <c r="G479" s="218"/>
      <c r="H479" s="221">
        <v>1</v>
      </c>
      <c r="I479" s="222"/>
      <c r="J479" s="218"/>
      <c r="K479" s="218"/>
      <c r="L479" s="223"/>
      <c r="M479" s="224"/>
      <c r="N479" s="225"/>
      <c r="O479" s="225"/>
      <c r="P479" s="225"/>
      <c r="Q479" s="225"/>
      <c r="R479" s="225"/>
      <c r="S479" s="225"/>
      <c r="T479" s="226"/>
      <c r="AT479" s="227" t="s">
        <v>148</v>
      </c>
      <c r="AU479" s="227" t="s">
        <v>86</v>
      </c>
      <c r="AV479" s="12" t="s">
        <v>86</v>
      </c>
      <c r="AW479" s="12" t="s">
        <v>38</v>
      </c>
      <c r="AX479" s="12" t="s">
        <v>77</v>
      </c>
      <c r="AY479" s="227" t="s">
        <v>139</v>
      </c>
    </row>
    <row r="480" spans="2:51" s="13" customFormat="1" ht="13.5">
      <c r="B480" s="228"/>
      <c r="C480" s="229"/>
      <c r="D480" s="241" t="s">
        <v>148</v>
      </c>
      <c r="E480" s="242" t="s">
        <v>22</v>
      </c>
      <c r="F480" s="243" t="s">
        <v>151</v>
      </c>
      <c r="G480" s="229"/>
      <c r="H480" s="244">
        <v>4</v>
      </c>
      <c r="I480" s="233"/>
      <c r="J480" s="229"/>
      <c r="K480" s="229"/>
      <c r="L480" s="234"/>
      <c r="M480" s="235"/>
      <c r="N480" s="236"/>
      <c r="O480" s="236"/>
      <c r="P480" s="236"/>
      <c r="Q480" s="236"/>
      <c r="R480" s="236"/>
      <c r="S480" s="236"/>
      <c r="T480" s="237"/>
      <c r="AT480" s="238" t="s">
        <v>148</v>
      </c>
      <c r="AU480" s="238" t="s">
        <v>86</v>
      </c>
      <c r="AV480" s="13" t="s">
        <v>146</v>
      </c>
      <c r="AW480" s="13" t="s">
        <v>38</v>
      </c>
      <c r="AX480" s="13" t="s">
        <v>24</v>
      </c>
      <c r="AY480" s="238" t="s">
        <v>139</v>
      </c>
    </row>
    <row r="481" spans="2:65" s="1" customFormat="1" ht="31.5" customHeight="1">
      <c r="B481" s="41"/>
      <c r="C481" s="260" t="s">
        <v>954</v>
      </c>
      <c r="D481" s="260" t="s">
        <v>378</v>
      </c>
      <c r="E481" s="261" t="s">
        <v>955</v>
      </c>
      <c r="F481" s="262" t="s">
        <v>956</v>
      </c>
      <c r="G481" s="263" t="s">
        <v>381</v>
      </c>
      <c r="H481" s="264">
        <v>4</v>
      </c>
      <c r="I481" s="265"/>
      <c r="J481" s="266">
        <f>ROUND(I481*H481,2)</f>
        <v>0</v>
      </c>
      <c r="K481" s="262" t="s">
        <v>22</v>
      </c>
      <c r="L481" s="267"/>
      <c r="M481" s="268" t="s">
        <v>22</v>
      </c>
      <c r="N481" s="269" t="s">
        <v>48</v>
      </c>
      <c r="O481" s="42"/>
      <c r="P481" s="202">
        <f>O481*H481</f>
        <v>0</v>
      </c>
      <c r="Q481" s="202">
        <v>0</v>
      </c>
      <c r="R481" s="202">
        <f>Q481*H481</f>
        <v>0</v>
      </c>
      <c r="S481" s="202">
        <v>0</v>
      </c>
      <c r="T481" s="203">
        <f>S481*H481</f>
        <v>0</v>
      </c>
      <c r="AR481" s="24" t="s">
        <v>382</v>
      </c>
      <c r="AT481" s="24" t="s">
        <v>378</v>
      </c>
      <c r="AU481" s="24" t="s">
        <v>86</v>
      </c>
      <c r="AY481" s="24" t="s">
        <v>139</v>
      </c>
      <c r="BE481" s="204">
        <f>IF(N481="základní",J481,0)</f>
        <v>0</v>
      </c>
      <c r="BF481" s="204">
        <f>IF(N481="snížená",J481,0)</f>
        <v>0</v>
      </c>
      <c r="BG481" s="204">
        <f>IF(N481="zákl. přenesená",J481,0)</f>
        <v>0</v>
      </c>
      <c r="BH481" s="204">
        <f>IF(N481="sníž. přenesená",J481,0)</f>
        <v>0</v>
      </c>
      <c r="BI481" s="204">
        <f>IF(N481="nulová",J481,0)</f>
        <v>0</v>
      </c>
      <c r="BJ481" s="24" t="s">
        <v>24</v>
      </c>
      <c r="BK481" s="204">
        <f>ROUND(I481*H481,2)</f>
        <v>0</v>
      </c>
      <c r="BL481" s="24" t="s">
        <v>318</v>
      </c>
      <c r="BM481" s="24" t="s">
        <v>957</v>
      </c>
    </row>
    <row r="482" spans="2:65" s="1" customFormat="1" ht="31.5" customHeight="1">
      <c r="B482" s="41"/>
      <c r="C482" s="193" t="s">
        <v>958</v>
      </c>
      <c r="D482" s="193" t="s">
        <v>142</v>
      </c>
      <c r="E482" s="194" t="s">
        <v>959</v>
      </c>
      <c r="F482" s="195" t="s">
        <v>960</v>
      </c>
      <c r="G482" s="196" t="s">
        <v>374</v>
      </c>
      <c r="H482" s="197">
        <v>4</v>
      </c>
      <c r="I482" s="198"/>
      <c r="J482" s="199">
        <f>ROUND(I482*H482,2)</f>
        <v>0</v>
      </c>
      <c r="K482" s="195" t="s">
        <v>156</v>
      </c>
      <c r="L482" s="61"/>
      <c r="M482" s="200" t="s">
        <v>22</v>
      </c>
      <c r="N482" s="201" t="s">
        <v>48</v>
      </c>
      <c r="O482" s="42"/>
      <c r="P482" s="202">
        <f>O482*H482</f>
        <v>0</v>
      </c>
      <c r="Q482" s="202">
        <v>0</v>
      </c>
      <c r="R482" s="202">
        <f>Q482*H482</f>
        <v>0</v>
      </c>
      <c r="S482" s="202">
        <v>0</v>
      </c>
      <c r="T482" s="203">
        <f>S482*H482</f>
        <v>0</v>
      </c>
      <c r="AR482" s="24" t="s">
        <v>318</v>
      </c>
      <c r="AT482" s="24" t="s">
        <v>142</v>
      </c>
      <c r="AU482" s="24" t="s">
        <v>86</v>
      </c>
      <c r="AY482" s="24" t="s">
        <v>139</v>
      </c>
      <c r="BE482" s="204">
        <f>IF(N482="základní",J482,0)</f>
        <v>0</v>
      </c>
      <c r="BF482" s="204">
        <f>IF(N482="snížená",J482,0)</f>
        <v>0</v>
      </c>
      <c r="BG482" s="204">
        <f>IF(N482="zákl. přenesená",J482,0)</f>
        <v>0</v>
      </c>
      <c r="BH482" s="204">
        <f>IF(N482="sníž. přenesená",J482,0)</f>
        <v>0</v>
      </c>
      <c r="BI482" s="204">
        <f>IF(N482="nulová",J482,0)</f>
        <v>0</v>
      </c>
      <c r="BJ482" s="24" t="s">
        <v>24</v>
      </c>
      <c r="BK482" s="204">
        <f>ROUND(I482*H482,2)</f>
        <v>0</v>
      </c>
      <c r="BL482" s="24" t="s">
        <v>318</v>
      </c>
      <c r="BM482" s="24" t="s">
        <v>961</v>
      </c>
    </row>
    <row r="483" spans="2:51" s="11" customFormat="1" ht="13.5">
      <c r="B483" s="205"/>
      <c r="C483" s="206"/>
      <c r="D483" s="207" t="s">
        <v>148</v>
      </c>
      <c r="E483" s="208" t="s">
        <v>22</v>
      </c>
      <c r="F483" s="209" t="s">
        <v>962</v>
      </c>
      <c r="G483" s="206"/>
      <c r="H483" s="210" t="s">
        <v>22</v>
      </c>
      <c r="I483" s="211"/>
      <c r="J483" s="206"/>
      <c r="K483" s="206"/>
      <c r="L483" s="212"/>
      <c r="M483" s="213"/>
      <c r="N483" s="214"/>
      <c r="O483" s="214"/>
      <c r="P483" s="214"/>
      <c r="Q483" s="214"/>
      <c r="R483" s="214"/>
      <c r="S483" s="214"/>
      <c r="T483" s="215"/>
      <c r="AT483" s="216" t="s">
        <v>148</v>
      </c>
      <c r="AU483" s="216" t="s">
        <v>86</v>
      </c>
      <c r="AV483" s="11" t="s">
        <v>24</v>
      </c>
      <c r="AW483" s="11" t="s">
        <v>38</v>
      </c>
      <c r="AX483" s="11" t="s">
        <v>77</v>
      </c>
      <c r="AY483" s="216" t="s">
        <v>139</v>
      </c>
    </row>
    <row r="484" spans="2:51" s="12" customFormat="1" ht="13.5">
      <c r="B484" s="217"/>
      <c r="C484" s="218"/>
      <c r="D484" s="207" t="s">
        <v>148</v>
      </c>
      <c r="E484" s="219" t="s">
        <v>22</v>
      </c>
      <c r="F484" s="220" t="s">
        <v>606</v>
      </c>
      <c r="G484" s="218"/>
      <c r="H484" s="221">
        <v>1</v>
      </c>
      <c r="I484" s="222"/>
      <c r="J484" s="218"/>
      <c r="K484" s="218"/>
      <c r="L484" s="223"/>
      <c r="M484" s="224"/>
      <c r="N484" s="225"/>
      <c r="O484" s="225"/>
      <c r="P484" s="225"/>
      <c r="Q484" s="225"/>
      <c r="R484" s="225"/>
      <c r="S484" s="225"/>
      <c r="T484" s="226"/>
      <c r="AT484" s="227" t="s">
        <v>148</v>
      </c>
      <c r="AU484" s="227" t="s">
        <v>86</v>
      </c>
      <c r="AV484" s="12" t="s">
        <v>86</v>
      </c>
      <c r="AW484" s="12" t="s">
        <v>38</v>
      </c>
      <c r="AX484" s="12" t="s">
        <v>77</v>
      </c>
      <c r="AY484" s="227" t="s">
        <v>139</v>
      </c>
    </row>
    <row r="485" spans="2:51" s="11" customFormat="1" ht="13.5">
      <c r="B485" s="205"/>
      <c r="C485" s="206"/>
      <c r="D485" s="207" t="s">
        <v>148</v>
      </c>
      <c r="E485" s="208" t="s">
        <v>22</v>
      </c>
      <c r="F485" s="209" t="s">
        <v>963</v>
      </c>
      <c r="G485" s="206"/>
      <c r="H485" s="210" t="s">
        <v>22</v>
      </c>
      <c r="I485" s="211"/>
      <c r="J485" s="206"/>
      <c r="K485" s="206"/>
      <c r="L485" s="212"/>
      <c r="M485" s="213"/>
      <c r="N485" s="214"/>
      <c r="O485" s="214"/>
      <c r="P485" s="214"/>
      <c r="Q485" s="214"/>
      <c r="R485" s="214"/>
      <c r="S485" s="214"/>
      <c r="T485" s="215"/>
      <c r="AT485" s="216" t="s">
        <v>148</v>
      </c>
      <c r="AU485" s="216" t="s">
        <v>86</v>
      </c>
      <c r="AV485" s="11" t="s">
        <v>24</v>
      </c>
      <c r="AW485" s="11" t="s">
        <v>38</v>
      </c>
      <c r="AX485" s="11" t="s">
        <v>77</v>
      </c>
      <c r="AY485" s="216" t="s">
        <v>139</v>
      </c>
    </row>
    <row r="486" spans="2:51" s="12" customFormat="1" ht="13.5">
      <c r="B486" s="217"/>
      <c r="C486" s="218"/>
      <c r="D486" s="207" t="s">
        <v>148</v>
      </c>
      <c r="E486" s="219" t="s">
        <v>22</v>
      </c>
      <c r="F486" s="220" t="s">
        <v>605</v>
      </c>
      <c r="G486" s="218"/>
      <c r="H486" s="221">
        <v>1</v>
      </c>
      <c r="I486" s="222"/>
      <c r="J486" s="218"/>
      <c r="K486" s="218"/>
      <c r="L486" s="223"/>
      <c r="M486" s="224"/>
      <c r="N486" s="225"/>
      <c r="O486" s="225"/>
      <c r="P486" s="225"/>
      <c r="Q486" s="225"/>
      <c r="R486" s="225"/>
      <c r="S486" s="225"/>
      <c r="T486" s="226"/>
      <c r="AT486" s="227" t="s">
        <v>148</v>
      </c>
      <c r="AU486" s="227" t="s">
        <v>86</v>
      </c>
      <c r="AV486" s="12" t="s">
        <v>86</v>
      </c>
      <c r="AW486" s="12" t="s">
        <v>38</v>
      </c>
      <c r="AX486" s="12" t="s">
        <v>77</v>
      </c>
      <c r="AY486" s="227" t="s">
        <v>139</v>
      </c>
    </row>
    <row r="487" spans="2:51" s="12" customFormat="1" ht="13.5">
      <c r="B487" s="217"/>
      <c r="C487" s="218"/>
      <c r="D487" s="207" t="s">
        <v>148</v>
      </c>
      <c r="E487" s="219" t="s">
        <v>22</v>
      </c>
      <c r="F487" s="220" t="s">
        <v>607</v>
      </c>
      <c r="G487" s="218"/>
      <c r="H487" s="221">
        <v>1</v>
      </c>
      <c r="I487" s="222"/>
      <c r="J487" s="218"/>
      <c r="K487" s="218"/>
      <c r="L487" s="223"/>
      <c r="M487" s="224"/>
      <c r="N487" s="225"/>
      <c r="O487" s="225"/>
      <c r="P487" s="225"/>
      <c r="Q487" s="225"/>
      <c r="R487" s="225"/>
      <c r="S487" s="225"/>
      <c r="T487" s="226"/>
      <c r="AT487" s="227" t="s">
        <v>148</v>
      </c>
      <c r="AU487" s="227" t="s">
        <v>86</v>
      </c>
      <c r="AV487" s="12" t="s">
        <v>86</v>
      </c>
      <c r="AW487" s="12" t="s">
        <v>38</v>
      </c>
      <c r="AX487" s="12" t="s">
        <v>77</v>
      </c>
      <c r="AY487" s="227" t="s">
        <v>139</v>
      </c>
    </row>
    <row r="488" spans="2:51" s="12" customFormat="1" ht="13.5">
      <c r="B488" s="217"/>
      <c r="C488" s="218"/>
      <c r="D488" s="207" t="s">
        <v>148</v>
      </c>
      <c r="E488" s="219" t="s">
        <v>22</v>
      </c>
      <c r="F488" s="220" t="s">
        <v>608</v>
      </c>
      <c r="G488" s="218"/>
      <c r="H488" s="221">
        <v>1</v>
      </c>
      <c r="I488" s="222"/>
      <c r="J488" s="218"/>
      <c r="K488" s="218"/>
      <c r="L488" s="223"/>
      <c r="M488" s="224"/>
      <c r="N488" s="225"/>
      <c r="O488" s="225"/>
      <c r="P488" s="225"/>
      <c r="Q488" s="225"/>
      <c r="R488" s="225"/>
      <c r="S488" s="225"/>
      <c r="T488" s="226"/>
      <c r="AT488" s="227" t="s">
        <v>148</v>
      </c>
      <c r="AU488" s="227" t="s">
        <v>86</v>
      </c>
      <c r="AV488" s="12" t="s">
        <v>86</v>
      </c>
      <c r="AW488" s="12" t="s">
        <v>38</v>
      </c>
      <c r="AX488" s="12" t="s">
        <v>77</v>
      </c>
      <c r="AY488" s="227" t="s">
        <v>139</v>
      </c>
    </row>
    <row r="489" spans="2:51" s="13" customFormat="1" ht="13.5">
      <c r="B489" s="228"/>
      <c r="C489" s="229"/>
      <c r="D489" s="241" t="s">
        <v>148</v>
      </c>
      <c r="E489" s="242" t="s">
        <v>22</v>
      </c>
      <c r="F489" s="243" t="s">
        <v>151</v>
      </c>
      <c r="G489" s="229"/>
      <c r="H489" s="244">
        <v>4</v>
      </c>
      <c r="I489" s="233"/>
      <c r="J489" s="229"/>
      <c r="K489" s="229"/>
      <c r="L489" s="234"/>
      <c r="M489" s="235"/>
      <c r="N489" s="236"/>
      <c r="O489" s="236"/>
      <c r="P489" s="236"/>
      <c r="Q489" s="236"/>
      <c r="R489" s="236"/>
      <c r="S489" s="236"/>
      <c r="T489" s="237"/>
      <c r="AT489" s="238" t="s">
        <v>148</v>
      </c>
      <c r="AU489" s="238" t="s">
        <v>86</v>
      </c>
      <c r="AV489" s="13" t="s">
        <v>146</v>
      </c>
      <c r="AW489" s="13" t="s">
        <v>38</v>
      </c>
      <c r="AX489" s="13" t="s">
        <v>24</v>
      </c>
      <c r="AY489" s="238" t="s">
        <v>139</v>
      </c>
    </row>
    <row r="490" spans="2:65" s="1" customFormat="1" ht="31.5" customHeight="1">
      <c r="B490" s="41"/>
      <c r="C490" s="260" t="s">
        <v>964</v>
      </c>
      <c r="D490" s="260" t="s">
        <v>378</v>
      </c>
      <c r="E490" s="261" t="s">
        <v>965</v>
      </c>
      <c r="F490" s="262" t="s">
        <v>966</v>
      </c>
      <c r="G490" s="263" t="s">
        <v>381</v>
      </c>
      <c r="H490" s="264">
        <v>1</v>
      </c>
      <c r="I490" s="265"/>
      <c r="J490" s="266">
        <f>ROUND(I490*H490,2)</f>
        <v>0</v>
      </c>
      <c r="K490" s="262" t="s">
        <v>22</v>
      </c>
      <c r="L490" s="267"/>
      <c r="M490" s="268" t="s">
        <v>22</v>
      </c>
      <c r="N490" s="269" t="s">
        <v>48</v>
      </c>
      <c r="O490" s="42"/>
      <c r="P490" s="202">
        <f>O490*H490</f>
        <v>0</v>
      </c>
      <c r="Q490" s="202">
        <v>0</v>
      </c>
      <c r="R490" s="202">
        <f>Q490*H490</f>
        <v>0</v>
      </c>
      <c r="S490" s="202">
        <v>0</v>
      </c>
      <c r="T490" s="203">
        <f>S490*H490</f>
        <v>0</v>
      </c>
      <c r="AR490" s="24" t="s">
        <v>382</v>
      </c>
      <c r="AT490" s="24" t="s">
        <v>378</v>
      </c>
      <c r="AU490" s="24" t="s">
        <v>86</v>
      </c>
      <c r="AY490" s="24" t="s">
        <v>139</v>
      </c>
      <c r="BE490" s="204">
        <f>IF(N490="základní",J490,0)</f>
        <v>0</v>
      </c>
      <c r="BF490" s="204">
        <f>IF(N490="snížená",J490,0)</f>
        <v>0</v>
      </c>
      <c r="BG490" s="204">
        <f>IF(N490="zákl. přenesená",J490,0)</f>
        <v>0</v>
      </c>
      <c r="BH490" s="204">
        <f>IF(N490="sníž. přenesená",J490,0)</f>
        <v>0</v>
      </c>
      <c r="BI490" s="204">
        <f>IF(N490="nulová",J490,0)</f>
        <v>0</v>
      </c>
      <c r="BJ490" s="24" t="s">
        <v>24</v>
      </c>
      <c r="BK490" s="204">
        <f>ROUND(I490*H490,2)</f>
        <v>0</v>
      </c>
      <c r="BL490" s="24" t="s">
        <v>318</v>
      </c>
      <c r="BM490" s="24" t="s">
        <v>967</v>
      </c>
    </row>
    <row r="491" spans="2:65" s="1" customFormat="1" ht="31.5" customHeight="1">
      <c r="B491" s="41"/>
      <c r="C491" s="260" t="s">
        <v>968</v>
      </c>
      <c r="D491" s="260" t="s">
        <v>378</v>
      </c>
      <c r="E491" s="261" t="s">
        <v>969</v>
      </c>
      <c r="F491" s="262" t="s">
        <v>970</v>
      </c>
      <c r="G491" s="263" t="s">
        <v>381</v>
      </c>
      <c r="H491" s="264">
        <v>3</v>
      </c>
      <c r="I491" s="265"/>
      <c r="J491" s="266">
        <f>ROUND(I491*H491,2)</f>
        <v>0</v>
      </c>
      <c r="K491" s="262" t="s">
        <v>22</v>
      </c>
      <c r="L491" s="267"/>
      <c r="M491" s="268" t="s">
        <v>22</v>
      </c>
      <c r="N491" s="269" t="s">
        <v>48</v>
      </c>
      <c r="O491" s="42"/>
      <c r="P491" s="202">
        <f>O491*H491</f>
        <v>0</v>
      </c>
      <c r="Q491" s="202">
        <v>0</v>
      </c>
      <c r="R491" s="202">
        <f>Q491*H491</f>
        <v>0</v>
      </c>
      <c r="S491" s="202">
        <v>0</v>
      </c>
      <c r="T491" s="203">
        <f>S491*H491</f>
        <v>0</v>
      </c>
      <c r="AR491" s="24" t="s">
        <v>382</v>
      </c>
      <c r="AT491" s="24" t="s">
        <v>378</v>
      </c>
      <c r="AU491" s="24" t="s">
        <v>86</v>
      </c>
      <c r="AY491" s="24" t="s">
        <v>139</v>
      </c>
      <c r="BE491" s="204">
        <f>IF(N491="základní",J491,0)</f>
        <v>0</v>
      </c>
      <c r="BF491" s="204">
        <f>IF(N491="snížená",J491,0)</f>
        <v>0</v>
      </c>
      <c r="BG491" s="204">
        <f>IF(N491="zákl. přenesená",J491,0)</f>
        <v>0</v>
      </c>
      <c r="BH491" s="204">
        <f>IF(N491="sníž. přenesená",J491,0)</f>
        <v>0</v>
      </c>
      <c r="BI491" s="204">
        <f>IF(N491="nulová",J491,0)</f>
        <v>0</v>
      </c>
      <c r="BJ491" s="24" t="s">
        <v>24</v>
      </c>
      <c r="BK491" s="204">
        <f>ROUND(I491*H491,2)</f>
        <v>0</v>
      </c>
      <c r="BL491" s="24" t="s">
        <v>318</v>
      </c>
      <c r="BM491" s="24" t="s">
        <v>971</v>
      </c>
    </row>
    <row r="492" spans="2:51" s="12" customFormat="1" ht="13.5">
      <c r="B492" s="217"/>
      <c r="C492" s="218"/>
      <c r="D492" s="207" t="s">
        <v>148</v>
      </c>
      <c r="E492" s="219" t="s">
        <v>22</v>
      </c>
      <c r="F492" s="220" t="s">
        <v>605</v>
      </c>
      <c r="G492" s="218"/>
      <c r="H492" s="221">
        <v>1</v>
      </c>
      <c r="I492" s="222"/>
      <c r="J492" s="218"/>
      <c r="K492" s="218"/>
      <c r="L492" s="223"/>
      <c r="M492" s="224"/>
      <c r="N492" s="225"/>
      <c r="O492" s="225"/>
      <c r="P492" s="225"/>
      <c r="Q492" s="225"/>
      <c r="R492" s="225"/>
      <c r="S492" s="225"/>
      <c r="T492" s="226"/>
      <c r="AT492" s="227" t="s">
        <v>148</v>
      </c>
      <c r="AU492" s="227" t="s">
        <v>86</v>
      </c>
      <c r="AV492" s="12" t="s">
        <v>86</v>
      </c>
      <c r="AW492" s="12" t="s">
        <v>38</v>
      </c>
      <c r="AX492" s="12" t="s">
        <v>77</v>
      </c>
      <c r="AY492" s="227" t="s">
        <v>139</v>
      </c>
    </row>
    <row r="493" spans="2:51" s="12" customFormat="1" ht="13.5">
      <c r="B493" s="217"/>
      <c r="C493" s="218"/>
      <c r="D493" s="207" t="s">
        <v>148</v>
      </c>
      <c r="E493" s="219" t="s">
        <v>22</v>
      </c>
      <c r="F493" s="220" t="s">
        <v>607</v>
      </c>
      <c r="G493" s="218"/>
      <c r="H493" s="221">
        <v>1</v>
      </c>
      <c r="I493" s="222"/>
      <c r="J493" s="218"/>
      <c r="K493" s="218"/>
      <c r="L493" s="223"/>
      <c r="M493" s="224"/>
      <c r="N493" s="225"/>
      <c r="O493" s="225"/>
      <c r="P493" s="225"/>
      <c r="Q493" s="225"/>
      <c r="R493" s="225"/>
      <c r="S493" s="225"/>
      <c r="T493" s="226"/>
      <c r="AT493" s="227" t="s">
        <v>148</v>
      </c>
      <c r="AU493" s="227" t="s">
        <v>86</v>
      </c>
      <c r="AV493" s="12" t="s">
        <v>86</v>
      </c>
      <c r="AW493" s="12" t="s">
        <v>38</v>
      </c>
      <c r="AX493" s="12" t="s">
        <v>77</v>
      </c>
      <c r="AY493" s="227" t="s">
        <v>139</v>
      </c>
    </row>
    <row r="494" spans="2:51" s="12" customFormat="1" ht="13.5">
      <c r="B494" s="217"/>
      <c r="C494" s="218"/>
      <c r="D494" s="207" t="s">
        <v>148</v>
      </c>
      <c r="E494" s="219" t="s">
        <v>22</v>
      </c>
      <c r="F494" s="220" t="s">
        <v>608</v>
      </c>
      <c r="G494" s="218"/>
      <c r="H494" s="221">
        <v>1</v>
      </c>
      <c r="I494" s="222"/>
      <c r="J494" s="218"/>
      <c r="K494" s="218"/>
      <c r="L494" s="223"/>
      <c r="M494" s="224"/>
      <c r="N494" s="225"/>
      <c r="O494" s="225"/>
      <c r="P494" s="225"/>
      <c r="Q494" s="225"/>
      <c r="R494" s="225"/>
      <c r="S494" s="225"/>
      <c r="T494" s="226"/>
      <c r="AT494" s="227" t="s">
        <v>148</v>
      </c>
      <c r="AU494" s="227" t="s">
        <v>86</v>
      </c>
      <c r="AV494" s="12" t="s">
        <v>86</v>
      </c>
      <c r="AW494" s="12" t="s">
        <v>38</v>
      </c>
      <c r="AX494" s="12" t="s">
        <v>77</v>
      </c>
      <c r="AY494" s="227" t="s">
        <v>139</v>
      </c>
    </row>
    <row r="495" spans="2:51" s="13" customFormat="1" ht="13.5">
      <c r="B495" s="228"/>
      <c r="C495" s="229"/>
      <c r="D495" s="241" t="s">
        <v>148</v>
      </c>
      <c r="E495" s="242" t="s">
        <v>22</v>
      </c>
      <c r="F495" s="243" t="s">
        <v>151</v>
      </c>
      <c r="G495" s="229"/>
      <c r="H495" s="244">
        <v>3</v>
      </c>
      <c r="I495" s="233"/>
      <c r="J495" s="229"/>
      <c r="K495" s="229"/>
      <c r="L495" s="234"/>
      <c r="M495" s="235"/>
      <c r="N495" s="236"/>
      <c r="O495" s="236"/>
      <c r="P495" s="236"/>
      <c r="Q495" s="236"/>
      <c r="R495" s="236"/>
      <c r="S495" s="236"/>
      <c r="T495" s="237"/>
      <c r="AT495" s="238" t="s">
        <v>148</v>
      </c>
      <c r="AU495" s="238" t="s">
        <v>86</v>
      </c>
      <c r="AV495" s="13" t="s">
        <v>146</v>
      </c>
      <c r="AW495" s="13" t="s">
        <v>38</v>
      </c>
      <c r="AX495" s="13" t="s">
        <v>24</v>
      </c>
      <c r="AY495" s="238" t="s">
        <v>139</v>
      </c>
    </row>
    <row r="496" spans="2:65" s="1" customFormat="1" ht="22.5" customHeight="1">
      <c r="B496" s="41"/>
      <c r="C496" s="193" t="s">
        <v>972</v>
      </c>
      <c r="D496" s="193" t="s">
        <v>142</v>
      </c>
      <c r="E496" s="194" t="s">
        <v>973</v>
      </c>
      <c r="F496" s="195" t="s">
        <v>974</v>
      </c>
      <c r="G496" s="196" t="s">
        <v>374</v>
      </c>
      <c r="H496" s="197">
        <v>1</v>
      </c>
      <c r="I496" s="198"/>
      <c r="J496" s="199">
        <f>ROUND(I496*H496,2)</f>
        <v>0</v>
      </c>
      <c r="K496" s="195" t="s">
        <v>156</v>
      </c>
      <c r="L496" s="61"/>
      <c r="M496" s="200" t="s">
        <v>22</v>
      </c>
      <c r="N496" s="201" t="s">
        <v>48</v>
      </c>
      <c r="O496" s="42"/>
      <c r="P496" s="202">
        <f>O496*H496</f>
        <v>0</v>
      </c>
      <c r="Q496" s="202">
        <v>0</v>
      </c>
      <c r="R496" s="202">
        <f>Q496*H496</f>
        <v>0</v>
      </c>
      <c r="S496" s="202">
        <v>0</v>
      </c>
      <c r="T496" s="203">
        <f>S496*H496</f>
        <v>0</v>
      </c>
      <c r="AR496" s="24" t="s">
        <v>318</v>
      </c>
      <c r="AT496" s="24" t="s">
        <v>142</v>
      </c>
      <c r="AU496" s="24" t="s">
        <v>86</v>
      </c>
      <c r="AY496" s="24" t="s">
        <v>139</v>
      </c>
      <c r="BE496" s="204">
        <f>IF(N496="základní",J496,0)</f>
        <v>0</v>
      </c>
      <c r="BF496" s="204">
        <f>IF(N496="snížená",J496,0)</f>
        <v>0</v>
      </c>
      <c r="BG496" s="204">
        <f>IF(N496="zákl. přenesená",J496,0)</f>
        <v>0</v>
      </c>
      <c r="BH496" s="204">
        <f>IF(N496="sníž. přenesená",J496,0)</f>
        <v>0</v>
      </c>
      <c r="BI496" s="204">
        <f>IF(N496="nulová",J496,0)</f>
        <v>0</v>
      </c>
      <c r="BJ496" s="24" t="s">
        <v>24</v>
      </c>
      <c r="BK496" s="204">
        <f>ROUND(I496*H496,2)</f>
        <v>0</v>
      </c>
      <c r="BL496" s="24" t="s">
        <v>318</v>
      </c>
      <c r="BM496" s="24" t="s">
        <v>975</v>
      </c>
    </row>
    <row r="497" spans="2:51" s="12" customFormat="1" ht="13.5">
      <c r="B497" s="217"/>
      <c r="C497" s="218"/>
      <c r="D497" s="207" t="s">
        <v>148</v>
      </c>
      <c r="E497" s="219" t="s">
        <v>22</v>
      </c>
      <c r="F497" s="220" t="s">
        <v>903</v>
      </c>
      <c r="G497" s="218"/>
      <c r="H497" s="221">
        <v>1</v>
      </c>
      <c r="I497" s="222"/>
      <c r="J497" s="218"/>
      <c r="K497" s="218"/>
      <c r="L497" s="223"/>
      <c r="M497" s="224"/>
      <c r="N497" s="225"/>
      <c r="O497" s="225"/>
      <c r="P497" s="225"/>
      <c r="Q497" s="225"/>
      <c r="R497" s="225"/>
      <c r="S497" s="225"/>
      <c r="T497" s="226"/>
      <c r="AT497" s="227" t="s">
        <v>148</v>
      </c>
      <c r="AU497" s="227" t="s">
        <v>86</v>
      </c>
      <c r="AV497" s="12" t="s">
        <v>86</v>
      </c>
      <c r="AW497" s="12" t="s">
        <v>38</v>
      </c>
      <c r="AX497" s="12" t="s">
        <v>77</v>
      </c>
      <c r="AY497" s="227" t="s">
        <v>139</v>
      </c>
    </row>
    <row r="498" spans="2:51" s="13" customFormat="1" ht="13.5">
      <c r="B498" s="228"/>
      <c r="C498" s="229"/>
      <c r="D498" s="241" t="s">
        <v>148</v>
      </c>
      <c r="E498" s="242" t="s">
        <v>22</v>
      </c>
      <c r="F498" s="243" t="s">
        <v>151</v>
      </c>
      <c r="G498" s="229"/>
      <c r="H498" s="244">
        <v>1</v>
      </c>
      <c r="I498" s="233"/>
      <c r="J498" s="229"/>
      <c r="K498" s="229"/>
      <c r="L498" s="234"/>
      <c r="M498" s="235"/>
      <c r="N498" s="236"/>
      <c r="O498" s="236"/>
      <c r="P498" s="236"/>
      <c r="Q498" s="236"/>
      <c r="R498" s="236"/>
      <c r="S498" s="236"/>
      <c r="T498" s="237"/>
      <c r="AT498" s="238" t="s">
        <v>148</v>
      </c>
      <c r="AU498" s="238" t="s">
        <v>86</v>
      </c>
      <c r="AV498" s="13" t="s">
        <v>146</v>
      </c>
      <c r="AW498" s="13" t="s">
        <v>38</v>
      </c>
      <c r="AX498" s="13" t="s">
        <v>24</v>
      </c>
      <c r="AY498" s="238" t="s">
        <v>139</v>
      </c>
    </row>
    <row r="499" spans="2:65" s="1" customFormat="1" ht="31.5" customHeight="1">
      <c r="B499" s="41"/>
      <c r="C499" s="260" t="s">
        <v>976</v>
      </c>
      <c r="D499" s="260" t="s">
        <v>378</v>
      </c>
      <c r="E499" s="261" t="s">
        <v>977</v>
      </c>
      <c r="F499" s="262" t="s">
        <v>978</v>
      </c>
      <c r="G499" s="263" t="s">
        <v>381</v>
      </c>
      <c r="H499" s="264">
        <v>1</v>
      </c>
      <c r="I499" s="265"/>
      <c r="J499" s="266">
        <f>ROUND(I499*H499,2)</f>
        <v>0</v>
      </c>
      <c r="K499" s="262" t="s">
        <v>22</v>
      </c>
      <c r="L499" s="267"/>
      <c r="M499" s="268" t="s">
        <v>22</v>
      </c>
      <c r="N499" s="269" t="s">
        <v>48</v>
      </c>
      <c r="O499" s="42"/>
      <c r="P499" s="202">
        <f>O499*H499</f>
        <v>0</v>
      </c>
      <c r="Q499" s="202">
        <v>0</v>
      </c>
      <c r="R499" s="202">
        <f>Q499*H499</f>
        <v>0</v>
      </c>
      <c r="S499" s="202">
        <v>0</v>
      </c>
      <c r="T499" s="203">
        <f>S499*H499</f>
        <v>0</v>
      </c>
      <c r="AR499" s="24" t="s">
        <v>382</v>
      </c>
      <c r="AT499" s="24" t="s">
        <v>378</v>
      </c>
      <c r="AU499" s="24" t="s">
        <v>86</v>
      </c>
      <c r="AY499" s="24" t="s">
        <v>139</v>
      </c>
      <c r="BE499" s="204">
        <f>IF(N499="základní",J499,0)</f>
        <v>0</v>
      </c>
      <c r="BF499" s="204">
        <f>IF(N499="snížená",J499,0)</f>
        <v>0</v>
      </c>
      <c r="BG499" s="204">
        <f>IF(N499="zákl. přenesená",J499,0)</f>
        <v>0</v>
      </c>
      <c r="BH499" s="204">
        <f>IF(N499="sníž. přenesená",J499,0)</f>
        <v>0</v>
      </c>
      <c r="BI499" s="204">
        <f>IF(N499="nulová",J499,0)</f>
        <v>0</v>
      </c>
      <c r="BJ499" s="24" t="s">
        <v>24</v>
      </c>
      <c r="BK499" s="204">
        <f>ROUND(I499*H499,2)</f>
        <v>0</v>
      </c>
      <c r="BL499" s="24" t="s">
        <v>318</v>
      </c>
      <c r="BM499" s="24" t="s">
        <v>979</v>
      </c>
    </row>
    <row r="500" spans="2:65" s="1" customFormat="1" ht="22.5" customHeight="1">
      <c r="B500" s="41"/>
      <c r="C500" s="193" t="s">
        <v>980</v>
      </c>
      <c r="D500" s="193" t="s">
        <v>142</v>
      </c>
      <c r="E500" s="194" t="s">
        <v>981</v>
      </c>
      <c r="F500" s="195" t="s">
        <v>982</v>
      </c>
      <c r="G500" s="196" t="s">
        <v>374</v>
      </c>
      <c r="H500" s="197">
        <v>6</v>
      </c>
      <c r="I500" s="198"/>
      <c r="J500" s="199">
        <f>ROUND(I500*H500,2)</f>
        <v>0</v>
      </c>
      <c r="K500" s="195" t="s">
        <v>156</v>
      </c>
      <c r="L500" s="61"/>
      <c r="M500" s="200" t="s">
        <v>22</v>
      </c>
      <c r="N500" s="201" t="s">
        <v>48</v>
      </c>
      <c r="O500" s="42"/>
      <c r="P500" s="202">
        <f>O500*H500</f>
        <v>0</v>
      </c>
      <c r="Q500" s="202">
        <v>0</v>
      </c>
      <c r="R500" s="202">
        <f>Q500*H500</f>
        <v>0</v>
      </c>
      <c r="S500" s="202">
        <v>0</v>
      </c>
      <c r="T500" s="203">
        <f>S500*H500</f>
        <v>0</v>
      </c>
      <c r="AR500" s="24" t="s">
        <v>318</v>
      </c>
      <c r="AT500" s="24" t="s">
        <v>142</v>
      </c>
      <c r="AU500" s="24" t="s">
        <v>86</v>
      </c>
      <c r="AY500" s="24" t="s">
        <v>139</v>
      </c>
      <c r="BE500" s="204">
        <f>IF(N500="základní",J500,0)</f>
        <v>0</v>
      </c>
      <c r="BF500" s="204">
        <f>IF(N500="snížená",J500,0)</f>
        <v>0</v>
      </c>
      <c r="BG500" s="204">
        <f>IF(N500="zákl. přenesená",J500,0)</f>
        <v>0</v>
      </c>
      <c r="BH500" s="204">
        <f>IF(N500="sníž. přenesená",J500,0)</f>
        <v>0</v>
      </c>
      <c r="BI500" s="204">
        <f>IF(N500="nulová",J500,0)</f>
        <v>0</v>
      </c>
      <c r="BJ500" s="24" t="s">
        <v>24</v>
      </c>
      <c r="BK500" s="204">
        <f>ROUND(I500*H500,2)</f>
        <v>0</v>
      </c>
      <c r="BL500" s="24" t="s">
        <v>318</v>
      </c>
      <c r="BM500" s="24" t="s">
        <v>983</v>
      </c>
    </row>
    <row r="501" spans="2:51" s="11" customFormat="1" ht="13.5">
      <c r="B501" s="205"/>
      <c r="C501" s="206"/>
      <c r="D501" s="207" t="s">
        <v>148</v>
      </c>
      <c r="E501" s="208" t="s">
        <v>22</v>
      </c>
      <c r="F501" s="209" t="s">
        <v>984</v>
      </c>
      <c r="G501" s="206"/>
      <c r="H501" s="210" t="s">
        <v>22</v>
      </c>
      <c r="I501" s="211"/>
      <c r="J501" s="206"/>
      <c r="K501" s="206"/>
      <c r="L501" s="212"/>
      <c r="M501" s="213"/>
      <c r="N501" s="214"/>
      <c r="O501" s="214"/>
      <c r="P501" s="214"/>
      <c r="Q501" s="214"/>
      <c r="R501" s="214"/>
      <c r="S501" s="214"/>
      <c r="T501" s="215"/>
      <c r="AT501" s="216" t="s">
        <v>148</v>
      </c>
      <c r="AU501" s="216" t="s">
        <v>86</v>
      </c>
      <c r="AV501" s="11" t="s">
        <v>24</v>
      </c>
      <c r="AW501" s="11" t="s">
        <v>38</v>
      </c>
      <c r="AX501" s="11" t="s">
        <v>77</v>
      </c>
      <c r="AY501" s="216" t="s">
        <v>139</v>
      </c>
    </row>
    <row r="502" spans="2:51" s="12" customFormat="1" ht="13.5">
      <c r="B502" s="217"/>
      <c r="C502" s="218"/>
      <c r="D502" s="207" t="s">
        <v>148</v>
      </c>
      <c r="E502" s="219" t="s">
        <v>22</v>
      </c>
      <c r="F502" s="220" t="s">
        <v>605</v>
      </c>
      <c r="G502" s="218"/>
      <c r="H502" s="221">
        <v>1</v>
      </c>
      <c r="I502" s="222"/>
      <c r="J502" s="218"/>
      <c r="K502" s="218"/>
      <c r="L502" s="223"/>
      <c r="M502" s="224"/>
      <c r="N502" s="225"/>
      <c r="O502" s="225"/>
      <c r="P502" s="225"/>
      <c r="Q502" s="225"/>
      <c r="R502" s="225"/>
      <c r="S502" s="225"/>
      <c r="T502" s="226"/>
      <c r="AT502" s="227" t="s">
        <v>148</v>
      </c>
      <c r="AU502" s="227" t="s">
        <v>86</v>
      </c>
      <c r="AV502" s="12" t="s">
        <v>86</v>
      </c>
      <c r="AW502" s="12" t="s">
        <v>38</v>
      </c>
      <c r="AX502" s="12" t="s">
        <v>77</v>
      </c>
      <c r="AY502" s="227" t="s">
        <v>139</v>
      </c>
    </row>
    <row r="503" spans="2:51" s="12" customFormat="1" ht="13.5">
      <c r="B503" s="217"/>
      <c r="C503" s="218"/>
      <c r="D503" s="207" t="s">
        <v>148</v>
      </c>
      <c r="E503" s="219" t="s">
        <v>22</v>
      </c>
      <c r="F503" s="220" t="s">
        <v>616</v>
      </c>
      <c r="G503" s="218"/>
      <c r="H503" s="221">
        <v>3</v>
      </c>
      <c r="I503" s="222"/>
      <c r="J503" s="218"/>
      <c r="K503" s="218"/>
      <c r="L503" s="223"/>
      <c r="M503" s="224"/>
      <c r="N503" s="225"/>
      <c r="O503" s="225"/>
      <c r="P503" s="225"/>
      <c r="Q503" s="225"/>
      <c r="R503" s="225"/>
      <c r="S503" s="225"/>
      <c r="T503" s="226"/>
      <c r="AT503" s="227" t="s">
        <v>148</v>
      </c>
      <c r="AU503" s="227" t="s">
        <v>86</v>
      </c>
      <c r="AV503" s="12" t="s">
        <v>86</v>
      </c>
      <c r="AW503" s="12" t="s">
        <v>38</v>
      </c>
      <c r="AX503" s="12" t="s">
        <v>77</v>
      </c>
      <c r="AY503" s="227" t="s">
        <v>139</v>
      </c>
    </row>
    <row r="504" spans="2:51" s="12" customFormat="1" ht="13.5">
      <c r="B504" s="217"/>
      <c r="C504" s="218"/>
      <c r="D504" s="207" t="s">
        <v>148</v>
      </c>
      <c r="E504" s="219" t="s">
        <v>22</v>
      </c>
      <c r="F504" s="220" t="s">
        <v>607</v>
      </c>
      <c r="G504" s="218"/>
      <c r="H504" s="221">
        <v>1</v>
      </c>
      <c r="I504" s="222"/>
      <c r="J504" s="218"/>
      <c r="K504" s="218"/>
      <c r="L504" s="223"/>
      <c r="M504" s="224"/>
      <c r="N504" s="225"/>
      <c r="O504" s="225"/>
      <c r="P504" s="225"/>
      <c r="Q504" s="225"/>
      <c r="R504" s="225"/>
      <c r="S504" s="225"/>
      <c r="T504" s="226"/>
      <c r="AT504" s="227" t="s">
        <v>148</v>
      </c>
      <c r="AU504" s="227" t="s">
        <v>86</v>
      </c>
      <c r="AV504" s="12" t="s">
        <v>86</v>
      </c>
      <c r="AW504" s="12" t="s">
        <v>38</v>
      </c>
      <c r="AX504" s="12" t="s">
        <v>77</v>
      </c>
      <c r="AY504" s="227" t="s">
        <v>139</v>
      </c>
    </row>
    <row r="505" spans="2:51" s="12" customFormat="1" ht="13.5">
      <c r="B505" s="217"/>
      <c r="C505" s="218"/>
      <c r="D505" s="207" t="s">
        <v>148</v>
      </c>
      <c r="E505" s="219" t="s">
        <v>22</v>
      </c>
      <c r="F505" s="220" t="s">
        <v>608</v>
      </c>
      <c r="G505" s="218"/>
      <c r="H505" s="221">
        <v>1</v>
      </c>
      <c r="I505" s="222"/>
      <c r="J505" s="218"/>
      <c r="K505" s="218"/>
      <c r="L505" s="223"/>
      <c r="M505" s="224"/>
      <c r="N505" s="225"/>
      <c r="O505" s="225"/>
      <c r="P505" s="225"/>
      <c r="Q505" s="225"/>
      <c r="R505" s="225"/>
      <c r="S505" s="225"/>
      <c r="T505" s="226"/>
      <c r="AT505" s="227" t="s">
        <v>148</v>
      </c>
      <c r="AU505" s="227" t="s">
        <v>86</v>
      </c>
      <c r="AV505" s="12" t="s">
        <v>86</v>
      </c>
      <c r="AW505" s="12" t="s">
        <v>38</v>
      </c>
      <c r="AX505" s="12" t="s">
        <v>77</v>
      </c>
      <c r="AY505" s="227" t="s">
        <v>139</v>
      </c>
    </row>
    <row r="506" spans="2:51" s="13" customFormat="1" ht="13.5">
      <c r="B506" s="228"/>
      <c r="C506" s="229"/>
      <c r="D506" s="241" t="s">
        <v>148</v>
      </c>
      <c r="E506" s="242" t="s">
        <v>22</v>
      </c>
      <c r="F506" s="243" t="s">
        <v>151</v>
      </c>
      <c r="G506" s="229"/>
      <c r="H506" s="244">
        <v>6</v>
      </c>
      <c r="I506" s="233"/>
      <c r="J506" s="229"/>
      <c r="K506" s="229"/>
      <c r="L506" s="234"/>
      <c r="M506" s="235"/>
      <c r="N506" s="236"/>
      <c r="O506" s="236"/>
      <c r="P506" s="236"/>
      <c r="Q506" s="236"/>
      <c r="R506" s="236"/>
      <c r="S506" s="236"/>
      <c r="T506" s="237"/>
      <c r="AT506" s="238" t="s">
        <v>148</v>
      </c>
      <c r="AU506" s="238" t="s">
        <v>86</v>
      </c>
      <c r="AV506" s="13" t="s">
        <v>146</v>
      </c>
      <c r="AW506" s="13" t="s">
        <v>38</v>
      </c>
      <c r="AX506" s="13" t="s">
        <v>24</v>
      </c>
      <c r="AY506" s="238" t="s">
        <v>139</v>
      </c>
    </row>
    <row r="507" spans="2:65" s="1" customFormat="1" ht="31.5" customHeight="1">
      <c r="B507" s="41"/>
      <c r="C507" s="260" t="s">
        <v>985</v>
      </c>
      <c r="D507" s="260" t="s">
        <v>378</v>
      </c>
      <c r="E507" s="261" t="s">
        <v>986</v>
      </c>
      <c r="F507" s="262" t="s">
        <v>987</v>
      </c>
      <c r="G507" s="263" t="s">
        <v>381</v>
      </c>
      <c r="H507" s="264">
        <v>6</v>
      </c>
      <c r="I507" s="265"/>
      <c r="J507" s="266">
        <f>ROUND(I507*H507,2)</f>
        <v>0</v>
      </c>
      <c r="K507" s="262" t="s">
        <v>22</v>
      </c>
      <c r="L507" s="267"/>
      <c r="M507" s="268" t="s">
        <v>22</v>
      </c>
      <c r="N507" s="269" t="s">
        <v>48</v>
      </c>
      <c r="O507" s="42"/>
      <c r="P507" s="202">
        <f>O507*H507</f>
        <v>0</v>
      </c>
      <c r="Q507" s="202">
        <v>0</v>
      </c>
      <c r="R507" s="202">
        <f>Q507*H507</f>
        <v>0</v>
      </c>
      <c r="S507" s="202">
        <v>0</v>
      </c>
      <c r="T507" s="203">
        <f>S507*H507</f>
        <v>0</v>
      </c>
      <c r="AR507" s="24" t="s">
        <v>382</v>
      </c>
      <c r="AT507" s="24" t="s">
        <v>378</v>
      </c>
      <c r="AU507" s="24" t="s">
        <v>86</v>
      </c>
      <c r="AY507" s="24" t="s">
        <v>139</v>
      </c>
      <c r="BE507" s="204">
        <f>IF(N507="základní",J507,0)</f>
        <v>0</v>
      </c>
      <c r="BF507" s="204">
        <f>IF(N507="snížená",J507,0)</f>
        <v>0</v>
      </c>
      <c r="BG507" s="204">
        <f>IF(N507="zákl. přenesená",J507,0)</f>
        <v>0</v>
      </c>
      <c r="BH507" s="204">
        <f>IF(N507="sníž. přenesená",J507,0)</f>
        <v>0</v>
      </c>
      <c r="BI507" s="204">
        <f>IF(N507="nulová",J507,0)</f>
        <v>0</v>
      </c>
      <c r="BJ507" s="24" t="s">
        <v>24</v>
      </c>
      <c r="BK507" s="204">
        <f>ROUND(I507*H507,2)</f>
        <v>0</v>
      </c>
      <c r="BL507" s="24" t="s">
        <v>318</v>
      </c>
      <c r="BM507" s="24" t="s">
        <v>988</v>
      </c>
    </row>
    <row r="508" spans="2:65" s="1" customFormat="1" ht="22.5" customHeight="1">
      <c r="B508" s="41"/>
      <c r="C508" s="193" t="s">
        <v>989</v>
      </c>
      <c r="D508" s="193" t="s">
        <v>142</v>
      </c>
      <c r="E508" s="194" t="s">
        <v>990</v>
      </c>
      <c r="F508" s="195" t="s">
        <v>991</v>
      </c>
      <c r="G508" s="196" t="s">
        <v>992</v>
      </c>
      <c r="H508" s="197">
        <v>81</v>
      </c>
      <c r="I508" s="198"/>
      <c r="J508" s="199">
        <f>ROUND(I508*H508,2)</f>
        <v>0</v>
      </c>
      <c r="K508" s="195" t="s">
        <v>22</v>
      </c>
      <c r="L508" s="61"/>
      <c r="M508" s="200" t="s">
        <v>22</v>
      </c>
      <c r="N508" s="201" t="s">
        <v>48</v>
      </c>
      <c r="O508" s="42"/>
      <c r="P508" s="202">
        <f>O508*H508</f>
        <v>0</v>
      </c>
      <c r="Q508" s="202">
        <v>0</v>
      </c>
      <c r="R508" s="202">
        <f>Q508*H508</f>
        <v>0</v>
      </c>
      <c r="S508" s="202">
        <v>0</v>
      </c>
      <c r="T508" s="203">
        <f>S508*H508</f>
        <v>0</v>
      </c>
      <c r="AR508" s="24" t="s">
        <v>318</v>
      </c>
      <c r="AT508" s="24" t="s">
        <v>142</v>
      </c>
      <c r="AU508" s="24" t="s">
        <v>86</v>
      </c>
      <c r="AY508" s="24" t="s">
        <v>139</v>
      </c>
      <c r="BE508" s="204">
        <f>IF(N508="základní",J508,0)</f>
        <v>0</v>
      </c>
      <c r="BF508" s="204">
        <f>IF(N508="snížená",J508,0)</f>
        <v>0</v>
      </c>
      <c r="BG508" s="204">
        <f>IF(N508="zákl. přenesená",J508,0)</f>
        <v>0</v>
      </c>
      <c r="BH508" s="204">
        <f>IF(N508="sníž. přenesená",J508,0)</f>
        <v>0</v>
      </c>
      <c r="BI508" s="204">
        <f>IF(N508="nulová",J508,0)</f>
        <v>0</v>
      </c>
      <c r="BJ508" s="24" t="s">
        <v>24</v>
      </c>
      <c r="BK508" s="204">
        <f>ROUND(I508*H508,2)</f>
        <v>0</v>
      </c>
      <c r="BL508" s="24" t="s">
        <v>318</v>
      </c>
      <c r="BM508" s="24" t="s">
        <v>993</v>
      </c>
    </row>
    <row r="509" spans="2:51" s="12" customFormat="1" ht="13.5">
      <c r="B509" s="217"/>
      <c r="C509" s="218"/>
      <c r="D509" s="207" t="s">
        <v>148</v>
      </c>
      <c r="E509" s="219" t="s">
        <v>22</v>
      </c>
      <c r="F509" s="220" t="s">
        <v>671</v>
      </c>
      <c r="G509" s="218"/>
      <c r="H509" s="221">
        <v>1</v>
      </c>
      <c r="I509" s="222"/>
      <c r="J509" s="218"/>
      <c r="K509" s="218"/>
      <c r="L509" s="223"/>
      <c r="M509" s="224"/>
      <c r="N509" s="225"/>
      <c r="O509" s="225"/>
      <c r="P509" s="225"/>
      <c r="Q509" s="225"/>
      <c r="R509" s="225"/>
      <c r="S509" s="225"/>
      <c r="T509" s="226"/>
      <c r="AT509" s="227" t="s">
        <v>148</v>
      </c>
      <c r="AU509" s="227" t="s">
        <v>86</v>
      </c>
      <c r="AV509" s="12" t="s">
        <v>86</v>
      </c>
      <c r="AW509" s="12" t="s">
        <v>38</v>
      </c>
      <c r="AX509" s="12" t="s">
        <v>77</v>
      </c>
      <c r="AY509" s="227" t="s">
        <v>139</v>
      </c>
    </row>
    <row r="510" spans="2:51" s="11" customFormat="1" ht="13.5">
      <c r="B510" s="205"/>
      <c r="C510" s="206"/>
      <c r="D510" s="207" t="s">
        <v>148</v>
      </c>
      <c r="E510" s="208" t="s">
        <v>22</v>
      </c>
      <c r="F510" s="209" t="s">
        <v>994</v>
      </c>
      <c r="G510" s="206"/>
      <c r="H510" s="210" t="s">
        <v>22</v>
      </c>
      <c r="I510" s="211"/>
      <c r="J510" s="206"/>
      <c r="K510" s="206"/>
      <c r="L510" s="212"/>
      <c r="M510" s="213"/>
      <c r="N510" s="214"/>
      <c r="O510" s="214"/>
      <c r="P510" s="214"/>
      <c r="Q510" s="214"/>
      <c r="R510" s="214"/>
      <c r="S510" s="214"/>
      <c r="T510" s="215"/>
      <c r="AT510" s="216" t="s">
        <v>148</v>
      </c>
      <c r="AU510" s="216" t="s">
        <v>86</v>
      </c>
      <c r="AV510" s="11" t="s">
        <v>24</v>
      </c>
      <c r="AW510" s="11" t="s">
        <v>38</v>
      </c>
      <c r="AX510" s="11" t="s">
        <v>77</v>
      </c>
      <c r="AY510" s="216" t="s">
        <v>139</v>
      </c>
    </row>
    <row r="511" spans="2:51" s="12" customFormat="1" ht="13.5">
      <c r="B511" s="217"/>
      <c r="C511" s="218"/>
      <c r="D511" s="207" t="s">
        <v>148</v>
      </c>
      <c r="E511" s="219" t="s">
        <v>22</v>
      </c>
      <c r="F511" s="220" t="s">
        <v>995</v>
      </c>
      <c r="G511" s="218"/>
      <c r="H511" s="221">
        <v>4</v>
      </c>
      <c r="I511" s="222"/>
      <c r="J511" s="218"/>
      <c r="K511" s="218"/>
      <c r="L511" s="223"/>
      <c r="M511" s="224"/>
      <c r="N511" s="225"/>
      <c r="O511" s="225"/>
      <c r="P511" s="225"/>
      <c r="Q511" s="225"/>
      <c r="R511" s="225"/>
      <c r="S511" s="225"/>
      <c r="T511" s="226"/>
      <c r="AT511" s="227" t="s">
        <v>148</v>
      </c>
      <c r="AU511" s="227" t="s">
        <v>86</v>
      </c>
      <c r="AV511" s="12" t="s">
        <v>86</v>
      </c>
      <c r="AW511" s="12" t="s">
        <v>38</v>
      </c>
      <c r="AX511" s="12" t="s">
        <v>77</v>
      </c>
      <c r="AY511" s="227" t="s">
        <v>139</v>
      </c>
    </row>
    <row r="512" spans="2:51" s="12" customFormat="1" ht="13.5">
      <c r="B512" s="217"/>
      <c r="C512" s="218"/>
      <c r="D512" s="207" t="s">
        <v>148</v>
      </c>
      <c r="E512" s="219" t="s">
        <v>22</v>
      </c>
      <c r="F512" s="220" t="s">
        <v>996</v>
      </c>
      <c r="G512" s="218"/>
      <c r="H512" s="221">
        <v>4</v>
      </c>
      <c r="I512" s="222"/>
      <c r="J512" s="218"/>
      <c r="K512" s="218"/>
      <c r="L512" s="223"/>
      <c r="M512" s="224"/>
      <c r="N512" s="225"/>
      <c r="O512" s="225"/>
      <c r="P512" s="225"/>
      <c r="Q512" s="225"/>
      <c r="R512" s="225"/>
      <c r="S512" s="225"/>
      <c r="T512" s="226"/>
      <c r="AT512" s="227" t="s">
        <v>148</v>
      </c>
      <c r="AU512" s="227" t="s">
        <v>86</v>
      </c>
      <c r="AV512" s="12" t="s">
        <v>86</v>
      </c>
      <c r="AW512" s="12" t="s">
        <v>38</v>
      </c>
      <c r="AX512" s="12" t="s">
        <v>77</v>
      </c>
      <c r="AY512" s="227" t="s">
        <v>139</v>
      </c>
    </row>
    <row r="513" spans="2:51" s="12" customFormat="1" ht="13.5">
      <c r="B513" s="217"/>
      <c r="C513" s="218"/>
      <c r="D513" s="207" t="s">
        <v>148</v>
      </c>
      <c r="E513" s="219" t="s">
        <v>22</v>
      </c>
      <c r="F513" s="220" t="s">
        <v>997</v>
      </c>
      <c r="G513" s="218"/>
      <c r="H513" s="221">
        <v>4</v>
      </c>
      <c r="I513" s="222"/>
      <c r="J513" s="218"/>
      <c r="K513" s="218"/>
      <c r="L513" s="223"/>
      <c r="M513" s="224"/>
      <c r="N513" s="225"/>
      <c r="O513" s="225"/>
      <c r="P513" s="225"/>
      <c r="Q513" s="225"/>
      <c r="R513" s="225"/>
      <c r="S513" s="225"/>
      <c r="T513" s="226"/>
      <c r="AT513" s="227" t="s">
        <v>148</v>
      </c>
      <c r="AU513" s="227" t="s">
        <v>86</v>
      </c>
      <c r="AV513" s="12" t="s">
        <v>86</v>
      </c>
      <c r="AW513" s="12" t="s">
        <v>38</v>
      </c>
      <c r="AX513" s="12" t="s">
        <v>77</v>
      </c>
      <c r="AY513" s="227" t="s">
        <v>139</v>
      </c>
    </row>
    <row r="514" spans="2:51" s="12" customFormat="1" ht="13.5">
      <c r="B514" s="217"/>
      <c r="C514" s="218"/>
      <c r="D514" s="207" t="s">
        <v>148</v>
      </c>
      <c r="E514" s="219" t="s">
        <v>22</v>
      </c>
      <c r="F514" s="220" t="s">
        <v>998</v>
      </c>
      <c r="G514" s="218"/>
      <c r="H514" s="221">
        <v>4</v>
      </c>
      <c r="I514" s="222"/>
      <c r="J514" s="218"/>
      <c r="K514" s="218"/>
      <c r="L514" s="223"/>
      <c r="M514" s="224"/>
      <c r="N514" s="225"/>
      <c r="O514" s="225"/>
      <c r="P514" s="225"/>
      <c r="Q514" s="225"/>
      <c r="R514" s="225"/>
      <c r="S514" s="225"/>
      <c r="T514" s="226"/>
      <c r="AT514" s="227" t="s">
        <v>148</v>
      </c>
      <c r="AU514" s="227" t="s">
        <v>86</v>
      </c>
      <c r="AV514" s="12" t="s">
        <v>86</v>
      </c>
      <c r="AW514" s="12" t="s">
        <v>38</v>
      </c>
      <c r="AX514" s="12" t="s">
        <v>77</v>
      </c>
      <c r="AY514" s="227" t="s">
        <v>139</v>
      </c>
    </row>
    <row r="515" spans="2:51" s="11" customFormat="1" ht="13.5">
      <c r="B515" s="205"/>
      <c r="C515" s="206"/>
      <c r="D515" s="207" t="s">
        <v>148</v>
      </c>
      <c r="E515" s="208" t="s">
        <v>22</v>
      </c>
      <c r="F515" s="209" t="s">
        <v>999</v>
      </c>
      <c r="G515" s="206"/>
      <c r="H515" s="210" t="s">
        <v>22</v>
      </c>
      <c r="I515" s="211"/>
      <c r="J515" s="206"/>
      <c r="K515" s="206"/>
      <c r="L515" s="212"/>
      <c r="M515" s="213"/>
      <c r="N515" s="214"/>
      <c r="O515" s="214"/>
      <c r="P515" s="214"/>
      <c r="Q515" s="214"/>
      <c r="R515" s="214"/>
      <c r="S515" s="214"/>
      <c r="T515" s="215"/>
      <c r="AT515" s="216" t="s">
        <v>148</v>
      </c>
      <c r="AU515" s="216" t="s">
        <v>86</v>
      </c>
      <c r="AV515" s="11" t="s">
        <v>24</v>
      </c>
      <c r="AW515" s="11" t="s">
        <v>38</v>
      </c>
      <c r="AX515" s="11" t="s">
        <v>77</v>
      </c>
      <c r="AY515" s="216" t="s">
        <v>139</v>
      </c>
    </row>
    <row r="516" spans="2:51" s="12" customFormat="1" ht="13.5">
      <c r="B516" s="217"/>
      <c r="C516" s="218"/>
      <c r="D516" s="207" t="s">
        <v>148</v>
      </c>
      <c r="E516" s="219" t="s">
        <v>22</v>
      </c>
      <c r="F516" s="220" t="s">
        <v>1000</v>
      </c>
      <c r="G516" s="218"/>
      <c r="H516" s="221">
        <v>16</v>
      </c>
      <c r="I516" s="222"/>
      <c r="J516" s="218"/>
      <c r="K516" s="218"/>
      <c r="L516" s="223"/>
      <c r="M516" s="224"/>
      <c r="N516" s="225"/>
      <c r="O516" s="225"/>
      <c r="P516" s="225"/>
      <c r="Q516" s="225"/>
      <c r="R516" s="225"/>
      <c r="S516" s="225"/>
      <c r="T516" s="226"/>
      <c r="AT516" s="227" t="s">
        <v>148</v>
      </c>
      <c r="AU516" s="227" t="s">
        <v>86</v>
      </c>
      <c r="AV516" s="12" t="s">
        <v>86</v>
      </c>
      <c r="AW516" s="12" t="s">
        <v>38</v>
      </c>
      <c r="AX516" s="12" t="s">
        <v>77</v>
      </c>
      <c r="AY516" s="227" t="s">
        <v>139</v>
      </c>
    </row>
    <row r="517" spans="2:51" s="12" customFormat="1" ht="13.5">
      <c r="B517" s="217"/>
      <c r="C517" s="218"/>
      <c r="D517" s="207" t="s">
        <v>148</v>
      </c>
      <c r="E517" s="219" t="s">
        <v>22</v>
      </c>
      <c r="F517" s="220" t="s">
        <v>1001</v>
      </c>
      <c r="G517" s="218"/>
      <c r="H517" s="221">
        <v>16</v>
      </c>
      <c r="I517" s="222"/>
      <c r="J517" s="218"/>
      <c r="K517" s="218"/>
      <c r="L517" s="223"/>
      <c r="M517" s="224"/>
      <c r="N517" s="225"/>
      <c r="O517" s="225"/>
      <c r="P517" s="225"/>
      <c r="Q517" s="225"/>
      <c r="R517" s="225"/>
      <c r="S517" s="225"/>
      <c r="T517" s="226"/>
      <c r="AT517" s="227" t="s">
        <v>148</v>
      </c>
      <c r="AU517" s="227" t="s">
        <v>86</v>
      </c>
      <c r="AV517" s="12" t="s">
        <v>86</v>
      </c>
      <c r="AW517" s="12" t="s">
        <v>38</v>
      </c>
      <c r="AX517" s="12" t="s">
        <v>77</v>
      </c>
      <c r="AY517" s="227" t="s">
        <v>139</v>
      </c>
    </row>
    <row r="518" spans="2:51" s="12" customFormat="1" ht="13.5">
      <c r="B518" s="217"/>
      <c r="C518" s="218"/>
      <c r="D518" s="207" t="s">
        <v>148</v>
      </c>
      <c r="E518" s="219" t="s">
        <v>22</v>
      </c>
      <c r="F518" s="220" t="s">
        <v>1002</v>
      </c>
      <c r="G518" s="218"/>
      <c r="H518" s="221">
        <v>16</v>
      </c>
      <c r="I518" s="222"/>
      <c r="J518" s="218"/>
      <c r="K518" s="218"/>
      <c r="L518" s="223"/>
      <c r="M518" s="224"/>
      <c r="N518" s="225"/>
      <c r="O518" s="225"/>
      <c r="P518" s="225"/>
      <c r="Q518" s="225"/>
      <c r="R518" s="225"/>
      <c r="S518" s="225"/>
      <c r="T518" s="226"/>
      <c r="AT518" s="227" t="s">
        <v>148</v>
      </c>
      <c r="AU518" s="227" t="s">
        <v>86</v>
      </c>
      <c r="AV518" s="12" t="s">
        <v>86</v>
      </c>
      <c r="AW518" s="12" t="s">
        <v>38</v>
      </c>
      <c r="AX518" s="12" t="s">
        <v>77</v>
      </c>
      <c r="AY518" s="227" t="s">
        <v>139</v>
      </c>
    </row>
    <row r="519" spans="2:51" s="12" customFormat="1" ht="13.5">
      <c r="B519" s="217"/>
      <c r="C519" s="218"/>
      <c r="D519" s="207" t="s">
        <v>148</v>
      </c>
      <c r="E519" s="219" t="s">
        <v>22</v>
      </c>
      <c r="F519" s="220" t="s">
        <v>1003</v>
      </c>
      <c r="G519" s="218"/>
      <c r="H519" s="221">
        <v>16</v>
      </c>
      <c r="I519" s="222"/>
      <c r="J519" s="218"/>
      <c r="K519" s="218"/>
      <c r="L519" s="223"/>
      <c r="M519" s="224"/>
      <c r="N519" s="225"/>
      <c r="O519" s="225"/>
      <c r="P519" s="225"/>
      <c r="Q519" s="225"/>
      <c r="R519" s="225"/>
      <c r="S519" s="225"/>
      <c r="T519" s="226"/>
      <c r="AT519" s="227" t="s">
        <v>148</v>
      </c>
      <c r="AU519" s="227" t="s">
        <v>86</v>
      </c>
      <c r="AV519" s="12" t="s">
        <v>86</v>
      </c>
      <c r="AW519" s="12" t="s">
        <v>38</v>
      </c>
      <c r="AX519" s="12" t="s">
        <v>77</v>
      </c>
      <c r="AY519" s="227" t="s">
        <v>139</v>
      </c>
    </row>
    <row r="520" spans="2:51" s="13" customFormat="1" ht="13.5">
      <c r="B520" s="228"/>
      <c r="C520" s="229"/>
      <c r="D520" s="241" t="s">
        <v>148</v>
      </c>
      <c r="E520" s="242" t="s">
        <v>22</v>
      </c>
      <c r="F520" s="243" t="s">
        <v>151</v>
      </c>
      <c r="G520" s="229"/>
      <c r="H520" s="244">
        <v>81</v>
      </c>
      <c r="I520" s="233"/>
      <c r="J520" s="229"/>
      <c r="K520" s="229"/>
      <c r="L520" s="234"/>
      <c r="M520" s="235"/>
      <c r="N520" s="236"/>
      <c r="O520" s="236"/>
      <c r="P520" s="236"/>
      <c r="Q520" s="236"/>
      <c r="R520" s="236"/>
      <c r="S520" s="236"/>
      <c r="T520" s="237"/>
      <c r="AT520" s="238" t="s">
        <v>148</v>
      </c>
      <c r="AU520" s="238" t="s">
        <v>86</v>
      </c>
      <c r="AV520" s="13" t="s">
        <v>146</v>
      </c>
      <c r="AW520" s="13" t="s">
        <v>38</v>
      </c>
      <c r="AX520" s="13" t="s">
        <v>24</v>
      </c>
      <c r="AY520" s="238" t="s">
        <v>139</v>
      </c>
    </row>
    <row r="521" spans="2:65" s="1" customFormat="1" ht="22.5" customHeight="1">
      <c r="B521" s="41"/>
      <c r="C521" s="193" t="s">
        <v>1004</v>
      </c>
      <c r="D521" s="193" t="s">
        <v>142</v>
      </c>
      <c r="E521" s="194" t="s">
        <v>1005</v>
      </c>
      <c r="F521" s="195" t="s">
        <v>1006</v>
      </c>
      <c r="G521" s="196" t="s">
        <v>992</v>
      </c>
      <c r="H521" s="197">
        <v>32</v>
      </c>
      <c r="I521" s="198"/>
      <c r="J521" s="199">
        <f>ROUND(I521*H521,2)</f>
        <v>0</v>
      </c>
      <c r="K521" s="195" t="s">
        <v>22</v>
      </c>
      <c r="L521" s="61"/>
      <c r="M521" s="200" t="s">
        <v>22</v>
      </c>
      <c r="N521" s="201" t="s">
        <v>48</v>
      </c>
      <c r="O521" s="42"/>
      <c r="P521" s="202">
        <f>O521*H521</f>
        <v>0</v>
      </c>
      <c r="Q521" s="202">
        <v>0</v>
      </c>
      <c r="R521" s="202">
        <f>Q521*H521</f>
        <v>0</v>
      </c>
      <c r="S521" s="202">
        <v>0</v>
      </c>
      <c r="T521" s="203">
        <f>S521*H521</f>
        <v>0</v>
      </c>
      <c r="AR521" s="24" t="s">
        <v>318</v>
      </c>
      <c r="AT521" s="24" t="s">
        <v>142</v>
      </c>
      <c r="AU521" s="24" t="s">
        <v>86</v>
      </c>
      <c r="AY521" s="24" t="s">
        <v>139</v>
      </c>
      <c r="BE521" s="204">
        <f>IF(N521="základní",J521,0)</f>
        <v>0</v>
      </c>
      <c r="BF521" s="204">
        <f>IF(N521="snížená",J521,0)</f>
        <v>0</v>
      </c>
      <c r="BG521" s="204">
        <f>IF(N521="zákl. přenesená",J521,0)</f>
        <v>0</v>
      </c>
      <c r="BH521" s="204">
        <f>IF(N521="sníž. přenesená",J521,0)</f>
        <v>0</v>
      </c>
      <c r="BI521" s="204">
        <f>IF(N521="nulová",J521,0)</f>
        <v>0</v>
      </c>
      <c r="BJ521" s="24" t="s">
        <v>24</v>
      </c>
      <c r="BK521" s="204">
        <f>ROUND(I521*H521,2)</f>
        <v>0</v>
      </c>
      <c r="BL521" s="24" t="s">
        <v>318</v>
      </c>
      <c r="BM521" s="24" t="s">
        <v>1007</v>
      </c>
    </row>
    <row r="522" spans="2:51" s="12" customFormat="1" ht="13.5">
      <c r="B522" s="217"/>
      <c r="C522" s="218"/>
      <c r="D522" s="207" t="s">
        <v>148</v>
      </c>
      <c r="E522" s="219" t="s">
        <v>22</v>
      </c>
      <c r="F522" s="220" t="s">
        <v>1008</v>
      </c>
      <c r="G522" s="218"/>
      <c r="H522" s="221">
        <v>8</v>
      </c>
      <c r="I522" s="222"/>
      <c r="J522" s="218"/>
      <c r="K522" s="218"/>
      <c r="L522" s="223"/>
      <c r="M522" s="224"/>
      <c r="N522" s="225"/>
      <c r="O522" s="225"/>
      <c r="P522" s="225"/>
      <c r="Q522" s="225"/>
      <c r="R522" s="225"/>
      <c r="S522" s="225"/>
      <c r="T522" s="226"/>
      <c r="AT522" s="227" t="s">
        <v>148</v>
      </c>
      <c r="AU522" s="227" t="s">
        <v>86</v>
      </c>
      <c r="AV522" s="12" t="s">
        <v>86</v>
      </c>
      <c r="AW522" s="12" t="s">
        <v>38</v>
      </c>
      <c r="AX522" s="12" t="s">
        <v>77</v>
      </c>
      <c r="AY522" s="227" t="s">
        <v>139</v>
      </c>
    </row>
    <row r="523" spans="2:51" s="12" customFormat="1" ht="13.5">
      <c r="B523" s="217"/>
      <c r="C523" s="218"/>
      <c r="D523" s="207" t="s">
        <v>148</v>
      </c>
      <c r="E523" s="219" t="s">
        <v>22</v>
      </c>
      <c r="F523" s="220" t="s">
        <v>1009</v>
      </c>
      <c r="G523" s="218"/>
      <c r="H523" s="221">
        <v>8</v>
      </c>
      <c r="I523" s="222"/>
      <c r="J523" s="218"/>
      <c r="K523" s="218"/>
      <c r="L523" s="223"/>
      <c r="M523" s="224"/>
      <c r="N523" s="225"/>
      <c r="O523" s="225"/>
      <c r="P523" s="225"/>
      <c r="Q523" s="225"/>
      <c r="R523" s="225"/>
      <c r="S523" s="225"/>
      <c r="T523" s="226"/>
      <c r="AT523" s="227" t="s">
        <v>148</v>
      </c>
      <c r="AU523" s="227" t="s">
        <v>86</v>
      </c>
      <c r="AV523" s="12" t="s">
        <v>86</v>
      </c>
      <c r="AW523" s="12" t="s">
        <v>38</v>
      </c>
      <c r="AX523" s="12" t="s">
        <v>77</v>
      </c>
      <c r="AY523" s="227" t="s">
        <v>139</v>
      </c>
    </row>
    <row r="524" spans="2:51" s="12" customFormat="1" ht="13.5">
      <c r="B524" s="217"/>
      <c r="C524" s="218"/>
      <c r="D524" s="207" t="s">
        <v>148</v>
      </c>
      <c r="E524" s="219" t="s">
        <v>22</v>
      </c>
      <c r="F524" s="220" t="s">
        <v>1010</v>
      </c>
      <c r="G524" s="218"/>
      <c r="H524" s="221">
        <v>8</v>
      </c>
      <c r="I524" s="222"/>
      <c r="J524" s="218"/>
      <c r="K524" s="218"/>
      <c r="L524" s="223"/>
      <c r="M524" s="224"/>
      <c r="N524" s="225"/>
      <c r="O524" s="225"/>
      <c r="P524" s="225"/>
      <c r="Q524" s="225"/>
      <c r="R524" s="225"/>
      <c r="S524" s="225"/>
      <c r="T524" s="226"/>
      <c r="AT524" s="227" t="s">
        <v>148</v>
      </c>
      <c r="AU524" s="227" t="s">
        <v>86</v>
      </c>
      <c r="AV524" s="12" t="s">
        <v>86</v>
      </c>
      <c r="AW524" s="12" t="s">
        <v>38</v>
      </c>
      <c r="AX524" s="12" t="s">
        <v>77</v>
      </c>
      <c r="AY524" s="227" t="s">
        <v>139</v>
      </c>
    </row>
    <row r="525" spans="2:51" s="12" customFormat="1" ht="13.5">
      <c r="B525" s="217"/>
      <c r="C525" s="218"/>
      <c r="D525" s="207" t="s">
        <v>148</v>
      </c>
      <c r="E525" s="219" t="s">
        <v>22</v>
      </c>
      <c r="F525" s="220" t="s">
        <v>1011</v>
      </c>
      <c r="G525" s="218"/>
      <c r="H525" s="221">
        <v>8</v>
      </c>
      <c r="I525" s="222"/>
      <c r="J525" s="218"/>
      <c r="K525" s="218"/>
      <c r="L525" s="223"/>
      <c r="M525" s="224"/>
      <c r="N525" s="225"/>
      <c r="O525" s="225"/>
      <c r="P525" s="225"/>
      <c r="Q525" s="225"/>
      <c r="R525" s="225"/>
      <c r="S525" s="225"/>
      <c r="T525" s="226"/>
      <c r="AT525" s="227" t="s">
        <v>148</v>
      </c>
      <c r="AU525" s="227" t="s">
        <v>86</v>
      </c>
      <c r="AV525" s="12" t="s">
        <v>86</v>
      </c>
      <c r="AW525" s="12" t="s">
        <v>38</v>
      </c>
      <c r="AX525" s="12" t="s">
        <v>77</v>
      </c>
      <c r="AY525" s="227" t="s">
        <v>139</v>
      </c>
    </row>
    <row r="526" spans="2:51" s="13" customFormat="1" ht="13.5">
      <c r="B526" s="228"/>
      <c r="C526" s="229"/>
      <c r="D526" s="241" t="s">
        <v>148</v>
      </c>
      <c r="E526" s="242" t="s">
        <v>22</v>
      </c>
      <c r="F526" s="243" t="s">
        <v>151</v>
      </c>
      <c r="G526" s="229"/>
      <c r="H526" s="244">
        <v>32</v>
      </c>
      <c r="I526" s="233"/>
      <c r="J526" s="229"/>
      <c r="K526" s="229"/>
      <c r="L526" s="234"/>
      <c r="M526" s="235"/>
      <c r="N526" s="236"/>
      <c r="O526" s="236"/>
      <c r="P526" s="236"/>
      <c r="Q526" s="236"/>
      <c r="R526" s="236"/>
      <c r="S526" s="236"/>
      <c r="T526" s="237"/>
      <c r="AT526" s="238" t="s">
        <v>148</v>
      </c>
      <c r="AU526" s="238" t="s">
        <v>86</v>
      </c>
      <c r="AV526" s="13" t="s">
        <v>146</v>
      </c>
      <c r="AW526" s="13" t="s">
        <v>38</v>
      </c>
      <c r="AX526" s="13" t="s">
        <v>24</v>
      </c>
      <c r="AY526" s="238" t="s">
        <v>139</v>
      </c>
    </row>
    <row r="527" spans="2:65" s="1" customFormat="1" ht="44.25" customHeight="1">
      <c r="B527" s="41"/>
      <c r="C527" s="260" t="s">
        <v>1012</v>
      </c>
      <c r="D527" s="260" t="s">
        <v>378</v>
      </c>
      <c r="E527" s="261" t="s">
        <v>1013</v>
      </c>
      <c r="F527" s="262" t="s">
        <v>1014</v>
      </c>
      <c r="G527" s="263" t="s">
        <v>374</v>
      </c>
      <c r="H527" s="264">
        <v>3</v>
      </c>
      <c r="I527" s="265"/>
      <c r="J527" s="266">
        <f>ROUND(I527*H527,2)</f>
        <v>0</v>
      </c>
      <c r="K527" s="262" t="s">
        <v>156</v>
      </c>
      <c r="L527" s="267"/>
      <c r="M527" s="268" t="s">
        <v>22</v>
      </c>
      <c r="N527" s="269" t="s">
        <v>48</v>
      </c>
      <c r="O527" s="42"/>
      <c r="P527" s="202">
        <f>O527*H527</f>
        <v>0</v>
      </c>
      <c r="Q527" s="202">
        <v>0.0013</v>
      </c>
      <c r="R527" s="202">
        <f>Q527*H527</f>
        <v>0.0039</v>
      </c>
      <c r="S527" s="202">
        <v>0</v>
      </c>
      <c r="T527" s="203">
        <f>S527*H527</f>
        <v>0</v>
      </c>
      <c r="AR527" s="24" t="s">
        <v>382</v>
      </c>
      <c r="AT527" s="24" t="s">
        <v>378</v>
      </c>
      <c r="AU527" s="24" t="s">
        <v>86</v>
      </c>
      <c r="AY527" s="24" t="s">
        <v>139</v>
      </c>
      <c r="BE527" s="204">
        <f>IF(N527="základní",J527,0)</f>
        <v>0</v>
      </c>
      <c r="BF527" s="204">
        <f>IF(N527="snížená",J527,0)</f>
        <v>0</v>
      </c>
      <c r="BG527" s="204">
        <f>IF(N527="zákl. přenesená",J527,0)</f>
        <v>0</v>
      </c>
      <c r="BH527" s="204">
        <f>IF(N527="sníž. přenesená",J527,0)</f>
        <v>0</v>
      </c>
      <c r="BI527" s="204">
        <f>IF(N527="nulová",J527,0)</f>
        <v>0</v>
      </c>
      <c r="BJ527" s="24" t="s">
        <v>24</v>
      </c>
      <c r="BK527" s="204">
        <f>ROUND(I527*H527,2)</f>
        <v>0</v>
      </c>
      <c r="BL527" s="24" t="s">
        <v>318</v>
      </c>
      <c r="BM527" s="24" t="s">
        <v>1015</v>
      </c>
    </row>
    <row r="528" spans="2:51" s="12" customFormat="1" ht="13.5">
      <c r="B528" s="217"/>
      <c r="C528" s="218"/>
      <c r="D528" s="207" t="s">
        <v>148</v>
      </c>
      <c r="E528" s="219" t="s">
        <v>22</v>
      </c>
      <c r="F528" s="220" t="s">
        <v>615</v>
      </c>
      <c r="G528" s="218"/>
      <c r="H528" s="221">
        <v>3</v>
      </c>
      <c r="I528" s="222"/>
      <c r="J528" s="218"/>
      <c r="K528" s="218"/>
      <c r="L528" s="223"/>
      <c r="M528" s="224"/>
      <c r="N528" s="225"/>
      <c r="O528" s="225"/>
      <c r="P528" s="225"/>
      <c r="Q528" s="225"/>
      <c r="R528" s="225"/>
      <c r="S528" s="225"/>
      <c r="T528" s="226"/>
      <c r="AT528" s="227" t="s">
        <v>148</v>
      </c>
      <c r="AU528" s="227" t="s">
        <v>86</v>
      </c>
      <c r="AV528" s="12" t="s">
        <v>86</v>
      </c>
      <c r="AW528" s="12" t="s">
        <v>38</v>
      </c>
      <c r="AX528" s="12" t="s">
        <v>77</v>
      </c>
      <c r="AY528" s="227" t="s">
        <v>139</v>
      </c>
    </row>
    <row r="529" spans="2:51" s="13" customFormat="1" ht="13.5">
      <c r="B529" s="228"/>
      <c r="C529" s="229"/>
      <c r="D529" s="241" t="s">
        <v>148</v>
      </c>
      <c r="E529" s="242" t="s">
        <v>22</v>
      </c>
      <c r="F529" s="243" t="s">
        <v>151</v>
      </c>
      <c r="G529" s="229"/>
      <c r="H529" s="244">
        <v>3</v>
      </c>
      <c r="I529" s="233"/>
      <c r="J529" s="229"/>
      <c r="K529" s="229"/>
      <c r="L529" s="234"/>
      <c r="M529" s="235"/>
      <c r="N529" s="236"/>
      <c r="O529" s="236"/>
      <c r="P529" s="236"/>
      <c r="Q529" s="236"/>
      <c r="R529" s="236"/>
      <c r="S529" s="236"/>
      <c r="T529" s="237"/>
      <c r="AT529" s="238" t="s">
        <v>148</v>
      </c>
      <c r="AU529" s="238" t="s">
        <v>86</v>
      </c>
      <c r="AV529" s="13" t="s">
        <v>146</v>
      </c>
      <c r="AW529" s="13" t="s">
        <v>38</v>
      </c>
      <c r="AX529" s="13" t="s">
        <v>24</v>
      </c>
      <c r="AY529" s="238" t="s">
        <v>139</v>
      </c>
    </row>
    <row r="530" spans="2:65" s="1" customFormat="1" ht="22.5" customHeight="1">
      <c r="B530" s="41"/>
      <c r="C530" s="193" t="s">
        <v>1016</v>
      </c>
      <c r="D530" s="193" t="s">
        <v>142</v>
      </c>
      <c r="E530" s="194" t="s">
        <v>1017</v>
      </c>
      <c r="F530" s="195" t="s">
        <v>626</v>
      </c>
      <c r="G530" s="196" t="s">
        <v>387</v>
      </c>
      <c r="H530" s="270"/>
      <c r="I530" s="198"/>
      <c r="J530" s="199">
        <f>ROUND(I530*H530,2)</f>
        <v>0</v>
      </c>
      <c r="K530" s="195" t="s">
        <v>22</v>
      </c>
      <c r="L530" s="61"/>
      <c r="M530" s="200" t="s">
        <v>22</v>
      </c>
      <c r="N530" s="201" t="s">
        <v>48</v>
      </c>
      <c r="O530" s="42"/>
      <c r="P530" s="202">
        <f>O530*H530</f>
        <v>0</v>
      </c>
      <c r="Q530" s="202">
        <v>0</v>
      </c>
      <c r="R530" s="202">
        <f>Q530*H530</f>
        <v>0</v>
      </c>
      <c r="S530" s="202">
        <v>0</v>
      </c>
      <c r="T530" s="203">
        <f>S530*H530</f>
        <v>0</v>
      </c>
      <c r="AR530" s="24" t="s">
        <v>318</v>
      </c>
      <c r="AT530" s="24" t="s">
        <v>142</v>
      </c>
      <c r="AU530" s="24" t="s">
        <v>86</v>
      </c>
      <c r="AY530" s="24" t="s">
        <v>139</v>
      </c>
      <c r="BE530" s="204">
        <f>IF(N530="základní",J530,0)</f>
        <v>0</v>
      </c>
      <c r="BF530" s="204">
        <f>IF(N530="snížená",J530,0)</f>
        <v>0</v>
      </c>
      <c r="BG530" s="204">
        <f>IF(N530="zákl. přenesená",J530,0)</f>
        <v>0</v>
      </c>
      <c r="BH530" s="204">
        <f>IF(N530="sníž. přenesená",J530,0)</f>
        <v>0</v>
      </c>
      <c r="BI530" s="204">
        <f>IF(N530="nulová",J530,0)</f>
        <v>0</v>
      </c>
      <c r="BJ530" s="24" t="s">
        <v>24</v>
      </c>
      <c r="BK530" s="204">
        <f>ROUND(I530*H530,2)</f>
        <v>0</v>
      </c>
      <c r="BL530" s="24" t="s">
        <v>318</v>
      </c>
      <c r="BM530" s="24" t="s">
        <v>1018</v>
      </c>
    </row>
    <row r="531" spans="2:65" s="1" customFormat="1" ht="22.5" customHeight="1">
      <c r="B531" s="41"/>
      <c r="C531" s="193" t="s">
        <v>1019</v>
      </c>
      <c r="D531" s="193" t="s">
        <v>142</v>
      </c>
      <c r="E531" s="194" t="s">
        <v>1020</v>
      </c>
      <c r="F531" s="195" t="s">
        <v>1021</v>
      </c>
      <c r="G531" s="196" t="s">
        <v>363</v>
      </c>
      <c r="H531" s="197">
        <v>3</v>
      </c>
      <c r="I531" s="198"/>
      <c r="J531" s="199">
        <f>ROUND(I531*H531,2)</f>
        <v>0</v>
      </c>
      <c r="K531" s="195" t="s">
        <v>22</v>
      </c>
      <c r="L531" s="61"/>
      <c r="M531" s="200" t="s">
        <v>22</v>
      </c>
      <c r="N531" s="201" t="s">
        <v>48</v>
      </c>
      <c r="O531" s="42"/>
      <c r="P531" s="202">
        <f>O531*H531</f>
        <v>0</v>
      </c>
      <c r="Q531" s="202">
        <v>0</v>
      </c>
      <c r="R531" s="202">
        <f>Q531*H531</f>
        <v>0</v>
      </c>
      <c r="S531" s="202">
        <v>0</v>
      </c>
      <c r="T531" s="203">
        <f>S531*H531</f>
        <v>0</v>
      </c>
      <c r="AR531" s="24" t="s">
        <v>318</v>
      </c>
      <c r="AT531" s="24" t="s">
        <v>142</v>
      </c>
      <c r="AU531" s="24" t="s">
        <v>86</v>
      </c>
      <c r="AY531" s="24" t="s">
        <v>139</v>
      </c>
      <c r="BE531" s="204">
        <f>IF(N531="základní",J531,0)</f>
        <v>0</v>
      </c>
      <c r="BF531" s="204">
        <f>IF(N531="snížená",J531,0)</f>
        <v>0</v>
      </c>
      <c r="BG531" s="204">
        <f>IF(N531="zákl. přenesená",J531,0)</f>
        <v>0</v>
      </c>
      <c r="BH531" s="204">
        <f>IF(N531="sníž. přenesená",J531,0)</f>
        <v>0</v>
      </c>
      <c r="BI531" s="204">
        <f>IF(N531="nulová",J531,0)</f>
        <v>0</v>
      </c>
      <c r="BJ531" s="24" t="s">
        <v>24</v>
      </c>
      <c r="BK531" s="204">
        <f>ROUND(I531*H531,2)</f>
        <v>0</v>
      </c>
      <c r="BL531" s="24" t="s">
        <v>318</v>
      </c>
      <c r="BM531" s="24" t="s">
        <v>1022</v>
      </c>
    </row>
    <row r="532" spans="2:63" s="10" customFormat="1" ht="29.85" customHeight="1">
      <c r="B532" s="176"/>
      <c r="C532" s="177"/>
      <c r="D532" s="190" t="s">
        <v>76</v>
      </c>
      <c r="E532" s="191" t="s">
        <v>1023</v>
      </c>
      <c r="F532" s="191" t="s">
        <v>1024</v>
      </c>
      <c r="G532" s="177"/>
      <c r="H532" s="177"/>
      <c r="I532" s="180"/>
      <c r="J532" s="192">
        <f>BK532</f>
        <v>0</v>
      </c>
      <c r="K532" s="177"/>
      <c r="L532" s="182"/>
      <c r="M532" s="183"/>
      <c r="N532" s="184"/>
      <c r="O532" s="184"/>
      <c r="P532" s="185">
        <f>SUM(P533:P548)</f>
        <v>0</v>
      </c>
      <c r="Q532" s="184"/>
      <c r="R532" s="185">
        <f>SUM(R533:R548)</f>
        <v>0.0336</v>
      </c>
      <c r="S532" s="184"/>
      <c r="T532" s="186">
        <f>SUM(T533:T548)</f>
        <v>0</v>
      </c>
      <c r="AR532" s="187" t="s">
        <v>86</v>
      </c>
      <c r="AT532" s="188" t="s">
        <v>76</v>
      </c>
      <c r="AU532" s="188" t="s">
        <v>24</v>
      </c>
      <c r="AY532" s="187" t="s">
        <v>139</v>
      </c>
      <c r="BK532" s="189">
        <f>SUM(BK533:BK548)</f>
        <v>0</v>
      </c>
    </row>
    <row r="533" spans="2:65" s="1" customFormat="1" ht="31.5" customHeight="1">
      <c r="B533" s="41"/>
      <c r="C533" s="193" t="s">
        <v>1025</v>
      </c>
      <c r="D533" s="193" t="s">
        <v>142</v>
      </c>
      <c r="E533" s="194" t="s">
        <v>1026</v>
      </c>
      <c r="F533" s="195" t="s">
        <v>1027</v>
      </c>
      <c r="G533" s="196" t="s">
        <v>374</v>
      </c>
      <c r="H533" s="197">
        <v>34</v>
      </c>
      <c r="I533" s="198"/>
      <c r="J533" s="199">
        <f>ROUND(I533*H533,2)</f>
        <v>0</v>
      </c>
      <c r="K533" s="195" t="s">
        <v>156</v>
      </c>
      <c r="L533" s="61"/>
      <c r="M533" s="200" t="s">
        <v>22</v>
      </c>
      <c r="N533" s="201" t="s">
        <v>48</v>
      </c>
      <c r="O533" s="42"/>
      <c r="P533" s="202">
        <f>O533*H533</f>
        <v>0</v>
      </c>
      <c r="Q533" s="202">
        <v>0</v>
      </c>
      <c r="R533" s="202">
        <f>Q533*H533</f>
        <v>0</v>
      </c>
      <c r="S533" s="202">
        <v>0</v>
      </c>
      <c r="T533" s="203">
        <f>S533*H533</f>
        <v>0</v>
      </c>
      <c r="AR533" s="24" t="s">
        <v>318</v>
      </c>
      <c r="AT533" s="24" t="s">
        <v>142</v>
      </c>
      <c r="AU533" s="24" t="s">
        <v>86</v>
      </c>
      <c r="AY533" s="24" t="s">
        <v>139</v>
      </c>
      <c r="BE533" s="204">
        <f>IF(N533="základní",J533,0)</f>
        <v>0</v>
      </c>
      <c r="BF533" s="204">
        <f>IF(N533="snížená",J533,0)</f>
        <v>0</v>
      </c>
      <c r="BG533" s="204">
        <f>IF(N533="zákl. přenesená",J533,0)</f>
        <v>0</v>
      </c>
      <c r="BH533" s="204">
        <f>IF(N533="sníž. přenesená",J533,0)</f>
        <v>0</v>
      </c>
      <c r="BI533" s="204">
        <f>IF(N533="nulová",J533,0)</f>
        <v>0</v>
      </c>
      <c r="BJ533" s="24" t="s">
        <v>24</v>
      </c>
      <c r="BK533" s="204">
        <f>ROUND(I533*H533,2)</f>
        <v>0</v>
      </c>
      <c r="BL533" s="24" t="s">
        <v>318</v>
      </c>
      <c r="BM533" s="24" t="s">
        <v>1028</v>
      </c>
    </row>
    <row r="534" spans="2:51" s="11" customFormat="1" ht="13.5">
      <c r="B534" s="205"/>
      <c r="C534" s="206"/>
      <c r="D534" s="207" t="s">
        <v>148</v>
      </c>
      <c r="E534" s="208" t="s">
        <v>22</v>
      </c>
      <c r="F534" s="209" t="s">
        <v>1029</v>
      </c>
      <c r="G534" s="206"/>
      <c r="H534" s="210" t="s">
        <v>22</v>
      </c>
      <c r="I534" s="211"/>
      <c r="J534" s="206"/>
      <c r="K534" s="206"/>
      <c r="L534" s="212"/>
      <c r="M534" s="213"/>
      <c r="N534" s="214"/>
      <c r="O534" s="214"/>
      <c r="P534" s="214"/>
      <c r="Q534" s="214"/>
      <c r="R534" s="214"/>
      <c r="S534" s="214"/>
      <c r="T534" s="215"/>
      <c r="AT534" s="216" t="s">
        <v>148</v>
      </c>
      <c r="AU534" s="216" t="s">
        <v>86</v>
      </c>
      <c r="AV534" s="11" t="s">
        <v>24</v>
      </c>
      <c r="AW534" s="11" t="s">
        <v>38</v>
      </c>
      <c r="AX534" s="11" t="s">
        <v>77</v>
      </c>
      <c r="AY534" s="216" t="s">
        <v>139</v>
      </c>
    </row>
    <row r="535" spans="2:51" s="12" customFormat="1" ht="13.5">
      <c r="B535" s="217"/>
      <c r="C535" s="218"/>
      <c r="D535" s="207" t="s">
        <v>148</v>
      </c>
      <c r="E535" s="219" t="s">
        <v>22</v>
      </c>
      <c r="F535" s="220" t="s">
        <v>1030</v>
      </c>
      <c r="G535" s="218"/>
      <c r="H535" s="221">
        <v>6</v>
      </c>
      <c r="I535" s="222"/>
      <c r="J535" s="218"/>
      <c r="K535" s="218"/>
      <c r="L535" s="223"/>
      <c r="M535" s="224"/>
      <c r="N535" s="225"/>
      <c r="O535" s="225"/>
      <c r="P535" s="225"/>
      <c r="Q535" s="225"/>
      <c r="R535" s="225"/>
      <c r="S535" s="225"/>
      <c r="T535" s="226"/>
      <c r="AT535" s="227" t="s">
        <v>148</v>
      </c>
      <c r="AU535" s="227" t="s">
        <v>86</v>
      </c>
      <c r="AV535" s="12" t="s">
        <v>86</v>
      </c>
      <c r="AW535" s="12" t="s">
        <v>38</v>
      </c>
      <c r="AX535" s="12" t="s">
        <v>77</v>
      </c>
      <c r="AY535" s="227" t="s">
        <v>139</v>
      </c>
    </row>
    <row r="536" spans="2:51" s="11" customFormat="1" ht="13.5">
      <c r="B536" s="205"/>
      <c r="C536" s="206"/>
      <c r="D536" s="207" t="s">
        <v>148</v>
      </c>
      <c r="E536" s="208" t="s">
        <v>22</v>
      </c>
      <c r="F536" s="209" t="s">
        <v>1031</v>
      </c>
      <c r="G536" s="206"/>
      <c r="H536" s="210" t="s">
        <v>22</v>
      </c>
      <c r="I536" s="211"/>
      <c r="J536" s="206"/>
      <c r="K536" s="206"/>
      <c r="L536" s="212"/>
      <c r="M536" s="213"/>
      <c r="N536" s="214"/>
      <c r="O536" s="214"/>
      <c r="P536" s="214"/>
      <c r="Q536" s="214"/>
      <c r="R536" s="214"/>
      <c r="S536" s="214"/>
      <c r="T536" s="215"/>
      <c r="AT536" s="216" t="s">
        <v>148</v>
      </c>
      <c r="AU536" s="216" t="s">
        <v>86</v>
      </c>
      <c r="AV536" s="11" t="s">
        <v>24</v>
      </c>
      <c r="AW536" s="11" t="s">
        <v>38</v>
      </c>
      <c r="AX536" s="11" t="s">
        <v>77</v>
      </c>
      <c r="AY536" s="216" t="s">
        <v>139</v>
      </c>
    </row>
    <row r="537" spans="2:51" s="12" customFormat="1" ht="13.5">
      <c r="B537" s="217"/>
      <c r="C537" s="218"/>
      <c r="D537" s="207" t="s">
        <v>148</v>
      </c>
      <c r="E537" s="219" t="s">
        <v>22</v>
      </c>
      <c r="F537" s="220" t="s">
        <v>1032</v>
      </c>
      <c r="G537" s="218"/>
      <c r="H537" s="221">
        <v>11</v>
      </c>
      <c r="I537" s="222"/>
      <c r="J537" s="218"/>
      <c r="K537" s="218"/>
      <c r="L537" s="223"/>
      <c r="M537" s="224"/>
      <c r="N537" s="225"/>
      <c r="O537" s="225"/>
      <c r="P537" s="225"/>
      <c r="Q537" s="225"/>
      <c r="R537" s="225"/>
      <c r="S537" s="225"/>
      <c r="T537" s="226"/>
      <c r="AT537" s="227" t="s">
        <v>148</v>
      </c>
      <c r="AU537" s="227" t="s">
        <v>86</v>
      </c>
      <c r="AV537" s="12" t="s">
        <v>86</v>
      </c>
      <c r="AW537" s="12" t="s">
        <v>38</v>
      </c>
      <c r="AX537" s="12" t="s">
        <v>77</v>
      </c>
      <c r="AY537" s="227" t="s">
        <v>139</v>
      </c>
    </row>
    <row r="538" spans="2:51" s="12" customFormat="1" ht="13.5">
      <c r="B538" s="217"/>
      <c r="C538" s="218"/>
      <c r="D538" s="207" t="s">
        <v>148</v>
      </c>
      <c r="E538" s="219" t="s">
        <v>22</v>
      </c>
      <c r="F538" s="220" t="s">
        <v>1033</v>
      </c>
      <c r="G538" s="218"/>
      <c r="H538" s="221">
        <v>10</v>
      </c>
      <c r="I538" s="222"/>
      <c r="J538" s="218"/>
      <c r="K538" s="218"/>
      <c r="L538" s="223"/>
      <c r="M538" s="224"/>
      <c r="N538" s="225"/>
      <c r="O538" s="225"/>
      <c r="P538" s="225"/>
      <c r="Q538" s="225"/>
      <c r="R538" s="225"/>
      <c r="S538" s="225"/>
      <c r="T538" s="226"/>
      <c r="AT538" s="227" t="s">
        <v>148</v>
      </c>
      <c r="AU538" s="227" t="s">
        <v>86</v>
      </c>
      <c r="AV538" s="12" t="s">
        <v>86</v>
      </c>
      <c r="AW538" s="12" t="s">
        <v>38</v>
      </c>
      <c r="AX538" s="12" t="s">
        <v>77</v>
      </c>
      <c r="AY538" s="227" t="s">
        <v>139</v>
      </c>
    </row>
    <row r="539" spans="2:51" s="12" customFormat="1" ht="13.5">
      <c r="B539" s="217"/>
      <c r="C539" s="218"/>
      <c r="D539" s="207" t="s">
        <v>148</v>
      </c>
      <c r="E539" s="219" t="s">
        <v>22</v>
      </c>
      <c r="F539" s="220" t="s">
        <v>1034</v>
      </c>
      <c r="G539" s="218"/>
      <c r="H539" s="221">
        <v>7</v>
      </c>
      <c r="I539" s="222"/>
      <c r="J539" s="218"/>
      <c r="K539" s="218"/>
      <c r="L539" s="223"/>
      <c r="M539" s="224"/>
      <c r="N539" s="225"/>
      <c r="O539" s="225"/>
      <c r="P539" s="225"/>
      <c r="Q539" s="225"/>
      <c r="R539" s="225"/>
      <c r="S539" s="225"/>
      <c r="T539" s="226"/>
      <c r="AT539" s="227" t="s">
        <v>148</v>
      </c>
      <c r="AU539" s="227" t="s">
        <v>86</v>
      </c>
      <c r="AV539" s="12" t="s">
        <v>86</v>
      </c>
      <c r="AW539" s="12" t="s">
        <v>38</v>
      </c>
      <c r="AX539" s="12" t="s">
        <v>77</v>
      </c>
      <c r="AY539" s="227" t="s">
        <v>139</v>
      </c>
    </row>
    <row r="540" spans="2:51" s="13" customFormat="1" ht="13.5">
      <c r="B540" s="228"/>
      <c r="C540" s="229"/>
      <c r="D540" s="241" t="s">
        <v>148</v>
      </c>
      <c r="E540" s="242" t="s">
        <v>22</v>
      </c>
      <c r="F540" s="243" t="s">
        <v>151</v>
      </c>
      <c r="G540" s="229"/>
      <c r="H540" s="244">
        <v>34</v>
      </c>
      <c r="I540" s="233"/>
      <c r="J540" s="229"/>
      <c r="K540" s="229"/>
      <c r="L540" s="234"/>
      <c r="M540" s="235"/>
      <c r="N540" s="236"/>
      <c r="O540" s="236"/>
      <c r="P540" s="236"/>
      <c r="Q540" s="236"/>
      <c r="R540" s="236"/>
      <c r="S540" s="236"/>
      <c r="T540" s="237"/>
      <c r="AT540" s="238" t="s">
        <v>148</v>
      </c>
      <c r="AU540" s="238" t="s">
        <v>86</v>
      </c>
      <c r="AV540" s="13" t="s">
        <v>146</v>
      </c>
      <c r="AW540" s="13" t="s">
        <v>38</v>
      </c>
      <c r="AX540" s="13" t="s">
        <v>24</v>
      </c>
      <c r="AY540" s="238" t="s">
        <v>139</v>
      </c>
    </row>
    <row r="541" spans="2:65" s="1" customFormat="1" ht="44.25" customHeight="1">
      <c r="B541" s="41"/>
      <c r="C541" s="260" t="s">
        <v>1035</v>
      </c>
      <c r="D541" s="260" t="s">
        <v>378</v>
      </c>
      <c r="E541" s="261" t="s">
        <v>1036</v>
      </c>
      <c r="F541" s="262" t="s">
        <v>1037</v>
      </c>
      <c r="G541" s="263" t="s">
        <v>374</v>
      </c>
      <c r="H541" s="264">
        <v>6</v>
      </c>
      <c r="I541" s="265"/>
      <c r="J541" s="266">
        <f>ROUND(I541*H541,2)</f>
        <v>0</v>
      </c>
      <c r="K541" s="262" t="s">
        <v>22</v>
      </c>
      <c r="L541" s="267"/>
      <c r="M541" s="268" t="s">
        <v>22</v>
      </c>
      <c r="N541" s="269" t="s">
        <v>48</v>
      </c>
      <c r="O541" s="42"/>
      <c r="P541" s="202">
        <f>O541*H541</f>
        <v>0</v>
      </c>
      <c r="Q541" s="202">
        <v>0.0056</v>
      </c>
      <c r="R541" s="202">
        <f>Q541*H541</f>
        <v>0.0336</v>
      </c>
      <c r="S541" s="202">
        <v>0</v>
      </c>
      <c r="T541" s="203">
        <f>S541*H541</f>
        <v>0</v>
      </c>
      <c r="AR541" s="24" t="s">
        <v>382</v>
      </c>
      <c r="AT541" s="24" t="s">
        <v>378</v>
      </c>
      <c r="AU541" s="24" t="s">
        <v>86</v>
      </c>
      <c r="AY541" s="24" t="s">
        <v>139</v>
      </c>
      <c r="BE541" s="204">
        <f>IF(N541="základní",J541,0)</f>
        <v>0</v>
      </c>
      <c r="BF541" s="204">
        <f>IF(N541="snížená",J541,0)</f>
        <v>0</v>
      </c>
      <c r="BG541" s="204">
        <f>IF(N541="zákl. přenesená",J541,0)</f>
        <v>0</v>
      </c>
      <c r="BH541" s="204">
        <f>IF(N541="sníž. přenesená",J541,0)</f>
        <v>0</v>
      </c>
      <c r="BI541" s="204">
        <f>IF(N541="nulová",J541,0)</f>
        <v>0</v>
      </c>
      <c r="BJ541" s="24" t="s">
        <v>24</v>
      </c>
      <c r="BK541" s="204">
        <f>ROUND(I541*H541,2)</f>
        <v>0</v>
      </c>
      <c r="BL541" s="24" t="s">
        <v>318</v>
      </c>
      <c r="BM541" s="24" t="s">
        <v>1038</v>
      </c>
    </row>
    <row r="542" spans="2:47" s="1" customFormat="1" ht="27">
      <c r="B542" s="41"/>
      <c r="C542" s="63"/>
      <c r="D542" s="241" t="s">
        <v>641</v>
      </c>
      <c r="E542" s="63"/>
      <c r="F542" s="256" t="s">
        <v>1039</v>
      </c>
      <c r="G542" s="63"/>
      <c r="H542" s="63"/>
      <c r="I542" s="163"/>
      <c r="J542" s="63"/>
      <c r="K542" s="63"/>
      <c r="L542" s="61"/>
      <c r="M542" s="240"/>
      <c r="N542" s="42"/>
      <c r="O542" s="42"/>
      <c r="P542" s="42"/>
      <c r="Q542" s="42"/>
      <c r="R542" s="42"/>
      <c r="S542" s="42"/>
      <c r="T542" s="78"/>
      <c r="AT542" s="24" t="s">
        <v>641</v>
      </c>
      <c r="AU542" s="24" t="s">
        <v>86</v>
      </c>
    </row>
    <row r="543" spans="2:65" s="1" customFormat="1" ht="22.5" customHeight="1">
      <c r="B543" s="41"/>
      <c r="C543" s="193" t="s">
        <v>1040</v>
      </c>
      <c r="D543" s="193" t="s">
        <v>142</v>
      </c>
      <c r="E543" s="194" t="s">
        <v>1041</v>
      </c>
      <c r="F543" s="195" t="s">
        <v>1042</v>
      </c>
      <c r="G543" s="196" t="s">
        <v>363</v>
      </c>
      <c r="H543" s="197">
        <v>28</v>
      </c>
      <c r="I543" s="198"/>
      <c r="J543" s="199">
        <f>ROUND(I543*H543,2)</f>
        <v>0</v>
      </c>
      <c r="K543" s="195" t="s">
        <v>22</v>
      </c>
      <c r="L543" s="61"/>
      <c r="M543" s="200" t="s">
        <v>22</v>
      </c>
      <c r="N543" s="201" t="s">
        <v>48</v>
      </c>
      <c r="O543" s="42"/>
      <c r="P543" s="202">
        <f>O543*H543</f>
        <v>0</v>
      </c>
      <c r="Q543" s="202">
        <v>0</v>
      </c>
      <c r="R543" s="202">
        <f>Q543*H543</f>
        <v>0</v>
      </c>
      <c r="S543" s="202">
        <v>0</v>
      </c>
      <c r="T543" s="203">
        <f>S543*H543</f>
        <v>0</v>
      </c>
      <c r="AR543" s="24" t="s">
        <v>318</v>
      </c>
      <c r="AT543" s="24" t="s">
        <v>142</v>
      </c>
      <c r="AU543" s="24" t="s">
        <v>86</v>
      </c>
      <c r="AY543" s="24" t="s">
        <v>139</v>
      </c>
      <c r="BE543" s="204">
        <f>IF(N543="základní",J543,0)</f>
        <v>0</v>
      </c>
      <c r="BF543" s="204">
        <f>IF(N543="snížená",J543,0)</f>
        <v>0</v>
      </c>
      <c r="BG543" s="204">
        <f>IF(N543="zákl. přenesená",J543,0)</f>
        <v>0</v>
      </c>
      <c r="BH543" s="204">
        <f>IF(N543="sníž. přenesená",J543,0)</f>
        <v>0</v>
      </c>
      <c r="BI543" s="204">
        <f>IF(N543="nulová",J543,0)</f>
        <v>0</v>
      </c>
      <c r="BJ543" s="24" t="s">
        <v>24</v>
      </c>
      <c r="BK543" s="204">
        <f>ROUND(I543*H543,2)</f>
        <v>0</v>
      </c>
      <c r="BL543" s="24" t="s">
        <v>318</v>
      </c>
      <c r="BM543" s="24" t="s">
        <v>1043</v>
      </c>
    </row>
    <row r="544" spans="2:51" s="12" customFormat="1" ht="13.5">
      <c r="B544" s="217"/>
      <c r="C544" s="218"/>
      <c r="D544" s="207" t="s">
        <v>148</v>
      </c>
      <c r="E544" s="219" t="s">
        <v>22</v>
      </c>
      <c r="F544" s="220" t="s">
        <v>1032</v>
      </c>
      <c r="G544" s="218"/>
      <c r="H544" s="221">
        <v>11</v>
      </c>
      <c r="I544" s="222"/>
      <c r="J544" s="218"/>
      <c r="K544" s="218"/>
      <c r="L544" s="223"/>
      <c r="M544" s="224"/>
      <c r="N544" s="225"/>
      <c r="O544" s="225"/>
      <c r="P544" s="225"/>
      <c r="Q544" s="225"/>
      <c r="R544" s="225"/>
      <c r="S544" s="225"/>
      <c r="T544" s="226"/>
      <c r="AT544" s="227" t="s">
        <v>148</v>
      </c>
      <c r="AU544" s="227" t="s">
        <v>86</v>
      </c>
      <c r="AV544" s="12" t="s">
        <v>86</v>
      </c>
      <c r="AW544" s="12" t="s">
        <v>38</v>
      </c>
      <c r="AX544" s="12" t="s">
        <v>77</v>
      </c>
      <c r="AY544" s="227" t="s">
        <v>139</v>
      </c>
    </row>
    <row r="545" spans="2:51" s="12" customFormat="1" ht="13.5">
      <c r="B545" s="217"/>
      <c r="C545" s="218"/>
      <c r="D545" s="207" t="s">
        <v>148</v>
      </c>
      <c r="E545" s="219" t="s">
        <v>22</v>
      </c>
      <c r="F545" s="220" t="s">
        <v>1033</v>
      </c>
      <c r="G545" s="218"/>
      <c r="H545" s="221">
        <v>10</v>
      </c>
      <c r="I545" s="222"/>
      <c r="J545" s="218"/>
      <c r="K545" s="218"/>
      <c r="L545" s="223"/>
      <c r="M545" s="224"/>
      <c r="N545" s="225"/>
      <c r="O545" s="225"/>
      <c r="P545" s="225"/>
      <c r="Q545" s="225"/>
      <c r="R545" s="225"/>
      <c r="S545" s="225"/>
      <c r="T545" s="226"/>
      <c r="AT545" s="227" t="s">
        <v>148</v>
      </c>
      <c r="AU545" s="227" t="s">
        <v>86</v>
      </c>
      <c r="AV545" s="12" t="s">
        <v>86</v>
      </c>
      <c r="AW545" s="12" t="s">
        <v>38</v>
      </c>
      <c r="AX545" s="12" t="s">
        <v>77</v>
      </c>
      <c r="AY545" s="227" t="s">
        <v>139</v>
      </c>
    </row>
    <row r="546" spans="2:51" s="12" customFormat="1" ht="13.5">
      <c r="B546" s="217"/>
      <c r="C546" s="218"/>
      <c r="D546" s="207" t="s">
        <v>148</v>
      </c>
      <c r="E546" s="219" t="s">
        <v>22</v>
      </c>
      <c r="F546" s="220" t="s">
        <v>1034</v>
      </c>
      <c r="G546" s="218"/>
      <c r="H546" s="221">
        <v>7</v>
      </c>
      <c r="I546" s="222"/>
      <c r="J546" s="218"/>
      <c r="K546" s="218"/>
      <c r="L546" s="223"/>
      <c r="M546" s="224"/>
      <c r="N546" s="225"/>
      <c r="O546" s="225"/>
      <c r="P546" s="225"/>
      <c r="Q546" s="225"/>
      <c r="R546" s="225"/>
      <c r="S546" s="225"/>
      <c r="T546" s="226"/>
      <c r="AT546" s="227" t="s">
        <v>148</v>
      </c>
      <c r="AU546" s="227" t="s">
        <v>86</v>
      </c>
      <c r="AV546" s="12" t="s">
        <v>86</v>
      </c>
      <c r="AW546" s="12" t="s">
        <v>38</v>
      </c>
      <c r="AX546" s="12" t="s">
        <v>77</v>
      </c>
      <c r="AY546" s="227" t="s">
        <v>139</v>
      </c>
    </row>
    <row r="547" spans="2:51" s="13" customFormat="1" ht="13.5">
      <c r="B547" s="228"/>
      <c r="C547" s="229"/>
      <c r="D547" s="241" t="s">
        <v>148</v>
      </c>
      <c r="E547" s="242" t="s">
        <v>22</v>
      </c>
      <c r="F547" s="243" t="s">
        <v>151</v>
      </c>
      <c r="G547" s="229"/>
      <c r="H547" s="244">
        <v>28</v>
      </c>
      <c r="I547" s="233"/>
      <c r="J547" s="229"/>
      <c r="K547" s="229"/>
      <c r="L547" s="234"/>
      <c r="M547" s="235"/>
      <c r="N547" s="236"/>
      <c r="O547" s="236"/>
      <c r="P547" s="236"/>
      <c r="Q547" s="236"/>
      <c r="R547" s="236"/>
      <c r="S547" s="236"/>
      <c r="T547" s="237"/>
      <c r="AT547" s="238" t="s">
        <v>148</v>
      </c>
      <c r="AU547" s="238" t="s">
        <v>86</v>
      </c>
      <c r="AV547" s="13" t="s">
        <v>146</v>
      </c>
      <c r="AW547" s="13" t="s">
        <v>38</v>
      </c>
      <c r="AX547" s="13" t="s">
        <v>24</v>
      </c>
      <c r="AY547" s="238" t="s">
        <v>139</v>
      </c>
    </row>
    <row r="548" spans="2:65" s="1" customFormat="1" ht="22.5" customHeight="1">
      <c r="B548" s="41"/>
      <c r="C548" s="193" t="s">
        <v>1044</v>
      </c>
      <c r="D548" s="193" t="s">
        <v>142</v>
      </c>
      <c r="E548" s="194" t="s">
        <v>1045</v>
      </c>
      <c r="F548" s="195" t="s">
        <v>626</v>
      </c>
      <c r="G548" s="196" t="s">
        <v>387</v>
      </c>
      <c r="H548" s="270"/>
      <c r="I548" s="198"/>
      <c r="J548" s="199">
        <f>ROUND(I548*H548,2)</f>
        <v>0</v>
      </c>
      <c r="K548" s="195" t="s">
        <v>22</v>
      </c>
      <c r="L548" s="61"/>
      <c r="M548" s="200" t="s">
        <v>22</v>
      </c>
      <c r="N548" s="201" t="s">
        <v>48</v>
      </c>
      <c r="O548" s="42"/>
      <c r="P548" s="202">
        <f>O548*H548</f>
        <v>0</v>
      </c>
      <c r="Q548" s="202">
        <v>0</v>
      </c>
      <c r="R548" s="202">
        <f>Q548*H548</f>
        <v>0</v>
      </c>
      <c r="S548" s="202">
        <v>0</v>
      </c>
      <c r="T548" s="203">
        <f>S548*H548</f>
        <v>0</v>
      </c>
      <c r="AR548" s="24" t="s">
        <v>318</v>
      </c>
      <c r="AT548" s="24" t="s">
        <v>142</v>
      </c>
      <c r="AU548" s="24" t="s">
        <v>86</v>
      </c>
      <c r="AY548" s="24" t="s">
        <v>139</v>
      </c>
      <c r="BE548" s="204">
        <f>IF(N548="základní",J548,0)</f>
        <v>0</v>
      </c>
      <c r="BF548" s="204">
        <f>IF(N548="snížená",J548,0)</f>
        <v>0</v>
      </c>
      <c r="BG548" s="204">
        <f>IF(N548="zákl. přenesená",J548,0)</f>
        <v>0</v>
      </c>
      <c r="BH548" s="204">
        <f>IF(N548="sníž. přenesená",J548,0)</f>
        <v>0</v>
      </c>
      <c r="BI548" s="204">
        <f>IF(N548="nulová",J548,0)</f>
        <v>0</v>
      </c>
      <c r="BJ548" s="24" t="s">
        <v>24</v>
      </c>
      <c r="BK548" s="204">
        <f>ROUND(I548*H548,2)</f>
        <v>0</v>
      </c>
      <c r="BL548" s="24" t="s">
        <v>318</v>
      </c>
      <c r="BM548" s="24" t="s">
        <v>1046</v>
      </c>
    </row>
    <row r="549" spans="2:63" s="10" customFormat="1" ht="29.85" customHeight="1">
      <c r="B549" s="176"/>
      <c r="C549" s="177"/>
      <c r="D549" s="190" t="s">
        <v>76</v>
      </c>
      <c r="E549" s="191" t="s">
        <v>400</v>
      </c>
      <c r="F549" s="191" t="s">
        <v>401</v>
      </c>
      <c r="G549" s="177"/>
      <c r="H549" s="177"/>
      <c r="I549" s="180"/>
      <c r="J549" s="192">
        <f>BK549</f>
        <v>0</v>
      </c>
      <c r="K549" s="177"/>
      <c r="L549" s="182"/>
      <c r="M549" s="183"/>
      <c r="N549" s="184"/>
      <c r="O549" s="184"/>
      <c r="P549" s="185">
        <f>SUM(P550:P559)</f>
        <v>0</v>
      </c>
      <c r="Q549" s="184"/>
      <c r="R549" s="185">
        <f>SUM(R550:R559)</f>
        <v>0.0144</v>
      </c>
      <c r="S549" s="184"/>
      <c r="T549" s="186">
        <f>SUM(T550:T559)</f>
        <v>0</v>
      </c>
      <c r="AR549" s="187" t="s">
        <v>86</v>
      </c>
      <c r="AT549" s="188" t="s">
        <v>76</v>
      </c>
      <c r="AU549" s="188" t="s">
        <v>24</v>
      </c>
      <c r="AY549" s="187" t="s">
        <v>139</v>
      </c>
      <c r="BK549" s="189">
        <f>SUM(BK550:BK559)</f>
        <v>0</v>
      </c>
    </row>
    <row r="550" spans="2:65" s="1" customFormat="1" ht="22.5" customHeight="1">
      <c r="B550" s="41"/>
      <c r="C550" s="193" t="s">
        <v>1047</v>
      </c>
      <c r="D550" s="193" t="s">
        <v>142</v>
      </c>
      <c r="E550" s="194" t="s">
        <v>1048</v>
      </c>
      <c r="F550" s="195" t="s">
        <v>1049</v>
      </c>
      <c r="G550" s="196" t="s">
        <v>374</v>
      </c>
      <c r="H550" s="197">
        <v>4</v>
      </c>
      <c r="I550" s="198"/>
      <c r="J550" s="199">
        <f>ROUND(I550*H550,2)</f>
        <v>0</v>
      </c>
      <c r="K550" s="195" t="s">
        <v>22</v>
      </c>
      <c r="L550" s="61"/>
      <c r="M550" s="200" t="s">
        <v>22</v>
      </c>
      <c r="N550" s="201" t="s">
        <v>48</v>
      </c>
      <c r="O550" s="42"/>
      <c r="P550" s="202">
        <f>O550*H550</f>
        <v>0</v>
      </c>
      <c r="Q550" s="202">
        <v>0</v>
      </c>
      <c r="R550" s="202">
        <f>Q550*H550</f>
        <v>0</v>
      </c>
      <c r="S550" s="202">
        <v>0</v>
      </c>
      <c r="T550" s="203">
        <f>S550*H550</f>
        <v>0</v>
      </c>
      <c r="AR550" s="24" t="s">
        <v>318</v>
      </c>
      <c r="AT550" s="24" t="s">
        <v>142</v>
      </c>
      <c r="AU550" s="24" t="s">
        <v>86</v>
      </c>
      <c r="AY550" s="24" t="s">
        <v>139</v>
      </c>
      <c r="BE550" s="204">
        <f>IF(N550="základní",J550,0)</f>
        <v>0</v>
      </c>
      <c r="BF550" s="204">
        <f>IF(N550="snížená",J550,0)</f>
        <v>0</v>
      </c>
      <c r="BG550" s="204">
        <f>IF(N550="zákl. přenesená",J550,0)</f>
        <v>0</v>
      </c>
      <c r="BH550" s="204">
        <f>IF(N550="sníž. přenesená",J550,0)</f>
        <v>0</v>
      </c>
      <c r="BI550" s="204">
        <f>IF(N550="nulová",J550,0)</f>
        <v>0</v>
      </c>
      <c r="BJ550" s="24" t="s">
        <v>24</v>
      </c>
      <c r="BK550" s="204">
        <f>ROUND(I550*H550,2)</f>
        <v>0</v>
      </c>
      <c r="BL550" s="24" t="s">
        <v>318</v>
      </c>
      <c r="BM550" s="24" t="s">
        <v>1050</v>
      </c>
    </row>
    <row r="551" spans="2:51" s="11" customFormat="1" ht="13.5">
      <c r="B551" s="205"/>
      <c r="C551" s="206"/>
      <c r="D551" s="207" t="s">
        <v>148</v>
      </c>
      <c r="E551" s="208" t="s">
        <v>22</v>
      </c>
      <c r="F551" s="209" t="s">
        <v>1051</v>
      </c>
      <c r="G551" s="206"/>
      <c r="H551" s="210" t="s">
        <v>22</v>
      </c>
      <c r="I551" s="211"/>
      <c r="J551" s="206"/>
      <c r="K551" s="206"/>
      <c r="L551" s="212"/>
      <c r="M551" s="213"/>
      <c r="N551" s="214"/>
      <c r="O551" s="214"/>
      <c r="P551" s="214"/>
      <c r="Q551" s="214"/>
      <c r="R551" s="214"/>
      <c r="S551" s="214"/>
      <c r="T551" s="215"/>
      <c r="AT551" s="216" t="s">
        <v>148</v>
      </c>
      <c r="AU551" s="216" t="s">
        <v>86</v>
      </c>
      <c r="AV551" s="11" t="s">
        <v>24</v>
      </c>
      <c r="AW551" s="11" t="s">
        <v>38</v>
      </c>
      <c r="AX551" s="11" t="s">
        <v>77</v>
      </c>
      <c r="AY551" s="216" t="s">
        <v>139</v>
      </c>
    </row>
    <row r="552" spans="2:51" s="12" customFormat="1" ht="13.5">
      <c r="B552" s="217"/>
      <c r="C552" s="218"/>
      <c r="D552" s="207" t="s">
        <v>148</v>
      </c>
      <c r="E552" s="219" t="s">
        <v>22</v>
      </c>
      <c r="F552" s="220" t="s">
        <v>909</v>
      </c>
      <c r="G552" s="218"/>
      <c r="H552" s="221">
        <v>1</v>
      </c>
      <c r="I552" s="222"/>
      <c r="J552" s="218"/>
      <c r="K552" s="218"/>
      <c r="L552" s="223"/>
      <c r="M552" s="224"/>
      <c r="N552" s="225"/>
      <c r="O552" s="225"/>
      <c r="P552" s="225"/>
      <c r="Q552" s="225"/>
      <c r="R552" s="225"/>
      <c r="S552" s="225"/>
      <c r="T552" s="226"/>
      <c r="AT552" s="227" t="s">
        <v>148</v>
      </c>
      <c r="AU552" s="227" t="s">
        <v>86</v>
      </c>
      <c r="AV552" s="12" t="s">
        <v>86</v>
      </c>
      <c r="AW552" s="12" t="s">
        <v>38</v>
      </c>
      <c r="AX552" s="12" t="s">
        <v>77</v>
      </c>
      <c r="AY552" s="227" t="s">
        <v>139</v>
      </c>
    </row>
    <row r="553" spans="2:51" s="12" customFormat="1" ht="13.5">
      <c r="B553" s="217"/>
      <c r="C553" s="218"/>
      <c r="D553" s="207" t="s">
        <v>148</v>
      </c>
      <c r="E553" s="219" t="s">
        <v>22</v>
      </c>
      <c r="F553" s="220" t="s">
        <v>910</v>
      </c>
      <c r="G553" s="218"/>
      <c r="H553" s="221">
        <v>1</v>
      </c>
      <c r="I553" s="222"/>
      <c r="J553" s="218"/>
      <c r="K553" s="218"/>
      <c r="L553" s="223"/>
      <c r="M553" s="224"/>
      <c r="N553" s="225"/>
      <c r="O553" s="225"/>
      <c r="P553" s="225"/>
      <c r="Q553" s="225"/>
      <c r="R553" s="225"/>
      <c r="S553" s="225"/>
      <c r="T553" s="226"/>
      <c r="AT553" s="227" t="s">
        <v>148</v>
      </c>
      <c r="AU553" s="227" t="s">
        <v>86</v>
      </c>
      <c r="AV553" s="12" t="s">
        <v>86</v>
      </c>
      <c r="AW553" s="12" t="s">
        <v>38</v>
      </c>
      <c r="AX553" s="12" t="s">
        <v>77</v>
      </c>
      <c r="AY553" s="227" t="s">
        <v>139</v>
      </c>
    </row>
    <row r="554" spans="2:51" s="12" customFormat="1" ht="13.5">
      <c r="B554" s="217"/>
      <c r="C554" s="218"/>
      <c r="D554" s="207" t="s">
        <v>148</v>
      </c>
      <c r="E554" s="219" t="s">
        <v>22</v>
      </c>
      <c r="F554" s="220" t="s">
        <v>911</v>
      </c>
      <c r="G554" s="218"/>
      <c r="H554" s="221">
        <v>1</v>
      </c>
      <c r="I554" s="222"/>
      <c r="J554" s="218"/>
      <c r="K554" s="218"/>
      <c r="L554" s="223"/>
      <c r="M554" s="224"/>
      <c r="N554" s="225"/>
      <c r="O554" s="225"/>
      <c r="P554" s="225"/>
      <c r="Q554" s="225"/>
      <c r="R554" s="225"/>
      <c r="S554" s="225"/>
      <c r="T554" s="226"/>
      <c r="AT554" s="227" t="s">
        <v>148</v>
      </c>
      <c r="AU554" s="227" t="s">
        <v>86</v>
      </c>
      <c r="AV554" s="12" t="s">
        <v>86</v>
      </c>
      <c r="AW554" s="12" t="s">
        <v>38</v>
      </c>
      <c r="AX554" s="12" t="s">
        <v>77</v>
      </c>
      <c r="AY554" s="227" t="s">
        <v>139</v>
      </c>
    </row>
    <row r="555" spans="2:51" s="12" customFormat="1" ht="13.5">
      <c r="B555" s="217"/>
      <c r="C555" s="218"/>
      <c r="D555" s="207" t="s">
        <v>148</v>
      </c>
      <c r="E555" s="219" t="s">
        <v>22</v>
      </c>
      <c r="F555" s="220" t="s">
        <v>912</v>
      </c>
      <c r="G555" s="218"/>
      <c r="H555" s="221">
        <v>1</v>
      </c>
      <c r="I555" s="222"/>
      <c r="J555" s="218"/>
      <c r="K555" s="218"/>
      <c r="L555" s="223"/>
      <c r="M555" s="224"/>
      <c r="N555" s="225"/>
      <c r="O555" s="225"/>
      <c r="P555" s="225"/>
      <c r="Q555" s="225"/>
      <c r="R555" s="225"/>
      <c r="S555" s="225"/>
      <c r="T555" s="226"/>
      <c r="AT555" s="227" t="s">
        <v>148</v>
      </c>
      <c r="AU555" s="227" t="s">
        <v>86</v>
      </c>
      <c r="AV555" s="12" t="s">
        <v>86</v>
      </c>
      <c r="AW555" s="12" t="s">
        <v>38</v>
      </c>
      <c r="AX555" s="12" t="s">
        <v>77</v>
      </c>
      <c r="AY555" s="227" t="s">
        <v>139</v>
      </c>
    </row>
    <row r="556" spans="2:51" s="13" customFormat="1" ht="13.5">
      <c r="B556" s="228"/>
      <c r="C556" s="229"/>
      <c r="D556" s="241" t="s">
        <v>148</v>
      </c>
      <c r="E556" s="242" t="s">
        <v>22</v>
      </c>
      <c r="F556" s="243" t="s">
        <v>151</v>
      </c>
      <c r="G556" s="229"/>
      <c r="H556" s="244">
        <v>4</v>
      </c>
      <c r="I556" s="233"/>
      <c r="J556" s="229"/>
      <c r="K556" s="229"/>
      <c r="L556" s="234"/>
      <c r="M556" s="235"/>
      <c r="N556" s="236"/>
      <c r="O556" s="236"/>
      <c r="P556" s="236"/>
      <c r="Q556" s="236"/>
      <c r="R556" s="236"/>
      <c r="S556" s="236"/>
      <c r="T556" s="237"/>
      <c r="AT556" s="238" t="s">
        <v>148</v>
      </c>
      <c r="AU556" s="238" t="s">
        <v>86</v>
      </c>
      <c r="AV556" s="13" t="s">
        <v>146</v>
      </c>
      <c r="AW556" s="13" t="s">
        <v>38</v>
      </c>
      <c r="AX556" s="13" t="s">
        <v>24</v>
      </c>
      <c r="AY556" s="238" t="s">
        <v>139</v>
      </c>
    </row>
    <row r="557" spans="2:65" s="1" customFormat="1" ht="31.5" customHeight="1">
      <c r="B557" s="41"/>
      <c r="C557" s="260" t="s">
        <v>1052</v>
      </c>
      <c r="D557" s="260" t="s">
        <v>378</v>
      </c>
      <c r="E557" s="261" t="s">
        <v>1053</v>
      </c>
      <c r="F557" s="262" t="s">
        <v>1054</v>
      </c>
      <c r="G557" s="263" t="s">
        <v>374</v>
      </c>
      <c r="H557" s="264">
        <v>4</v>
      </c>
      <c r="I557" s="265"/>
      <c r="J557" s="266">
        <f>ROUND(I557*H557,2)</f>
        <v>0</v>
      </c>
      <c r="K557" s="262" t="s">
        <v>22</v>
      </c>
      <c r="L557" s="267"/>
      <c r="M557" s="268" t="s">
        <v>22</v>
      </c>
      <c r="N557" s="269" t="s">
        <v>48</v>
      </c>
      <c r="O557" s="42"/>
      <c r="P557" s="202">
        <f>O557*H557</f>
        <v>0</v>
      </c>
      <c r="Q557" s="202">
        <v>0.0036</v>
      </c>
      <c r="R557" s="202">
        <f>Q557*H557</f>
        <v>0.0144</v>
      </c>
      <c r="S557" s="202">
        <v>0</v>
      </c>
      <c r="T557" s="203">
        <f>S557*H557</f>
        <v>0</v>
      </c>
      <c r="AR557" s="24" t="s">
        <v>382</v>
      </c>
      <c r="AT557" s="24" t="s">
        <v>378</v>
      </c>
      <c r="AU557" s="24" t="s">
        <v>86</v>
      </c>
      <c r="AY557" s="24" t="s">
        <v>139</v>
      </c>
      <c r="BE557" s="204">
        <f>IF(N557="základní",J557,0)</f>
        <v>0</v>
      </c>
      <c r="BF557" s="204">
        <f>IF(N557="snížená",J557,0)</f>
        <v>0</v>
      </c>
      <c r="BG557" s="204">
        <f>IF(N557="zákl. přenesená",J557,0)</f>
        <v>0</v>
      </c>
      <c r="BH557" s="204">
        <f>IF(N557="sníž. přenesená",J557,0)</f>
        <v>0</v>
      </c>
      <c r="BI557" s="204">
        <f>IF(N557="nulová",J557,0)</f>
        <v>0</v>
      </c>
      <c r="BJ557" s="24" t="s">
        <v>24</v>
      </c>
      <c r="BK557" s="204">
        <f>ROUND(I557*H557,2)</f>
        <v>0</v>
      </c>
      <c r="BL557" s="24" t="s">
        <v>318</v>
      </c>
      <c r="BM557" s="24" t="s">
        <v>1055</v>
      </c>
    </row>
    <row r="558" spans="2:65" s="1" customFormat="1" ht="31.5" customHeight="1">
      <c r="B558" s="41"/>
      <c r="C558" s="193" t="s">
        <v>1056</v>
      </c>
      <c r="D558" s="193" t="s">
        <v>142</v>
      </c>
      <c r="E558" s="194" t="s">
        <v>414</v>
      </c>
      <c r="F558" s="195" t="s">
        <v>415</v>
      </c>
      <c r="G558" s="196" t="s">
        <v>387</v>
      </c>
      <c r="H558" s="270"/>
      <c r="I558" s="198"/>
      <c r="J558" s="199">
        <f>ROUND(I558*H558,2)</f>
        <v>0</v>
      </c>
      <c r="K558" s="195" t="s">
        <v>156</v>
      </c>
      <c r="L558" s="61"/>
      <c r="M558" s="200" t="s">
        <v>22</v>
      </c>
      <c r="N558" s="201" t="s">
        <v>48</v>
      </c>
      <c r="O558" s="42"/>
      <c r="P558" s="202">
        <f>O558*H558</f>
        <v>0</v>
      </c>
      <c r="Q558" s="202">
        <v>0</v>
      </c>
      <c r="R558" s="202">
        <f>Q558*H558</f>
        <v>0</v>
      </c>
      <c r="S558" s="202">
        <v>0</v>
      </c>
      <c r="T558" s="203">
        <f>S558*H558</f>
        <v>0</v>
      </c>
      <c r="AR558" s="24" t="s">
        <v>318</v>
      </c>
      <c r="AT558" s="24" t="s">
        <v>142</v>
      </c>
      <c r="AU558" s="24" t="s">
        <v>86</v>
      </c>
      <c r="AY558" s="24" t="s">
        <v>139</v>
      </c>
      <c r="BE558" s="204">
        <f>IF(N558="základní",J558,0)</f>
        <v>0</v>
      </c>
      <c r="BF558" s="204">
        <f>IF(N558="snížená",J558,0)</f>
        <v>0</v>
      </c>
      <c r="BG558" s="204">
        <f>IF(N558="zákl. přenesená",J558,0)</f>
        <v>0</v>
      </c>
      <c r="BH558" s="204">
        <f>IF(N558="sníž. přenesená",J558,0)</f>
        <v>0</v>
      </c>
      <c r="BI558" s="204">
        <f>IF(N558="nulová",J558,0)</f>
        <v>0</v>
      </c>
      <c r="BJ558" s="24" t="s">
        <v>24</v>
      </c>
      <c r="BK558" s="204">
        <f>ROUND(I558*H558,2)</f>
        <v>0</v>
      </c>
      <c r="BL558" s="24" t="s">
        <v>318</v>
      </c>
      <c r="BM558" s="24" t="s">
        <v>1057</v>
      </c>
    </row>
    <row r="559" spans="2:47" s="1" customFormat="1" ht="121.5">
      <c r="B559" s="41"/>
      <c r="C559" s="63"/>
      <c r="D559" s="207" t="s">
        <v>158</v>
      </c>
      <c r="E559" s="63"/>
      <c r="F559" s="239" t="s">
        <v>417</v>
      </c>
      <c r="G559" s="63"/>
      <c r="H559" s="63"/>
      <c r="I559" s="163"/>
      <c r="J559" s="63"/>
      <c r="K559" s="63"/>
      <c r="L559" s="61"/>
      <c r="M559" s="274"/>
      <c r="N559" s="275"/>
      <c r="O559" s="275"/>
      <c r="P559" s="275"/>
      <c r="Q559" s="275"/>
      <c r="R559" s="275"/>
      <c r="S559" s="275"/>
      <c r="T559" s="276"/>
      <c r="AT559" s="24" t="s">
        <v>158</v>
      </c>
      <c r="AU559" s="24" t="s">
        <v>86</v>
      </c>
    </row>
    <row r="560" spans="2:12" s="1" customFormat="1" ht="6.95" customHeight="1">
      <c r="B560" s="56"/>
      <c r="C560" s="57"/>
      <c r="D560" s="57"/>
      <c r="E560" s="57"/>
      <c r="F560" s="57"/>
      <c r="G560" s="57"/>
      <c r="H560" s="57"/>
      <c r="I560" s="139"/>
      <c r="J560" s="57"/>
      <c r="K560" s="57"/>
      <c r="L560" s="61"/>
    </row>
  </sheetData>
  <sheetProtection password="CC35" sheet="1" objects="1" scenarios="1" formatCells="0" formatColumns="0" formatRows="0" sort="0" autoFilter="0"/>
  <autoFilter ref="C87:K559"/>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6"/>
  <sheetViews>
    <sheetView showGridLines="0" tabSelected="1" workbookViewId="0" topLeftCell="A1">
      <pane ySplit="1" topLeftCell="A86"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96</v>
      </c>
      <c r="G1" s="399" t="s">
        <v>97</v>
      </c>
      <c r="H1" s="399"/>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92</v>
      </c>
    </row>
    <row r="3" spans="2:46" ht="6.95" customHeight="1">
      <c r="B3" s="25"/>
      <c r="C3" s="26"/>
      <c r="D3" s="26"/>
      <c r="E3" s="26"/>
      <c r="F3" s="26"/>
      <c r="G3" s="26"/>
      <c r="H3" s="26"/>
      <c r="I3" s="116"/>
      <c r="J3" s="26"/>
      <c r="K3" s="27"/>
      <c r="AT3" s="24" t="s">
        <v>86</v>
      </c>
    </row>
    <row r="4" spans="2:46" ht="36.95" customHeight="1">
      <c r="B4" s="28"/>
      <c r="C4" s="29"/>
      <c r="D4" s="30" t="s">
        <v>101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0" t="str">
        <f>'Rekapitulace stavby'!K6</f>
        <v>Stav. úpr. soc. zař. ZŠ Kostelní nám. Cheb Etapa 1</v>
      </c>
      <c r="F7" s="401"/>
      <c r="G7" s="401"/>
      <c r="H7" s="401"/>
      <c r="I7" s="117"/>
      <c r="J7" s="29"/>
      <c r="K7" s="31"/>
    </row>
    <row r="8" spans="2:11" s="1" customFormat="1" ht="15">
      <c r="B8" s="41"/>
      <c r="C8" s="42"/>
      <c r="D8" s="37" t="s">
        <v>102</v>
      </c>
      <c r="E8" s="42"/>
      <c r="F8" s="42"/>
      <c r="G8" s="42"/>
      <c r="H8" s="42"/>
      <c r="I8" s="118"/>
      <c r="J8" s="42"/>
      <c r="K8" s="45"/>
    </row>
    <row r="9" spans="2:11" s="1" customFormat="1" ht="36.95" customHeight="1">
      <c r="B9" s="41"/>
      <c r="C9" s="42"/>
      <c r="D9" s="42"/>
      <c r="E9" s="402" t="s">
        <v>1058</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21</v>
      </c>
      <c r="E11" s="42"/>
      <c r="F11" s="35" t="s">
        <v>22</v>
      </c>
      <c r="G11" s="42"/>
      <c r="H11" s="42"/>
      <c r="I11" s="119" t="s">
        <v>23</v>
      </c>
      <c r="J11" s="35" t="s">
        <v>22</v>
      </c>
      <c r="K11" s="45"/>
    </row>
    <row r="12" spans="2:11" s="1" customFormat="1" ht="14.45" customHeight="1">
      <c r="B12" s="41"/>
      <c r="C12" s="42"/>
      <c r="D12" s="37" t="s">
        <v>25</v>
      </c>
      <c r="E12" s="42"/>
      <c r="F12" s="35" t="s">
        <v>26</v>
      </c>
      <c r="G12" s="42"/>
      <c r="H12" s="42"/>
      <c r="I12" s="119" t="s">
        <v>27</v>
      </c>
      <c r="J12" s="120" t="str">
        <f>'Rekapitulace stavby'!AN8</f>
        <v>7. 7. 2016</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31</v>
      </c>
      <c r="E14" s="42"/>
      <c r="F14" s="42"/>
      <c r="G14" s="42"/>
      <c r="H14" s="42"/>
      <c r="I14" s="119" t="s">
        <v>32</v>
      </c>
      <c r="J14" s="35" t="s">
        <v>33</v>
      </c>
      <c r="K14" s="45"/>
    </row>
    <row r="15" spans="2:11" s="1" customFormat="1" ht="18" customHeight="1">
      <c r="B15" s="41"/>
      <c r="C15" s="42"/>
      <c r="D15" s="42"/>
      <c r="E15" s="35" t="s">
        <v>34</v>
      </c>
      <c r="F15" s="42"/>
      <c r="G15" s="42"/>
      <c r="H15" s="42"/>
      <c r="I15" s="119" t="s">
        <v>35</v>
      </c>
      <c r="J15" s="35" t="s">
        <v>22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39</v>
      </c>
      <c r="E20" s="42"/>
      <c r="F20" s="42"/>
      <c r="G20" s="42"/>
      <c r="H20" s="42"/>
      <c r="I20" s="119" t="s">
        <v>32</v>
      </c>
      <c r="J20" s="35" t="s">
        <v>22</v>
      </c>
      <c r="K20" s="45"/>
    </row>
    <row r="21" spans="2:11" s="1" customFormat="1" ht="18" customHeight="1">
      <c r="B21" s="41"/>
      <c r="C21" s="42"/>
      <c r="D21" s="42"/>
      <c r="E21" s="35" t="s">
        <v>40</v>
      </c>
      <c r="F21" s="42"/>
      <c r="G21" s="42"/>
      <c r="H21" s="42"/>
      <c r="I21" s="119" t="s">
        <v>35</v>
      </c>
      <c r="J21" s="35" t="s">
        <v>22</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41</v>
      </c>
      <c r="E23" s="42"/>
      <c r="F23" s="42"/>
      <c r="G23" s="42"/>
      <c r="H23" s="42"/>
      <c r="I23" s="118"/>
      <c r="J23" s="42"/>
      <c r="K23" s="45"/>
    </row>
    <row r="24" spans="2:11" s="6" customFormat="1" ht="63" customHeight="1">
      <c r="B24" s="121"/>
      <c r="C24" s="122"/>
      <c r="D24" s="122"/>
      <c r="E24" s="392" t="s">
        <v>42</v>
      </c>
      <c r="F24" s="392"/>
      <c r="G24" s="392"/>
      <c r="H24" s="39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45</v>
      </c>
      <c r="G29" s="42"/>
      <c r="H29" s="42"/>
      <c r="I29" s="129" t="s">
        <v>44</v>
      </c>
      <c r="J29" s="46" t="s">
        <v>46</v>
      </c>
      <c r="K29" s="45"/>
    </row>
    <row r="30" spans="2:11" s="1" customFormat="1" ht="14.45" customHeight="1">
      <c r="B30" s="41"/>
      <c r="C30" s="42"/>
      <c r="D30" s="49" t="s">
        <v>47</v>
      </c>
      <c r="E30" s="49" t="s">
        <v>48</v>
      </c>
      <c r="F30" s="130">
        <f>ROUND(SUM(BE86:BE225),2)</f>
        <v>0</v>
      </c>
      <c r="G30" s="42"/>
      <c r="H30" s="42"/>
      <c r="I30" s="131">
        <v>0.21</v>
      </c>
      <c r="J30" s="130">
        <f>ROUND(ROUND((SUM(BE86:BE225)),2)*I30,2)</f>
        <v>0</v>
      </c>
      <c r="K30" s="45"/>
    </row>
    <row r="31" spans="2:11" s="1" customFormat="1" ht="14.45" customHeight="1">
      <c r="B31" s="41"/>
      <c r="C31" s="42"/>
      <c r="D31" s="42"/>
      <c r="E31" s="49" t="s">
        <v>49</v>
      </c>
      <c r="F31" s="130">
        <f>ROUND(SUM(BF86:BF225),2)</f>
        <v>0</v>
      </c>
      <c r="G31" s="42"/>
      <c r="H31" s="42"/>
      <c r="I31" s="131">
        <v>0.15</v>
      </c>
      <c r="J31" s="130">
        <f>ROUND(ROUND((SUM(BF86:BF225)),2)*I31,2)</f>
        <v>0</v>
      </c>
      <c r="K31" s="45"/>
    </row>
    <row r="32" spans="2:11" s="1" customFormat="1" ht="14.45" customHeight="1" hidden="1">
      <c r="B32" s="41"/>
      <c r="C32" s="42"/>
      <c r="D32" s="42"/>
      <c r="E32" s="49" t="s">
        <v>50</v>
      </c>
      <c r="F32" s="130">
        <f>ROUND(SUM(BG86:BG225),2)</f>
        <v>0</v>
      </c>
      <c r="G32" s="42"/>
      <c r="H32" s="42"/>
      <c r="I32" s="131">
        <v>0.21</v>
      </c>
      <c r="J32" s="130">
        <v>0</v>
      </c>
      <c r="K32" s="45"/>
    </row>
    <row r="33" spans="2:11" s="1" customFormat="1" ht="14.45" customHeight="1" hidden="1">
      <c r="B33" s="41"/>
      <c r="C33" s="42"/>
      <c r="D33" s="42"/>
      <c r="E33" s="49" t="s">
        <v>51</v>
      </c>
      <c r="F33" s="130">
        <f>ROUND(SUM(BH86:BH225),2)</f>
        <v>0</v>
      </c>
      <c r="G33" s="42"/>
      <c r="H33" s="42"/>
      <c r="I33" s="131">
        <v>0.15</v>
      </c>
      <c r="J33" s="130">
        <v>0</v>
      </c>
      <c r="K33" s="45"/>
    </row>
    <row r="34" spans="2:11" s="1" customFormat="1" ht="14.45" customHeight="1" hidden="1">
      <c r="B34" s="41"/>
      <c r="C34" s="42"/>
      <c r="D34" s="42"/>
      <c r="E34" s="49" t="s">
        <v>52</v>
      </c>
      <c r="F34" s="130">
        <f>ROUND(SUM(BI86:BI225),2)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0" t="str">
        <f>E7</f>
        <v>Stav. úpr. soc. zař. ZŠ Kostelní nám. Cheb Etapa 1</v>
      </c>
      <c r="F45" s="401"/>
      <c r="G45" s="401"/>
      <c r="H45" s="401"/>
      <c r="I45" s="118"/>
      <c r="J45" s="42"/>
      <c r="K45" s="45"/>
    </row>
    <row r="46" spans="2:11" s="1" customFormat="1" ht="14.45" customHeight="1">
      <c r="B46" s="41"/>
      <c r="C46" s="37" t="s">
        <v>102</v>
      </c>
      <c r="D46" s="42"/>
      <c r="E46" s="42"/>
      <c r="F46" s="42"/>
      <c r="G46" s="42"/>
      <c r="H46" s="42"/>
      <c r="I46" s="118"/>
      <c r="J46" s="42"/>
      <c r="K46" s="45"/>
    </row>
    <row r="47" spans="2:11" s="1" customFormat="1" ht="23.25" customHeight="1">
      <c r="B47" s="41"/>
      <c r="C47" s="42"/>
      <c r="D47" s="42"/>
      <c r="E47" s="402" t="str">
        <f>E9</f>
        <v>03 - Vodovod, kanalizace</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25</v>
      </c>
      <c r="D49" s="42"/>
      <c r="E49" s="42"/>
      <c r="F49" s="35" t="str">
        <f>F12</f>
        <v>Cheb</v>
      </c>
      <c r="G49" s="42"/>
      <c r="H49" s="42"/>
      <c r="I49" s="119" t="s">
        <v>27</v>
      </c>
      <c r="J49" s="120" t="str">
        <f>IF(J12="","",J12)</f>
        <v>7. 7. 2016</v>
      </c>
      <c r="K49" s="45"/>
    </row>
    <row r="50" spans="2:11" s="1" customFormat="1" ht="6.95" customHeight="1">
      <c r="B50" s="41"/>
      <c r="C50" s="42"/>
      <c r="D50" s="42"/>
      <c r="E50" s="42"/>
      <c r="F50" s="42"/>
      <c r="G50" s="42"/>
      <c r="H50" s="42"/>
      <c r="I50" s="118"/>
      <c r="J50" s="42"/>
      <c r="K50" s="45"/>
    </row>
    <row r="51" spans="2:11" s="1" customFormat="1" ht="15">
      <c r="B51" s="41"/>
      <c r="C51" s="37" t="s">
        <v>31</v>
      </c>
      <c r="D51" s="42"/>
      <c r="E51" s="42"/>
      <c r="F51" s="35" t="str">
        <f>E15</f>
        <v>Město Cheb</v>
      </c>
      <c r="G51" s="42"/>
      <c r="H51" s="42"/>
      <c r="I51" s="119" t="s">
        <v>39</v>
      </c>
      <c r="J51" s="35" t="str">
        <f>E21</f>
        <v>PK Beránek a Hradil</v>
      </c>
      <c r="K51" s="45"/>
    </row>
    <row r="52" spans="2:11" s="1" customFormat="1" ht="14.45" customHeight="1">
      <c r="B52" s="41"/>
      <c r="C52" s="37" t="s">
        <v>36</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105</v>
      </c>
      <c r="D54" s="132"/>
      <c r="E54" s="132"/>
      <c r="F54" s="132"/>
      <c r="G54" s="132"/>
      <c r="H54" s="132"/>
      <c r="I54" s="145"/>
      <c r="J54" s="146" t="s">
        <v>106</v>
      </c>
      <c r="K54" s="147"/>
    </row>
    <row r="55" spans="2:11" s="1" customFormat="1" ht="10.35" customHeight="1">
      <c r="B55" s="41"/>
      <c r="C55" s="42"/>
      <c r="D55" s="42"/>
      <c r="E55" s="42"/>
      <c r="F55" s="42"/>
      <c r="G55" s="42"/>
      <c r="H55" s="42"/>
      <c r="I55" s="118"/>
      <c r="J55" s="42"/>
      <c r="K55" s="45"/>
    </row>
    <row r="56" spans="2:47" s="1" customFormat="1" ht="29.25" customHeight="1">
      <c r="B56" s="41"/>
      <c r="C56" s="148" t="s">
        <v>107</v>
      </c>
      <c r="D56" s="42"/>
      <c r="E56" s="42"/>
      <c r="F56" s="42"/>
      <c r="G56" s="42"/>
      <c r="H56" s="42"/>
      <c r="I56" s="118"/>
      <c r="J56" s="128">
        <f>J86</f>
        <v>0</v>
      </c>
      <c r="K56" s="45"/>
      <c r="AU56" s="24" t="s">
        <v>108</v>
      </c>
    </row>
    <row r="57" spans="2:11" s="7" customFormat="1" ht="24.95" customHeight="1">
      <c r="B57" s="149"/>
      <c r="C57" s="150"/>
      <c r="D57" s="151" t="s">
        <v>109</v>
      </c>
      <c r="E57" s="152"/>
      <c r="F57" s="152"/>
      <c r="G57" s="152"/>
      <c r="H57" s="152"/>
      <c r="I57" s="153"/>
      <c r="J57" s="154">
        <f>J87</f>
        <v>0</v>
      </c>
      <c r="K57" s="155"/>
    </row>
    <row r="58" spans="2:11" s="8" customFormat="1" ht="19.9" customHeight="1">
      <c r="B58" s="156"/>
      <c r="C58" s="157"/>
      <c r="D58" s="158" t="s">
        <v>110</v>
      </c>
      <c r="E58" s="159"/>
      <c r="F58" s="159"/>
      <c r="G58" s="159"/>
      <c r="H58" s="159"/>
      <c r="I58" s="160"/>
      <c r="J58" s="161">
        <f>J88</f>
        <v>0</v>
      </c>
      <c r="K58" s="162"/>
    </row>
    <row r="59" spans="2:11" s="8" customFormat="1" ht="19.9" customHeight="1">
      <c r="B59" s="156"/>
      <c r="C59" s="157"/>
      <c r="D59" s="158" t="s">
        <v>111</v>
      </c>
      <c r="E59" s="159"/>
      <c r="F59" s="159"/>
      <c r="G59" s="159"/>
      <c r="H59" s="159"/>
      <c r="I59" s="160"/>
      <c r="J59" s="161">
        <f>J92</f>
        <v>0</v>
      </c>
      <c r="K59" s="162"/>
    </row>
    <row r="60" spans="2:11" s="8" customFormat="1" ht="19.9" customHeight="1">
      <c r="B60" s="156"/>
      <c r="C60" s="157"/>
      <c r="D60" s="158" t="s">
        <v>112</v>
      </c>
      <c r="E60" s="159"/>
      <c r="F60" s="159"/>
      <c r="G60" s="159"/>
      <c r="H60" s="159"/>
      <c r="I60" s="160"/>
      <c r="J60" s="161">
        <f>J114</f>
        <v>0</v>
      </c>
      <c r="K60" s="162"/>
    </row>
    <row r="61" spans="2:11" s="8" customFormat="1" ht="19.9" customHeight="1">
      <c r="B61" s="156"/>
      <c r="C61" s="157"/>
      <c r="D61" s="158" t="s">
        <v>113</v>
      </c>
      <c r="E61" s="159"/>
      <c r="F61" s="159"/>
      <c r="G61" s="159"/>
      <c r="H61" s="159"/>
      <c r="I61" s="160"/>
      <c r="J61" s="161">
        <f>J132</f>
        <v>0</v>
      </c>
      <c r="K61" s="162"/>
    </row>
    <row r="62" spans="2:11" s="8" customFormat="1" ht="19.9" customHeight="1">
      <c r="B62" s="156"/>
      <c r="C62" s="157"/>
      <c r="D62" s="158" t="s">
        <v>1059</v>
      </c>
      <c r="E62" s="159"/>
      <c r="F62" s="159"/>
      <c r="G62" s="159"/>
      <c r="H62" s="159"/>
      <c r="I62" s="160"/>
      <c r="J62" s="161">
        <f>J139</f>
        <v>0</v>
      </c>
      <c r="K62" s="162"/>
    </row>
    <row r="63" spans="2:11" s="7" customFormat="1" ht="24.95" customHeight="1">
      <c r="B63" s="149"/>
      <c r="C63" s="150"/>
      <c r="D63" s="151" t="s">
        <v>114</v>
      </c>
      <c r="E63" s="152"/>
      <c r="F63" s="152"/>
      <c r="G63" s="152"/>
      <c r="H63" s="152"/>
      <c r="I63" s="153"/>
      <c r="J63" s="154">
        <f>J141</f>
        <v>0</v>
      </c>
      <c r="K63" s="155"/>
    </row>
    <row r="64" spans="2:11" s="8" customFormat="1" ht="19.9" customHeight="1">
      <c r="B64" s="156"/>
      <c r="C64" s="157"/>
      <c r="D64" s="158" t="s">
        <v>1060</v>
      </c>
      <c r="E64" s="159"/>
      <c r="F64" s="159"/>
      <c r="G64" s="159"/>
      <c r="H64" s="159"/>
      <c r="I64" s="160"/>
      <c r="J64" s="161">
        <f>J142</f>
        <v>0</v>
      </c>
      <c r="K64" s="162"/>
    </row>
    <row r="65" spans="2:11" s="8" customFormat="1" ht="19.9" customHeight="1">
      <c r="B65" s="156"/>
      <c r="C65" s="157"/>
      <c r="D65" s="158" t="s">
        <v>1061</v>
      </c>
      <c r="E65" s="159"/>
      <c r="F65" s="159"/>
      <c r="G65" s="159"/>
      <c r="H65" s="159"/>
      <c r="I65" s="160"/>
      <c r="J65" s="161">
        <f>J164</f>
        <v>0</v>
      </c>
      <c r="K65" s="162"/>
    </row>
    <row r="66" spans="2:11" s="8" customFormat="1" ht="19.9" customHeight="1">
      <c r="B66" s="156"/>
      <c r="C66" s="157"/>
      <c r="D66" s="158" t="s">
        <v>115</v>
      </c>
      <c r="E66" s="159"/>
      <c r="F66" s="159"/>
      <c r="G66" s="159"/>
      <c r="H66" s="159"/>
      <c r="I66" s="160"/>
      <c r="J66" s="161">
        <f>J194</f>
        <v>0</v>
      </c>
      <c r="K66" s="162"/>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123</v>
      </c>
      <c r="D73" s="63"/>
      <c r="E73" s="63"/>
      <c r="F73" s="63"/>
      <c r="G73" s="63"/>
      <c r="H73" s="63"/>
      <c r="I73" s="163"/>
      <c r="J73" s="63"/>
      <c r="K73" s="63"/>
      <c r="L73" s="61"/>
    </row>
    <row r="74" spans="2:12" s="1" customFormat="1" ht="6.95" customHeight="1">
      <c r="B74" s="41"/>
      <c r="C74" s="63"/>
      <c r="D74" s="63"/>
      <c r="E74" s="63"/>
      <c r="F74" s="63"/>
      <c r="G74" s="63"/>
      <c r="H74" s="63"/>
      <c r="I74" s="163"/>
      <c r="J74" s="63"/>
      <c r="K74" s="63"/>
      <c r="L74" s="61"/>
    </row>
    <row r="75" spans="2:12" s="1" customFormat="1" ht="14.45" customHeight="1">
      <c r="B75" s="41"/>
      <c r="C75" s="65" t="s">
        <v>18</v>
      </c>
      <c r="D75" s="63"/>
      <c r="E75" s="63"/>
      <c r="F75" s="63"/>
      <c r="G75" s="63"/>
      <c r="H75" s="63"/>
      <c r="I75" s="163"/>
      <c r="J75" s="63"/>
      <c r="K75" s="63"/>
      <c r="L75" s="61"/>
    </row>
    <row r="76" spans="2:12" s="1" customFormat="1" ht="22.5" customHeight="1">
      <c r="B76" s="41"/>
      <c r="C76" s="63"/>
      <c r="D76" s="63"/>
      <c r="E76" s="396" t="str">
        <f>E7</f>
        <v>Stav. úpr. soc. zař. ZŠ Kostelní nám. Cheb Etapa 1</v>
      </c>
      <c r="F76" s="397"/>
      <c r="G76" s="397"/>
      <c r="H76" s="397"/>
      <c r="I76" s="163"/>
      <c r="J76" s="63"/>
      <c r="K76" s="63"/>
      <c r="L76" s="61"/>
    </row>
    <row r="77" spans="2:12" s="1" customFormat="1" ht="14.45" customHeight="1">
      <c r="B77" s="41"/>
      <c r="C77" s="65" t="s">
        <v>102</v>
      </c>
      <c r="D77" s="63"/>
      <c r="E77" s="63"/>
      <c r="F77" s="63"/>
      <c r="G77" s="63"/>
      <c r="H77" s="63"/>
      <c r="I77" s="163"/>
      <c r="J77" s="63"/>
      <c r="K77" s="63"/>
      <c r="L77" s="61"/>
    </row>
    <row r="78" spans="2:12" s="1" customFormat="1" ht="23.25" customHeight="1">
      <c r="B78" s="41"/>
      <c r="C78" s="63"/>
      <c r="D78" s="63"/>
      <c r="E78" s="364" t="str">
        <f>E9</f>
        <v>03 - Vodovod, kanalizace</v>
      </c>
      <c r="F78" s="398"/>
      <c r="G78" s="398"/>
      <c r="H78" s="398"/>
      <c r="I78" s="163"/>
      <c r="J78" s="63"/>
      <c r="K78" s="63"/>
      <c r="L78" s="61"/>
    </row>
    <row r="79" spans="2:12" s="1" customFormat="1" ht="6.95" customHeight="1">
      <c r="B79" s="41"/>
      <c r="C79" s="63"/>
      <c r="D79" s="63"/>
      <c r="E79" s="63"/>
      <c r="F79" s="63"/>
      <c r="G79" s="63"/>
      <c r="H79" s="63"/>
      <c r="I79" s="163"/>
      <c r="J79" s="63"/>
      <c r="K79" s="63"/>
      <c r="L79" s="61"/>
    </row>
    <row r="80" spans="2:12" s="1" customFormat="1" ht="18" customHeight="1">
      <c r="B80" s="41"/>
      <c r="C80" s="65" t="s">
        <v>25</v>
      </c>
      <c r="D80" s="63"/>
      <c r="E80" s="63"/>
      <c r="F80" s="164" t="str">
        <f>F12</f>
        <v>Cheb</v>
      </c>
      <c r="G80" s="63"/>
      <c r="H80" s="63"/>
      <c r="I80" s="165" t="s">
        <v>27</v>
      </c>
      <c r="J80" s="73" t="str">
        <f>IF(J12="","",J12)</f>
        <v>7. 7. 2016</v>
      </c>
      <c r="K80" s="63"/>
      <c r="L80" s="61"/>
    </row>
    <row r="81" spans="2:12" s="1" customFormat="1" ht="6.95" customHeight="1">
      <c r="B81" s="41"/>
      <c r="C81" s="63"/>
      <c r="D81" s="63"/>
      <c r="E81" s="63"/>
      <c r="F81" s="63"/>
      <c r="G81" s="63"/>
      <c r="H81" s="63"/>
      <c r="I81" s="163"/>
      <c r="J81" s="63"/>
      <c r="K81" s="63"/>
      <c r="L81" s="61"/>
    </row>
    <row r="82" spans="2:12" s="1" customFormat="1" ht="15">
      <c r="B82" s="41"/>
      <c r="C82" s="65" t="s">
        <v>31</v>
      </c>
      <c r="D82" s="63"/>
      <c r="E82" s="63"/>
      <c r="F82" s="164" t="str">
        <f>E15</f>
        <v>Město Cheb</v>
      </c>
      <c r="G82" s="63"/>
      <c r="H82" s="63"/>
      <c r="I82" s="165" t="s">
        <v>39</v>
      </c>
      <c r="J82" s="164" t="str">
        <f>E21</f>
        <v>PK Beránek a Hradil</v>
      </c>
      <c r="K82" s="63"/>
      <c r="L82" s="61"/>
    </row>
    <row r="83" spans="2:12" s="1" customFormat="1" ht="14.45" customHeight="1">
      <c r="B83" s="41"/>
      <c r="C83" s="65" t="s">
        <v>36</v>
      </c>
      <c r="D83" s="63"/>
      <c r="E83" s="63"/>
      <c r="F83" s="164" t="str">
        <f>IF(E18="","",E18)</f>
        <v/>
      </c>
      <c r="G83" s="63"/>
      <c r="H83" s="63"/>
      <c r="I83" s="163"/>
      <c r="J83" s="63"/>
      <c r="K83" s="63"/>
      <c r="L83" s="61"/>
    </row>
    <row r="84" spans="2:12" s="1" customFormat="1" ht="10.35" customHeight="1">
      <c r="B84" s="41"/>
      <c r="C84" s="63"/>
      <c r="D84" s="63"/>
      <c r="E84" s="63"/>
      <c r="F84" s="63"/>
      <c r="G84" s="63"/>
      <c r="H84" s="63"/>
      <c r="I84" s="163"/>
      <c r="J84" s="63"/>
      <c r="K84" s="63"/>
      <c r="L84" s="61"/>
    </row>
    <row r="85" spans="2:20" s="9" customFormat="1" ht="29.25" customHeight="1">
      <c r="B85" s="166"/>
      <c r="C85" s="167" t="s">
        <v>124</v>
      </c>
      <c r="D85" s="168" t="s">
        <v>62</v>
      </c>
      <c r="E85" s="168" t="s">
        <v>58</v>
      </c>
      <c r="F85" s="168" t="s">
        <v>125</v>
      </c>
      <c r="G85" s="168" t="s">
        <v>126</v>
      </c>
      <c r="H85" s="168" t="s">
        <v>127</v>
      </c>
      <c r="I85" s="169" t="s">
        <v>128</v>
      </c>
      <c r="J85" s="168" t="s">
        <v>106</v>
      </c>
      <c r="K85" s="170" t="s">
        <v>129</v>
      </c>
      <c r="L85" s="171"/>
      <c r="M85" s="81" t="s">
        <v>130</v>
      </c>
      <c r="N85" s="82" t="s">
        <v>47</v>
      </c>
      <c r="O85" s="82" t="s">
        <v>131</v>
      </c>
      <c r="P85" s="82" t="s">
        <v>132</v>
      </c>
      <c r="Q85" s="82" t="s">
        <v>133</v>
      </c>
      <c r="R85" s="82" t="s">
        <v>134</v>
      </c>
      <c r="S85" s="82" t="s">
        <v>135</v>
      </c>
      <c r="T85" s="83" t="s">
        <v>136</v>
      </c>
    </row>
    <row r="86" spans="2:63" s="1" customFormat="1" ht="29.25" customHeight="1">
      <c r="B86" s="41"/>
      <c r="C86" s="87" t="s">
        <v>107</v>
      </c>
      <c r="D86" s="63"/>
      <c r="E86" s="63"/>
      <c r="F86" s="63"/>
      <c r="G86" s="63"/>
      <c r="H86" s="63"/>
      <c r="I86" s="163"/>
      <c r="J86" s="172">
        <f>BK86</f>
        <v>0</v>
      </c>
      <c r="K86" s="63"/>
      <c r="L86" s="61"/>
      <c r="M86" s="84"/>
      <c r="N86" s="85"/>
      <c r="O86" s="85"/>
      <c r="P86" s="173">
        <f>P87+P141</f>
        <v>0</v>
      </c>
      <c r="Q86" s="85"/>
      <c r="R86" s="173">
        <f>R87+R141</f>
        <v>0.12782</v>
      </c>
      <c r="S86" s="85"/>
      <c r="T86" s="174">
        <f>T87+T141</f>
        <v>0</v>
      </c>
      <c r="AT86" s="24" t="s">
        <v>76</v>
      </c>
      <c r="AU86" s="24" t="s">
        <v>108</v>
      </c>
      <c r="BK86" s="175">
        <f>BK87+BK141</f>
        <v>0</v>
      </c>
    </row>
    <row r="87" spans="2:63" s="10" customFormat="1" ht="37.35" customHeight="1">
      <c r="B87" s="176"/>
      <c r="C87" s="177"/>
      <c r="D87" s="178" t="s">
        <v>76</v>
      </c>
      <c r="E87" s="179" t="s">
        <v>137</v>
      </c>
      <c r="F87" s="179" t="s">
        <v>138</v>
      </c>
      <c r="G87" s="177"/>
      <c r="H87" s="177"/>
      <c r="I87" s="180"/>
      <c r="J87" s="181">
        <f>BK87</f>
        <v>0</v>
      </c>
      <c r="K87" s="177"/>
      <c r="L87" s="182"/>
      <c r="M87" s="183"/>
      <c r="N87" s="184"/>
      <c r="O87" s="184"/>
      <c r="P87" s="185">
        <f>P88+P92+P114+P132+P139</f>
        <v>0</v>
      </c>
      <c r="Q87" s="184"/>
      <c r="R87" s="185">
        <f>R88+R92+R114+R132+R139</f>
        <v>0</v>
      </c>
      <c r="S87" s="184"/>
      <c r="T87" s="186">
        <f>T88+T92+T114+T132+T139</f>
        <v>0</v>
      </c>
      <c r="AR87" s="187" t="s">
        <v>24</v>
      </c>
      <c r="AT87" s="188" t="s">
        <v>76</v>
      </c>
      <c r="AU87" s="188" t="s">
        <v>77</v>
      </c>
      <c r="AY87" s="187" t="s">
        <v>139</v>
      </c>
      <c r="BK87" s="189">
        <f>BK88+BK92+BK114+BK132+BK139</f>
        <v>0</v>
      </c>
    </row>
    <row r="88" spans="2:63" s="10" customFormat="1" ht="19.9" customHeight="1">
      <c r="B88" s="176"/>
      <c r="C88" s="177"/>
      <c r="D88" s="190" t="s">
        <v>76</v>
      </c>
      <c r="E88" s="191" t="s">
        <v>140</v>
      </c>
      <c r="F88" s="191" t="s">
        <v>141</v>
      </c>
      <c r="G88" s="177"/>
      <c r="H88" s="177"/>
      <c r="I88" s="180"/>
      <c r="J88" s="192">
        <f>BK88</f>
        <v>0</v>
      </c>
      <c r="K88" s="177"/>
      <c r="L88" s="182"/>
      <c r="M88" s="183"/>
      <c r="N88" s="184"/>
      <c r="O88" s="184"/>
      <c r="P88" s="185">
        <f>SUM(P89:P91)</f>
        <v>0</v>
      </c>
      <c r="Q88" s="184"/>
      <c r="R88" s="185">
        <f>SUM(R89:R91)</f>
        <v>0</v>
      </c>
      <c r="S88" s="184"/>
      <c r="T88" s="186">
        <f>SUM(T89:T91)</f>
        <v>0</v>
      </c>
      <c r="AR88" s="187" t="s">
        <v>24</v>
      </c>
      <c r="AT88" s="188" t="s">
        <v>76</v>
      </c>
      <c r="AU88" s="188" t="s">
        <v>24</v>
      </c>
      <c r="AY88" s="187" t="s">
        <v>139</v>
      </c>
      <c r="BK88" s="189">
        <f>SUM(BK89:BK91)</f>
        <v>0</v>
      </c>
    </row>
    <row r="89" spans="2:65" s="1" customFormat="1" ht="22.5" customHeight="1">
      <c r="B89" s="41"/>
      <c r="C89" s="193" t="s">
        <v>24</v>
      </c>
      <c r="D89" s="193" t="s">
        <v>142</v>
      </c>
      <c r="E89" s="194" t="s">
        <v>1062</v>
      </c>
      <c r="F89" s="195" t="s">
        <v>1063</v>
      </c>
      <c r="G89" s="196" t="s">
        <v>145</v>
      </c>
      <c r="H89" s="197">
        <v>30.755</v>
      </c>
      <c r="I89" s="198"/>
      <c r="J89" s="199">
        <f>ROUND(I89*H89,2)</f>
        <v>0</v>
      </c>
      <c r="K89" s="195" t="s">
        <v>1064</v>
      </c>
      <c r="L89" s="61"/>
      <c r="M89" s="200" t="s">
        <v>22</v>
      </c>
      <c r="N89" s="201" t="s">
        <v>48</v>
      </c>
      <c r="O89" s="42"/>
      <c r="P89" s="202">
        <f>O89*H89</f>
        <v>0</v>
      </c>
      <c r="Q89" s="202">
        <v>0</v>
      </c>
      <c r="R89" s="202">
        <f>Q89*H89</f>
        <v>0</v>
      </c>
      <c r="S89" s="202">
        <v>0</v>
      </c>
      <c r="T89" s="203">
        <f>S89*H89</f>
        <v>0</v>
      </c>
      <c r="AR89" s="24" t="s">
        <v>146</v>
      </c>
      <c r="AT89" s="24" t="s">
        <v>142</v>
      </c>
      <c r="AU89" s="24" t="s">
        <v>86</v>
      </c>
      <c r="AY89" s="24" t="s">
        <v>139</v>
      </c>
      <c r="BE89" s="204">
        <f>IF(N89="základní",J89,0)</f>
        <v>0</v>
      </c>
      <c r="BF89" s="204">
        <f>IF(N89="snížená",J89,0)</f>
        <v>0</v>
      </c>
      <c r="BG89" s="204">
        <f>IF(N89="zákl. přenesená",J89,0)</f>
        <v>0</v>
      </c>
      <c r="BH89" s="204">
        <f>IF(N89="sníž. přenesená",J89,0)</f>
        <v>0</v>
      </c>
      <c r="BI89" s="204">
        <f>IF(N89="nulová",J89,0)</f>
        <v>0</v>
      </c>
      <c r="BJ89" s="24" t="s">
        <v>24</v>
      </c>
      <c r="BK89" s="204">
        <f>ROUND(I89*H89,2)</f>
        <v>0</v>
      </c>
      <c r="BL89" s="24" t="s">
        <v>146</v>
      </c>
      <c r="BM89" s="24" t="s">
        <v>1065</v>
      </c>
    </row>
    <row r="90" spans="2:51" s="12" customFormat="1" ht="13.5">
      <c r="B90" s="217"/>
      <c r="C90" s="218"/>
      <c r="D90" s="207" t="s">
        <v>148</v>
      </c>
      <c r="E90" s="219" t="s">
        <v>22</v>
      </c>
      <c r="F90" s="220" t="s">
        <v>1066</v>
      </c>
      <c r="G90" s="218"/>
      <c r="H90" s="221">
        <v>30.755</v>
      </c>
      <c r="I90" s="222"/>
      <c r="J90" s="218"/>
      <c r="K90" s="218"/>
      <c r="L90" s="223"/>
      <c r="M90" s="224"/>
      <c r="N90" s="225"/>
      <c r="O90" s="225"/>
      <c r="P90" s="225"/>
      <c r="Q90" s="225"/>
      <c r="R90" s="225"/>
      <c r="S90" s="225"/>
      <c r="T90" s="226"/>
      <c r="AT90" s="227" t="s">
        <v>148</v>
      </c>
      <c r="AU90" s="227" t="s">
        <v>86</v>
      </c>
      <c r="AV90" s="12" t="s">
        <v>86</v>
      </c>
      <c r="AW90" s="12" t="s">
        <v>38</v>
      </c>
      <c r="AX90" s="12" t="s">
        <v>77</v>
      </c>
      <c r="AY90" s="227" t="s">
        <v>139</v>
      </c>
    </row>
    <row r="91" spans="2:51" s="13" customFormat="1" ht="13.5">
      <c r="B91" s="228"/>
      <c r="C91" s="229"/>
      <c r="D91" s="207" t="s">
        <v>148</v>
      </c>
      <c r="E91" s="230" t="s">
        <v>22</v>
      </c>
      <c r="F91" s="231" t="s">
        <v>151</v>
      </c>
      <c r="G91" s="229"/>
      <c r="H91" s="232">
        <v>30.755</v>
      </c>
      <c r="I91" s="233"/>
      <c r="J91" s="229"/>
      <c r="K91" s="229"/>
      <c r="L91" s="234"/>
      <c r="M91" s="235"/>
      <c r="N91" s="236"/>
      <c r="O91" s="236"/>
      <c r="P91" s="236"/>
      <c r="Q91" s="236"/>
      <c r="R91" s="236"/>
      <c r="S91" s="236"/>
      <c r="T91" s="237"/>
      <c r="AT91" s="238" t="s">
        <v>148</v>
      </c>
      <c r="AU91" s="238" t="s">
        <v>86</v>
      </c>
      <c r="AV91" s="13" t="s">
        <v>146</v>
      </c>
      <c r="AW91" s="13" t="s">
        <v>38</v>
      </c>
      <c r="AX91" s="13" t="s">
        <v>24</v>
      </c>
      <c r="AY91" s="238" t="s">
        <v>139</v>
      </c>
    </row>
    <row r="92" spans="2:63" s="10" customFormat="1" ht="29.85" customHeight="1">
      <c r="B92" s="176"/>
      <c r="C92" s="177"/>
      <c r="D92" s="190" t="s">
        <v>76</v>
      </c>
      <c r="E92" s="191" t="s">
        <v>152</v>
      </c>
      <c r="F92" s="191" t="s">
        <v>153</v>
      </c>
      <c r="G92" s="177"/>
      <c r="H92" s="177"/>
      <c r="I92" s="180"/>
      <c r="J92" s="192">
        <f>BK92</f>
        <v>0</v>
      </c>
      <c r="K92" s="177"/>
      <c r="L92" s="182"/>
      <c r="M92" s="183"/>
      <c r="N92" s="184"/>
      <c r="O92" s="184"/>
      <c r="P92" s="185">
        <f>SUM(P93:P113)</f>
        <v>0</v>
      </c>
      <c r="Q92" s="184"/>
      <c r="R92" s="185">
        <f>SUM(R93:R113)</f>
        <v>0</v>
      </c>
      <c r="S92" s="184"/>
      <c r="T92" s="186">
        <f>SUM(T93:T113)</f>
        <v>0</v>
      </c>
      <c r="AR92" s="187" t="s">
        <v>24</v>
      </c>
      <c r="AT92" s="188" t="s">
        <v>76</v>
      </c>
      <c r="AU92" s="188" t="s">
        <v>24</v>
      </c>
      <c r="AY92" s="187" t="s">
        <v>139</v>
      </c>
      <c r="BK92" s="189">
        <f>SUM(BK93:BK113)</f>
        <v>0</v>
      </c>
    </row>
    <row r="93" spans="2:65" s="1" customFormat="1" ht="22.5" customHeight="1">
      <c r="B93" s="41"/>
      <c r="C93" s="193" t="s">
        <v>86</v>
      </c>
      <c r="D93" s="193" t="s">
        <v>142</v>
      </c>
      <c r="E93" s="194" t="s">
        <v>1067</v>
      </c>
      <c r="F93" s="195" t="s">
        <v>1068</v>
      </c>
      <c r="G93" s="196" t="s">
        <v>374</v>
      </c>
      <c r="H93" s="197">
        <v>85</v>
      </c>
      <c r="I93" s="198"/>
      <c r="J93" s="199">
        <f>ROUND(I93*H93,2)</f>
        <v>0</v>
      </c>
      <c r="K93" s="195" t="s">
        <v>1064</v>
      </c>
      <c r="L93" s="61"/>
      <c r="M93" s="200" t="s">
        <v>22</v>
      </c>
      <c r="N93" s="201" t="s">
        <v>48</v>
      </c>
      <c r="O93" s="42"/>
      <c r="P93" s="202">
        <f>O93*H93</f>
        <v>0</v>
      </c>
      <c r="Q93" s="202">
        <v>0</v>
      </c>
      <c r="R93" s="202">
        <f>Q93*H93</f>
        <v>0</v>
      </c>
      <c r="S93" s="202">
        <v>0</v>
      </c>
      <c r="T93" s="203">
        <f>S93*H93</f>
        <v>0</v>
      </c>
      <c r="AR93" s="24" t="s">
        <v>146</v>
      </c>
      <c r="AT93" s="24" t="s">
        <v>142</v>
      </c>
      <c r="AU93" s="24" t="s">
        <v>86</v>
      </c>
      <c r="AY93" s="24" t="s">
        <v>139</v>
      </c>
      <c r="BE93" s="204">
        <f>IF(N93="základní",J93,0)</f>
        <v>0</v>
      </c>
      <c r="BF93" s="204">
        <f>IF(N93="snížená",J93,0)</f>
        <v>0</v>
      </c>
      <c r="BG93" s="204">
        <f>IF(N93="zákl. přenesená",J93,0)</f>
        <v>0</v>
      </c>
      <c r="BH93" s="204">
        <f>IF(N93="sníž. přenesená",J93,0)</f>
        <v>0</v>
      </c>
      <c r="BI93" s="204">
        <f>IF(N93="nulová",J93,0)</f>
        <v>0</v>
      </c>
      <c r="BJ93" s="24" t="s">
        <v>24</v>
      </c>
      <c r="BK93" s="204">
        <f>ROUND(I93*H93,2)</f>
        <v>0</v>
      </c>
      <c r="BL93" s="24" t="s">
        <v>146</v>
      </c>
      <c r="BM93" s="24" t="s">
        <v>1069</v>
      </c>
    </row>
    <row r="94" spans="2:51" s="12" customFormat="1" ht="13.5">
      <c r="B94" s="217"/>
      <c r="C94" s="218"/>
      <c r="D94" s="207" t="s">
        <v>148</v>
      </c>
      <c r="E94" s="219" t="s">
        <v>22</v>
      </c>
      <c r="F94" s="220" t="s">
        <v>443</v>
      </c>
      <c r="G94" s="218"/>
      <c r="H94" s="221">
        <v>30</v>
      </c>
      <c r="I94" s="222"/>
      <c r="J94" s="218"/>
      <c r="K94" s="218"/>
      <c r="L94" s="223"/>
      <c r="M94" s="224"/>
      <c r="N94" s="225"/>
      <c r="O94" s="225"/>
      <c r="P94" s="225"/>
      <c r="Q94" s="225"/>
      <c r="R94" s="225"/>
      <c r="S94" s="225"/>
      <c r="T94" s="226"/>
      <c r="AT94" s="227" t="s">
        <v>148</v>
      </c>
      <c r="AU94" s="227" t="s">
        <v>86</v>
      </c>
      <c r="AV94" s="12" t="s">
        <v>86</v>
      </c>
      <c r="AW94" s="12" t="s">
        <v>38</v>
      </c>
      <c r="AX94" s="12" t="s">
        <v>77</v>
      </c>
      <c r="AY94" s="227" t="s">
        <v>139</v>
      </c>
    </row>
    <row r="95" spans="2:51" s="12" customFormat="1" ht="13.5">
      <c r="B95" s="217"/>
      <c r="C95" s="218"/>
      <c r="D95" s="207" t="s">
        <v>148</v>
      </c>
      <c r="E95" s="219" t="s">
        <v>22</v>
      </c>
      <c r="F95" s="220" t="s">
        <v>879</v>
      </c>
      <c r="G95" s="218"/>
      <c r="H95" s="221">
        <v>55</v>
      </c>
      <c r="I95" s="222"/>
      <c r="J95" s="218"/>
      <c r="K95" s="218"/>
      <c r="L95" s="223"/>
      <c r="M95" s="224"/>
      <c r="N95" s="225"/>
      <c r="O95" s="225"/>
      <c r="P95" s="225"/>
      <c r="Q95" s="225"/>
      <c r="R95" s="225"/>
      <c r="S95" s="225"/>
      <c r="T95" s="226"/>
      <c r="AT95" s="227" t="s">
        <v>148</v>
      </c>
      <c r="AU95" s="227" t="s">
        <v>86</v>
      </c>
      <c r="AV95" s="12" t="s">
        <v>86</v>
      </c>
      <c r="AW95" s="12" t="s">
        <v>38</v>
      </c>
      <c r="AX95" s="12" t="s">
        <v>77</v>
      </c>
      <c r="AY95" s="227" t="s">
        <v>139</v>
      </c>
    </row>
    <row r="96" spans="2:51" s="13" customFormat="1" ht="13.5">
      <c r="B96" s="228"/>
      <c r="C96" s="229"/>
      <c r="D96" s="241" t="s">
        <v>148</v>
      </c>
      <c r="E96" s="242" t="s">
        <v>22</v>
      </c>
      <c r="F96" s="243" t="s">
        <v>151</v>
      </c>
      <c r="G96" s="229"/>
      <c r="H96" s="244">
        <v>85</v>
      </c>
      <c r="I96" s="233"/>
      <c r="J96" s="229"/>
      <c r="K96" s="229"/>
      <c r="L96" s="234"/>
      <c r="M96" s="235"/>
      <c r="N96" s="236"/>
      <c r="O96" s="236"/>
      <c r="P96" s="236"/>
      <c r="Q96" s="236"/>
      <c r="R96" s="236"/>
      <c r="S96" s="236"/>
      <c r="T96" s="237"/>
      <c r="AT96" s="238" t="s">
        <v>148</v>
      </c>
      <c r="AU96" s="238" t="s">
        <v>86</v>
      </c>
      <c r="AV96" s="13" t="s">
        <v>146</v>
      </c>
      <c r="AW96" s="13" t="s">
        <v>38</v>
      </c>
      <c r="AX96" s="13" t="s">
        <v>24</v>
      </c>
      <c r="AY96" s="238" t="s">
        <v>139</v>
      </c>
    </row>
    <row r="97" spans="2:65" s="1" customFormat="1" ht="22.5" customHeight="1">
      <c r="B97" s="41"/>
      <c r="C97" s="193" t="s">
        <v>140</v>
      </c>
      <c r="D97" s="193" t="s">
        <v>142</v>
      </c>
      <c r="E97" s="194" t="s">
        <v>574</v>
      </c>
      <c r="F97" s="195" t="s">
        <v>1070</v>
      </c>
      <c r="G97" s="196" t="s">
        <v>145</v>
      </c>
      <c r="H97" s="197">
        <v>33.2</v>
      </c>
      <c r="I97" s="198"/>
      <c r="J97" s="199">
        <f>ROUND(I97*H97,2)</f>
        <v>0</v>
      </c>
      <c r="K97" s="195" t="s">
        <v>1064</v>
      </c>
      <c r="L97" s="61"/>
      <c r="M97" s="200" t="s">
        <v>22</v>
      </c>
      <c r="N97" s="201" t="s">
        <v>48</v>
      </c>
      <c r="O97" s="42"/>
      <c r="P97" s="202">
        <f>O97*H97</f>
        <v>0</v>
      </c>
      <c r="Q97" s="202">
        <v>0</v>
      </c>
      <c r="R97" s="202">
        <f>Q97*H97</f>
        <v>0</v>
      </c>
      <c r="S97" s="202">
        <v>0</v>
      </c>
      <c r="T97" s="203">
        <f>S97*H97</f>
        <v>0</v>
      </c>
      <c r="AR97" s="24" t="s">
        <v>146</v>
      </c>
      <c r="AT97" s="24" t="s">
        <v>142</v>
      </c>
      <c r="AU97" s="24" t="s">
        <v>86</v>
      </c>
      <c r="AY97" s="24" t="s">
        <v>139</v>
      </c>
      <c r="BE97" s="204">
        <f>IF(N97="základní",J97,0)</f>
        <v>0</v>
      </c>
      <c r="BF97" s="204">
        <f>IF(N97="snížená",J97,0)</f>
        <v>0</v>
      </c>
      <c r="BG97" s="204">
        <f>IF(N97="zákl. přenesená",J97,0)</f>
        <v>0</v>
      </c>
      <c r="BH97" s="204">
        <f>IF(N97="sníž. přenesená",J97,0)</f>
        <v>0</v>
      </c>
      <c r="BI97" s="204">
        <f>IF(N97="nulová",J97,0)</f>
        <v>0</v>
      </c>
      <c r="BJ97" s="24" t="s">
        <v>24</v>
      </c>
      <c r="BK97" s="204">
        <f>ROUND(I97*H97,2)</f>
        <v>0</v>
      </c>
      <c r="BL97" s="24" t="s">
        <v>146</v>
      </c>
      <c r="BM97" s="24" t="s">
        <v>1071</v>
      </c>
    </row>
    <row r="98" spans="2:51" s="12" customFormat="1" ht="13.5">
      <c r="B98" s="217"/>
      <c r="C98" s="218"/>
      <c r="D98" s="207" t="s">
        <v>148</v>
      </c>
      <c r="E98" s="219" t="s">
        <v>22</v>
      </c>
      <c r="F98" s="220" t="s">
        <v>1072</v>
      </c>
      <c r="G98" s="218"/>
      <c r="H98" s="221">
        <v>20.3</v>
      </c>
      <c r="I98" s="222"/>
      <c r="J98" s="218"/>
      <c r="K98" s="218"/>
      <c r="L98" s="223"/>
      <c r="M98" s="224"/>
      <c r="N98" s="225"/>
      <c r="O98" s="225"/>
      <c r="P98" s="225"/>
      <c r="Q98" s="225"/>
      <c r="R98" s="225"/>
      <c r="S98" s="225"/>
      <c r="T98" s="226"/>
      <c r="AT98" s="227" t="s">
        <v>148</v>
      </c>
      <c r="AU98" s="227" t="s">
        <v>86</v>
      </c>
      <c r="AV98" s="12" t="s">
        <v>86</v>
      </c>
      <c r="AW98" s="12" t="s">
        <v>38</v>
      </c>
      <c r="AX98" s="12" t="s">
        <v>77</v>
      </c>
      <c r="AY98" s="227" t="s">
        <v>139</v>
      </c>
    </row>
    <row r="99" spans="2:51" s="12" customFormat="1" ht="13.5">
      <c r="B99" s="217"/>
      <c r="C99" s="218"/>
      <c r="D99" s="207" t="s">
        <v>148</v>
      </c>
      <c r="E99" s="219" t="s">
        <v>22</v>
      </c>
      <c r="F99" s="220" t="s">
        <v>1073</v>
      </c>
      <c r="G99" s="218"/>
      <c r="H99" s="221">
        <v>9</v>
      </c>
      <c r="I99" s="222"/>
      <c r="J99" s="218"/>
      <c r="K99" s="218"/>
      <c r="L99" s="223"/>
      <c r="M99" s="224"/>
      <c r="N99" s="225"/>
      <c r="O99" s="225"/>
      <c r="P99" s="225"/>
      <c r="Q99" s="225"/>
      <c r="R99" s="225"/>
      <c r="S99" s="225"/>
      <c r="T99" s="226"/>
      <c r="AT99" s="227" t="s">
        <v>148</v>
      </c>
      <c r="AU99" s="227" t="s">
        <v>86</v>
      </c>
      <c r="AV99" s="12" t="s">
        <v>86</v>
      </c>
      <c r="AW99" s="12" t="s">
        <v>38</v>
      </c>
      <c r="AX99" s="12" t="s">
        <v>77</v>
      </c>
      <c r="AY99" s="227" t="s">
        <v>139</v>
      </c>
    </row>
    <row r="100" spans="2:51" s="12" customFormat="1" ht="13.5">
      <c r="B100" s="217"/>
      <c r="C100" s="218"/>
      <c r="D100" s="207" t="s">
        <v>148</v>
      </c>
      <c r="E100" s="219" t="s">
        <v>22</v>
      </c>
      <c r="F100" s="220" t="s">
        <v>1074</v>
      </c>
      <c r="G100" s="218"/>
      <c r="H100" s="221">
        <v>3.9</v>
      </c>
      <c r="I100" s="222"/>
      <c r="J100" s="218"/>
      <c r="K100" s="218"/>
      <c r="L100" s="223"/>
      <c r="M100" s="224"/>
      <c r="N100" s="225"/>
      <c r="O100" s="225"/>
      <c r="P100" s="225"/>
      <c r="Q100" s="225"/>
      <c r="R100" s="225"/>
      <c r="S100" s="225"/>
      <c r="T100" s="226"/>
      <c r="AT100" s="227" t="s">
        <v>148</v>
      </c>
      <c r="AU100" s="227" t="s">
        <v>86</v>
      </c>
      <c r="AV100" s="12" t="s">
        <v>86</v>
      </c>
      <c r="AW100" s="12" t="s">
        <v>38</v>
      </c>
      <c r="AX100" s="12" t="s">
        <v>77</v>
      </c>
      <c r="AY100" s="227" t="s">
        <v>139</v>
      </c>
    </row>
    <row r="101" spans="2:51" s="13" customFormat="1" ht="13.5">
      <c r="B101" s="228"/>
      <c r="C101" s="229"/>
      <c r="D101" s="241" t="s">
        <v>148</v>
      </c>
      <c r="E101" s="242" t="s">
        <v>22</v>
      </c>
      <c r="F101" s="243" t="s">
        <v>151</v>
      </c>
      <c r="G101" s="229"/>
      <c r="H101" s="244">
        <v>33.2</v>
      </c>
      <c r="I101" s="233"/>
      <c r="J101" s="229"/>
      <c r="K101" s="229"/>
      <c r="L101" s="234"/>
      <c r="M101" s="235"/>
      <c r="N101" s="236"/>
      <c r="O101" s="236"/>
      <c r="P101" s="236"/>
      <c r="Q101" s="236"/>
      <c r="R101" s="236"/>
      <c r="S101" s="236"/>
      <c r="T101" s="237"/>
      <c r="AT101" s="238" t="s">
        <v>148</v>
      </c>
      <c r="AU101" s="238" t="s">
        <v>86</v>
      </c>
      <c r="AV101" s="13" t="s">
        <v>146</v>
      </c>
      <c r="AW101" s="13" t="s">
        <v>38</v>
      </c>
      <c r="AX101" s="13" t="s">
        <v>24</v>
      </c>
      <c r="AY101" s="238" t="s">
        <v>139</v>
      </c>
    </row>
    <row r="102" spans="2:65" s="1" customFormat="1" ht="22.5" customHeight="1">
      <c r="B102" s="41"/>
      <c r="C102" s="193" t="s">
        <v>146</v>
      </c>
      <c r="D102" s="193" t="s">
        <v>142</v>
      </c>
      <c r="E102" s="194" t="s">
        <v>1075</v>
      </c>
      <c r="F102" s="195" t="s">
        <v>1076</v>
      </c>
      <c r="G102" s="196" t="s">
        <v>145</v>
      </c>
      <c r="H102" s="197">
        <v>58.64</v>
      </c>
      <c r="I102" s="198"/>
      <c r="J102" s="199">
        <f>ROUND(I102*H102,2)</f>
        <v>0</v>
      </c>
      <c r="K102" s="195" t="s">
        <v>1064</v>
      </c>
      <c r="L102" s="61"/>
      <c r="M102" s="200" t="s">
        <v>22</v>
      </c>
      <c r="N102" s="201" t="s">
        <v>48</v>
      </c>
      <c r="O102" s="42"/>
      <c r="P102" s="202">
        <f>O102*H102</f>
        <v>0</v>
      </c>
      <c r="Q102" s="202">
        <v>0</v>
      </c>
      <c r="R102" s="202">
        <f>Q102*H102</f>
        <v>0</v>
      </c>
      <c r="S102" s="202">
        <v>0</v>
      </c>
      <c r="T102" s="203">
        <f>S102*H102</f>
        <v>0</v>
      </c>
      <c r="AR102" s="24" t="s">
        <v>146</v>
      </c>
      <c r="AT102" s="24" t="s">
        <v>142</v>
      </c>
      <c r="AU102" s="24" t="s">
        <v>86</v>
      </c>
      <c r="AY102" s="24" t="s">
        <v>139</v>
      </c>
      <c r="BE102" s="204">
        <f>IF(N102="základní",J102,0)</f>
        <v>0</v>
      </c>
      <c r="BF102" s="204">
        <f>IF(N102="snížená",J102,0)</f>
        <v>0</v>
      </c>
      <c r="BG102" s="204">
        <f>IF(N102="zákl. přenesená",J102,0)</f>
        <v>0</v>
      </c>
      <c r="BH102" s="204">
        <f>IF(N102="sníž. přenesená",J102,0)</f>
        <v>0</v>
      </c>
      <c r="BI102" s="204">
        <f>IF(N102="nulová",J102,0)</f>
        <v>0</v>
      </c>
      <c r="BJ102" s="24" t="s">
        <v>24</v>
      </c>
      <c r="BK102" s="204">
        <f>ROUND(I102*H102,2)</f>
        <v>0</v>
      </c>
      <c r="BL102" s="24" t="s">
        <v>146</v>
      </c>
      <c r="BM102" s="24" t="s">
        <v>1077</v>
      </c>
    </row>
    <row r="103" spans="2:51" s="12" customFormat="1" ht="13.5">
      <c r="B103" s="217"/>
      <c r="C103" s="218"/>
      <c r="D103" s="207" t="s">
        <v>148</v>
      </c>
      <c r="E103" s="219" t="s">
        <v>22</v>
      </c>
      <c r="F103" s="220" t="s">
        <v>1078</v>
      </c>
      <c r="G103" s="218"/>
      <c r="H103" s="221">
        <v>13.5</v>
      </c>
      <c r="I103" s="222"/>
      <c r="J103" s="218"/>
      <c r="K103" s="218"/>
      <c r="L103" s="223"/>
      <c r="M103" s="224"/>
      <c r="N103" s="225"/>
      <c r="O103" s="225"/>
      <c r="P103" s="225"/>
      <c r="Q103" s="225"/>
      <c r="R103" s="225"/>
      <c r="S103" s="225"/>
      <c r="T103" s="226"/>
      <c r="AT103" s="227" t="s">
        <v>148</v>
      </c>
      <c r="AU103" s="227" t="s">
        <v>86</v>
      </c>
      <c r="AV103" s="12" t="s">
        <v>86</v>
      </c>
      <c r="AW103" s="12" t="s">
        <v>38</v>
      </c>
      <c r="AX103" s="12" t="s">
        <v>77</v>
      </c>
      <c r="AY103" s="227" t="s">
        <v>139</v>
      </c>
    </row>
    <row r="104" spans="2:51" s="12" customFormat="1" ht="13.5">
      <c r="B104" s="217"/>
      <c r="C104" s="218"/>
      <c r="D104" s="207" t="s">
        <v>148</v>
      </c>
      <c r="E104" s="219" t="s">
        <v>22</v>
      </c>
      <c r="F104" s="220" t="s">
        <v>1079</v>
      </c>
      <c r="G104" s="218"/>
      <c r="H104" s="221">
        <v>29</v>
      </c>
      <c r="I104" s="222"/>
      <c r="J104" s="218"/>
      <c r="K104" s="218"/>
      <c r="L104" s="223"/>
      <c r="M104" s="224"/>
      <c r="N104" s="225"/>
      <c r="O104" s="225"/>
      <c r="P104" s="225"/>
      <c r="Q104" s="225"/>
      <c r="R104" s="225"/>
      <c r="S104" s="225"/>
      <c r="T104" s="226"/>
      <c r="AT104" s="227" t="s">
        <v>148</v>
      </c>
      <c r="AU104" s="227" t="s">
        <v>86</v>
      </c>
      <c r="AV104" s="12" t="s">
        <v>86</v>
      </c>
      <c r="AW104" s="12" t="s">
        <v>38</v>
      </c>
      <c r="AX104" s="12" t="s">
        <v>77</v>
      </c>
      <c r="AY104" s="227" t="s">
        <v>139</v>
      </c>
    </row>
    <row r="105" spans="2:51" s="12" customFormat="1" ht="13.5">
      <c r="B105" s="217"/>
      <c r="C105" s="218"/>
      <c r="D105" s="207" t="s">
        <v>148</v>
      </c>
      <c r="E105" s="219" t="s">
        <v>22</v>
      </c>
      <c r="F105" s="220" t="s">
        <v>1080</v>
      </c>
      <c r="G105" s="218"/>
      <c r="H105" s="221">
        <v>16.14</v>
      </c>
      <c r="I105" s="222"/>
      <c r="J105" s="218"/>
      <c r="K105" s="218"/>
      <c r="L105" s="223"/>
      <c r="M105" s="224"/>
      <c r="N105" s="225"/>
      <c r="O105" s="225"/>
      <c r="P105" s="225"/>
      <c r="Q105" s="225"/>
      <c r="R105" s="225"/>
      <c r="S105" s="225"/>
      <c r="T105" s="226"/>
      <c r="AT105" s="227" t="s">
        <v>148</v>
      </c>
      <c r="AU105" s="227" t="s">
        <v>86</v>
      </c>
      <c r="AV105" s="12" t="s">
        <v>86</v>
      </c>
      <c r="AW105" s="12" t="s">
        <v>38</v>
      </c>
      <c r="AX105" s="12" t="s">
        <v>77</v>
      </c>
      <c r="AY105" s="227" t="s">
        <v>139</v>
      </c>
    </row>
    <row r="106" spans="2:51" s="13" customFormat="1" ht="13.5">
      <c r="B106" s="228"/>
      <c r="C106" s="229"/>
      <c r="D106" s="241" t="s">
        <v>148</v>
      </c>
      <c r="E106" s="242" t="s">
        <v>22</v>
      </c>
      <c r="F106" s="243" t="s">
        <v>151</v>
      </c>
      <c r="G106" s="229"/>
      <c r="H106" s="244">
        <v>58.64</v>
      </c>
      <c r="I106" s="233"/>
      <c r="J106" s="229"/>
      <c r="K106" s="229"/>
      <c r="L106" s="234"/>
      <c r="M106" s="235"/>
      <c r="N106" s="236"/>
      <c r="O106" s="236"/>
      <c r="P106" s="236"/>
      <c r="Q106" s="236"/>
      <c r="R106" s="236"/>
      <c r="S106" s="236"/>
      <c r="T106" s="237"/>
      <c r="AT106" s="238" t="s">
        <v>148</v>
      </c>
      <c r="AU106" s="238" t="s">
        <v>86</v>
      </c>
      <c r="AV106" s="13" t="s">
        <v>146</v>
      </c>
      <c r="AW106" s="13" t="s">
        <v>38</v>
      </c>
      <c r="AX106" s="13" t="s">
        <v>24</v>
      </c>
      <c r="AY106" s="238" t="s">
        <v>139</v>
      </c>
    </row>
    <row r="107" spans="2:65" s="1" customFormat="1" ht="22.5" customHeight="1">
      <c r="B107" s="41"/>
      <c r="C107" s="193" t="s">
        <v>245</v>
      </c>
      <c r="D107" s="193" t="s">
        <v>142</v>
      </c>
      <c r="E107" s="194" t="s">
        <v>1081</v>
      </c>
      <c r="F107" s="195" t="s">
        <v>1082</v>
      </c>
      <c r="G107" s="196" t="s">
        <v>145</v>
      </c>
      <c r="H107" s="197">
        <v>26.66</v>
      </c>
      <c r="I107" s="198"/>
      <c r="J107" s="199">
        <f>ROUND(I107*H107,2)</f>
        <v>0</v>
      </c>
      <c r="K107" s="195" t="s">
        <v>1064</v>
      </c>
      <c r="L107" s="61"/>
      <c r="M107" s="200" t="s">
        <v>22</v>
      </c>
      <c r="N107" s="201" t="s">
        <v>48</v>
      </c>
      <c r="O107" s="42"/>
      <c r="P107" s="202">
        <f>O107*H107</f>
        <v>0</v>
      </c>
      <c r="Q107" s="202">
        <v>0</v>
      </c>
      <c r="R107" s="202">
        <f>Q107*H107</f>
        <v>0</v>
      </c>
      <c r="S107" s="202">
        <v>0</v>
      </c>
      <c r="T107" s="203">
        <f>S107*H107</f>
        <v>0</v>
      </c>
      <c r="AR107" s="24" t="s">
        <v>146</v>
      </c>
      <c r="AT107" s="24" t="s">
        <v>142</v>
      </c>
      <c r="AU107" s="24" t="s">
        <v>86</v>
      </c>
      <c r="AY107" s="24" t="s">
        <v>139</v>
      </c>
      <c r="BE107" s="204">
        <f>IF(N107="základní",J107,0)</f>
        <v>0</v>
      </c>
      <c r="BF107" s="204">
        <f>IF(N107="snížená",J107,0)</f>
        <v>0</v>
      </c>
      <c r="BG107" s="204">
        <f>IF(N107="zákl. přenesená",J107,0)</f>
        <v>0</v>
      </c>
      <c r="BH107" s="204">
        <f>IF(N107="sníž. přenesená",J107,0)</f>
        <v>0</v>
      </c>
      <c r="BI107" s="204">
        <f>IF(N107="nulová",J107,0)</f>
        <v>0</v>
      </c>
      <c r="BJ107" s="24" t="s">
        <v>24</v>
      </c>
      <c r="BK107" s="204">
        <f>ROUND(I107*H107,2)</f>
        <v>0</v>
      </c>
      <c r="BL107" s="24" t="s">
        <v>146</v>
      </c>
      <c r="BM107" s="24" t="s">
        <v>1083</v>
      </c>
    </row>
    <row r="108" spans="2:51" s="12" customFormat="1" ht="13.5">
      <c r="B108" s="217"/>
      <c r="C108" s="218"/>
      <c r="D108" s="207" t="s">
        <v>148</v>
      </c>
      <c r="E108" s="219" t="s">
        <v>22</v>
      </c>
      <c r="F108" s="220" t="s">
        <v>1084</v>
      </c>
      <c r="G108" s="218"/>
      <c r="H108" s="221">
        <v>26.66</v>
      </c>
      <c r="I108" s="222"/>
      <c r="J108" s="218"/>
      <c r="K108" s="218"/>
      <c r="L108" s="223"/>
      <c r="M108" s="224"/>
      <c r="N108" s="225"/>
      <c r="O108" s="225"/>
      <c r="P108" s="225"/>
      <c r="Q108" s="225"/>
      <c r="R108" s="225"/>
      <c r="S108" s="225"/>
      <c r="T108" s="226"/>
      <c r="AT108" s="227" t="s">
        <v>148</v>
      </c>
      <c r="AU108" s="227" t="s">
        <v>86</v>
      </c>
      <c r="AV108" s="12" t="s">
        <v>86</v>
      </c>
      <c r="AW108" s="12" t="s">
        <v>38</v>
      </c>
      <c r="AX108" s="12" t="s">
        <v>77</v>
      </c>
      <c r="AY108" s="227" t="s">
        <v>139</v>
      </c>
    </row>
    <row r="109" spans="2:51" s="13" customFormat="1" ht="13.5">
      <c r="B109" s="228"/>
      <c r="C109" s="229"/>
      <c r="D109" s="241" t="s">
        <v>148</v>
      </c>
      <c r="E109" s="242" t="s">
        <v>22</v>
      </c>
      <c r="F109" s="243" t="s">
        <v>151</v>
      </c>
      <c r="G109" s="229"/>
      <c r="H109" s="244">
        <v>26.66</v>
      </c>
      <c r="I109" s="233"/>
      <c r="J109" s="229"/>
      <c r="K109" s="229"/>
      <c r="L109" s="234"/>
      <c r="M109" s="235"/>
      <c r="N109" s="236"/>
      <c r="O109" s="236"/>
      <c r="P109" s="236"/>
      <c r="Q109" s="236"/>
      <c r="R109" s="236"/>
      <c r="S109" s="236"/>
      <c r="T109" s="237"/>
      <c r="AT109" s="238" t="s">
        <v>148</v>
      </c>
      <c r="AU109" s="238" t="s">
        <v>86</v>
      </c>
      <c r="AV109" s="13" t="s">
        <v>146</v>
      </c>
      <c r="AW109" s="13" t="s">
        <v>38</v>
      </c>
      <c r="AX109" s="13" t="s">
        <v>24</v>
      </c>
      <c r="AY109" s="238" t="s">
        <v>139</v>
      </c>
    </row>
    <row r="110" spans="2:65" s="1" customFormat="1" ht="22.5" customHeight="1">
      <c r="B110" s="41"/>
      <c r="C110" s="193" t="s">
        <v>152</v>
      </c>
      <c r="D110" s="193" t="s">
        <v>142</v>
      </c>
      <c r="E110" s="194" t="s">
        <v>1085</v>
      </c>
      <c r="F110" s="195" t="s">
        <v>1086</v>
      </c>
      <c r="G110" s="196" t="s">
        <v>374</v>
      </c>
      <c r="H110" s="197">
        <v>102</v>
      </c>
      <c r="I110" s="198"/>
      <c r="J110" s="199">
        <f>ROUND(I110*H110,2)</f>
        <v>0</v>
      </c>
      <c r="K110" s="195" t="s">
        <v>1064</v>
      </c>
      <c r="L110" s="61"/>
      <c r="M110" s="200" t="s">
        <v>22</v>
      </c>
      <c r="N110" s="201" t="s">
        <v>48</v>
      </c>
      <c r="O110" s="42"/>
      <c r="P110" s="202">
        <f>O110*H110</f>
        <v>0</v>
      </c>
      <c r="Q110" s="202">
        <v>0</v>
      </c>
      <c r="R110" s="202">
        <f>Q110*H110</f>
        <v>0</v>
      </c>
      <c r="S110" s="202">
        <v>0</v>
      </c>
      <c r="T110" s="203">
        <f>S110*H110</f>
        <v>0</v>
      </c>
      <c r="AR110" s="24" t="s">
        <v>146</v>
      </c>
      <c r="AT110" s="24" t="s">
        <v>142</v>
      </c>
      <c r="AU110" s="24" t="s">
        <v>86</v>
      </c>
      <c r="AY110" s="24" t="s">
        <v>139</v>
      </c>
      <c r="BE110" s="204">
        <f>IF(N110="základní",J110,0)</f>
        <v>0</v>
      </c>
      <c r="BF110" s="204">
        <f>IF(N110="snížená",J110,0)</f>
        <v>0</v>
      </c>
      <c r="BG110" s="204">
        <f>IF(N110="zákl. přenesená",J110,0)</f>
        <v>0</v>
      </c>
      <c r="BH110" s="204">
        <f>IF(N110="sníž. přenesená",J110,0)</f>
        <v>0</v>
      </c>
      <c r="BI110" s="204">
        <f>IF(N110="nulová",J110,0)</f>
        <v>0</v>
      </c>
      <c r="BJ110" s="24" t="s">
        <v>24</v>
      </c>
      <c r="BK110" s="204">
        <f>ROUND(I110*H110,2)</f>
        <v>0</v>
      </c>
      <c r="BL110" s="24" t="s">
        <v>146</v>
      </c>
      <c r="BM110" s="24" t="s">
        <v>1087</v>
      </c>
    </row>
    <row r="111" spans="2:51" s="12" customFormat="1" ht="13.5">
      <c r="B111" s="217"/>
      <c r="C111" s="218"/>
      <c r="D111" s="207" t="s">
        <v>148</v>
      </c>
      <c r="E111" s="219" t="s">
        <v>22</v>
      </c>
      <c r="F111" s="220" t="s">
        <v>1088</v>
      </c>
      <c r="G111" s="218"/>
      <c r="H111" s="221">
        <v>60</v>
      </c>
      <c r="I111" s="222"/>
      <c r="J111" s="218"/>
      <c r="K111" s="218"/>
      <c r="L111" s="223"/>
      <c r="M111" s="224"/>
      <c r="N111" s="225"/>
      <c r="O111" s="225"/>
      <c r="P111" s="225"/>
      <c r="Q111" s="225"/>
      <c r="R111" s="225"/>
      <c r="S111" s="225"/>
      <c r="T111" s="226"/>
      <c r="AT111" s="227" t="s">
        <v>148</v>
      </c>
      <c r="AU111" s="227" t="s">
        <v>86</v>
      </c>
      <c r="AV111" s="12" t="s">
        <v>86</v>
      </c>
      <c r="AW111" s="12" t="s">
        <v>38</v>
      </c>
      <c r="AX111" s="12" t="s">
        <v>77</v>
      </c>
      <c r="AY111" s="227" t="s">
        <v>139</v>
      </c>
    </row>
    <row r="112" spans="2:51" s="12" customFormat="1" ht="13.5">
      <c r="B112" s="217"/>
      <c r="C112" s="218"/>
      <c r="D112" s="207" t="s">
        <v>148</v>
      </c>
      <c r="E112" s="219" t="s">
        <v>22</v>
      </c>
      <c r="F112" s="220" t="s">
        <v>1089</v>
      </c>
      <c r="G112" s="218"/>
      <c r="H112" s="221">
        <v>42</v>
      </c>
      <c r="I112" s="222"/>
      <c r="J112" s="218"/>
      <c r="K112" s="218"/>
      <c r="L112" s="223"/>
      <c r="M112" s="224"/>
      <c r="N112" s="225"/>
      <c r="O112" s="225"/>
      <c r="P112" s="225"/>
      <c r="Q112" s="225"/>
      <c r="R112" s="225"/>
      <c r="S112" s="225"/>
      <c r="T112" s="226"/>
      <c r="AT112" s="227" t="s">
        <v>148</v>
      </c>
      <c r="AU112" s="227" t="s">
        <v>86</v>
      </c>
      <c r="AV112" s="12" t="s">
        <v>86</v>
      </c>
      <c r="AW112" s="12" t="s">
        <v>38</v>
      </c>
      <c r="AX112" s="12" t="s">
        <v>77</v>
      </c>
      <c r="AY112" s="227" t="s">
        <v>139</v>
      </c>
    </row>
    <row r="113" spans="2:51" s="13" customFormat="1" ht="13.5">
      <c r="B113" s="228"/>
      <c r="C113" s="229"/>
      <c r="D113" s="207" t="s">
        <v>148</v>
      </c>
      <c r="E113" s="230" t="s">
        <v>22</v>
      </c>
      <c r="F113" s="231" t="s">
        <v>151</v>
      </c>
      <c r="G113" s="229"/>
      <c r="H113" s="232">
        <v>102</v>
      </c>
      <c r="I113" s="233"/>
      <c r="J113" s="229"/>
      <c r="K113" s="229"/>
      <c r="L113" s="234"/>
      <c r="M113" s="235"/>
      <c r="N113" s="236"/>
      <c r="O113" s="236"/>
      <c r="P113" s="236"/>
      <c r="Q113" s="236"/>
      <c r="R113" s="236"/>
      <c r="S113" s="236"/>
      <c r="T113" s="237"/>
      <c r="AT113" s="238" t="s">
        <v>148</v>
      </c>
      <c r="AU113" s="238" t="s">
        <v>86</v>
      </c>
      <c r="AV113" s="13" t="s">
        <v>146</v>
      </c>
      <c r="AW113" s="13" t="s">
        <v>38</v>
      </c>
      <c r="AX113" s="13" t="s">
        <v>24</v>
      </c>
      <c r="AY113" s="238" t="s">
        <v>139</v>
      </c>
    </row>
    <row r="114" spans="2:63" s="10" customFormat="1" ht="29.85" customHeight="1">
      <c r="B114" s="176"/>
      <c r="C114" s="177"/>
      <c r="D114" s="190" t="s">
        <v>76</v>
      </c>
      <c r="E114" s="191" t="s">
        <v>254</v>
      </c>
      <c r="F114" s="191" t="s">
        <v>255</v>
      </c>
      <c r="G114" s="177"/>
      <c r="H114" s="177"/>
      <c r="I114" s="180"/>
      <c r="J114" s="192">
        <f>BK114</f>
        <v>0</v>
      </c>
      <c r="K114" s="177"/>
      <c r="L114" s="182"/>
      <c r="M114" s="183"/>
      <c r="N114" s="184"/>
      <c r="O114" s="184"/>
      <c r="P114" s="185">
        <f>SUM(P115:P131)</f>
        <v>0</v>
      </c>
      <c r="Q114" s="184"/>
      <c r="R114" s="185">
        <f>SUM(R115:R131)</f>
        <v>0</v>
      </c>
      <c r="S114" s="184"/>
      <c r="T114" s="186">
        <f>SUM(T115:T131)</f>
        <v>0</v>
      </c>
      <c r="AR114" s="187" t="s">
        <v>24</v>
      </c>
      <c r="AT114" s="188" t="s">
        <v>76</v>
      </c>
      <c r="AU114" s="188" t="s">
        <v>24</v>
      </c>
      <c r="AY114" s="187" t="s">
        <v>139</v>
      </c>
      <c r="BK114" s="189">
        <f>SUM(BK115:BK131)</f>
        <v>0</v>
      </c>
    </row>
    <row r="115" spans="2:65" s="1" customFormat="1" ht="22.5" customHeight="1">
      <c r="B115" s="41"/>
      <c r="C115" s="193" t="s">
        <v>291</v>
      </c>
      <c r="D115" s="193" t="s">
        <v>142</v>
      </c>
      <c r="E115" s="194" t="s">
        <v>1090</v>
      </c>
      <c r="F115" s="195" t="s">
        <v>1091</v>
      </c>
      <c r="G115" s="196" t="s">
        <v>585</v>
      </c>
      <c r="H115" s="197">
        <v>290</v>
      </c>
      <c r="I115" s="198"/>
      <c r="J115" s="199">
        <f>ROUND(I115*H115,2)</f>
        <v>0</v>
      </c>
      <c r="K115" s="195" t="s">
        <v>1064</v>
      </c>
      <c r="L115" s="61"/>
      <c r="M115" s="200" t="s">
        <v>22</v>
      </c>
      <c r="N115" s="201" t="s">
        <v>48</v>
      </c>
      <c r="O115" s="42"/>
      <c r="P115" s="202">
        <f>O115*H115</f>
        <v>0</v>
      </c>
      <c r="Q115" s="202">
        <v>0</v>
      </c>
      <c r="R115" s="202">
        <f>Q115*H115</f>
        <v>0</v>
      </c>
      <c r="S115" s="202">
        <v>0</v>
      </c>
      <c r="T115" s="203">
        <f>S115*H115</f>
        <v>0</v>
      </c>
      <c r="AR115" s="24" t="s">
        <v>146</v>
      </c>
      <c r="AT115" s="24" t="s">
        <v>142</v>
      </c>
      <c r="AU115" s="24" t="s">
        <v>86</v>
      </c>
      <c r="AY115" s="24" t="s">
        <v>139</v>
      </c>
      <c r="BE115" s="204">
        <f>IF(N115="základní",J115,0)</f>
        <v>0</v>
      </c>
      <c r="BF115" s="204">
        <f>IF(N115="snížená",J115,0)</f>
        <v>0</v>
      </c>
      <c r="BG115" s="204">
        <f>IF(N115="zákl. přenesená",J115,0)</f>
        <v>0</v>
      </c>
      <c r="BH115" s="204">
        <f>IF(N115="sníž. přenesená",J115,0)</f>
        <v>0</v>
      </c>
      <c r="BI115" s="204">
        <f>IF(N115="nulová",J115,0)</f>
        <v>0</v>
      </c>
      <c r="BJ115" s="24" t="s">
        <v>24</v>
      </c>
      <c r="BK115" s="204">
        <f>ROUND(I115*H115,2)</f>
        <v>0</v>
      </c>
      <c r="BL115" s="24" t="s">
        <v>146</v>
      </c>
      <c r="BM115" s="24" t="s">
        <v>1092</v>
      </c>
    </row>
    <row r="116" spans="2:65" s="1" customFormat="1" ht="22.5" customHeight="1">
      <c r="B116" s="41"/>
      <c r="C116" s="193" t="s">
        <v>297</v>
      </c>
      <c r="D116" s="193" t="s">
        <v>142</v>
      </c>
      <c r="E116" s="194" t="s">
        <v>1093</v>
      </c>
      <c r="F116" s="195" t="s">
        <v>1094</v>
      </c>
      <c r="G116" s="196" t="s">
        <v>585</v>
      </c>
      <c r="H116" s="197">
        <v>129</v>
      </c>
      <c r="I116" s="198"/>
      <c r="J116" s="199">
        <f>ROUND(I116*H116,2)</f>
        <v>0</v>
      </c>
      <c r="K116" s="195" t="s">
        <v>1064</v>
      </c>
      <c r="L116" s="61"/>
      <c r="M116" s="200" t="s">
        <v>22</v>
      </c>
      <c r="N116" s="201" t="s">
        <v>48</v>
      </c>
      <c r="O116" s="42"/>
      <c r="P116" s="202">
        <f>O116*H116</f>
        <v>0</v>
      </c>
      <c r="Q116" s="202">
        <v>0</v>
      </c>
      <c r="R116" s="202">
        <f>Q116*H116</f>
        <v>0</v>
      </c>
      <c r="S116" s="202">
        <v>0</v>
      </c>
      <c r="T116" s="203">
        <f>S116*H116</f>
        <v>0</v>
      </c>
      <c r="AR116" s="24" t="s">
        <v>146</v>
      </c>
      <c r="AT116" s="24" t="s">
        <v>142</v>
      </c>
      <c r="AU116" s="24" t="s">
        <v>86</v>
      </c>
      <c r="AY116" s="24" t="s">
        <v>139</v>
      </c>
      <c r="BE116" s="204">
        <f>IF(N116="základní",J116,0)</f>
        <v>0</v>
      </c>
      <c r="BF116" s="204">
        <f>IF(N116="snížená",J116,0)</f>
        <v>0</v>
      </c>
      <c r="BG116" s="204">
        <f>IF(N116="zákl. přenesená",J116,0)</f>
        <v>0</v>
      </c>
      <c r="BH116" s="204">
        <f>IF(N116="sníž. přenesená",J116,0)</f>
        <v>0</v>
      </c>
      <c r="BI116" s="204">
        <f>IF(N116="nulová",J116,0)</f>
        <v>0</v>
      </c>
      <c r="BJ116" s="24" t="s">
        <v>24</v>
      </c>
      <c r="BK116" s="204">
        <f>ROUND(I116*H116,2)</f>
        <v>0</v>
      </c>
      <c r="BL116" s="24" t="s">
        <v>146</v>
      </c>
      <c r="BM116" s="24" t="s">
        <v>1095</v>
      </c>
    </row>
    <row r="117" spans="2:51" s="12" customFormat="1" ht="13.5">
      <c r="B117" s="217"/>
      <c r="C117" s="218"/>
      <c r="D117" s="207" t="s">
        <v>148</v>
      </c>
      <c r="E117" s="219" t="s">
        <v>22</v>
      </c>
      <c r="F117" s="220" t="s">
        <v>1096</v>
      </c>
      <c r="G117" s="218"/>
      <c r="H117" s="221">
        <v>90</v>
      </c>
      <c r="I117" s="222"/>
      <c r="J117" s="218"/>
      <c r="K117" s="218"/>
      <c r="L117" s="223"/>
      <c r="M117" s="224"/>
      <c r="N117" s="225"/>
      <c r="O117" s="225"/>
      <c r="P117" s="225"/>
      <c r="Q117" s="225"/>
      <c r="R117" s="225"/>
      <c r="S117" s="225"/>
      <c r="T117" s="226"/>
      <c r="AT117" s="227" t="s">
        <v>148</v>
      </c>
      <c r="AU117" s="227" t="s">
        <v>86</v>
      </c>
      <c r="AV117" s="12" t="s">
        <v>86</v>
      </c>
      <c r="AW117" s="12" t="s">
        <v>38</v>
      </c>
      <c r="AX117" s="12" t="s">
        <v>77</v>
      </c>
      <c r="AY117" s="227" t="s">
        <v>139</v>
      </c>
    </row>
    <row r="118" spans="2:51" s="12" customFormat="1" ht="13.5">
      <c r="B118" s="217"/>
      <c r="C118" s="218"/>
      <c r="D118" s="207" t="s">
        <v>148</v>
      </c>
      <c r="E118" s="219" t="s">
        <v>22</v>
      </c>
      <c r="F118" s="220" t="s">
        <v>516</v>
      </c>
      <c r="G118" s="218"/>
      <c r="H118" s="221">
        <v>39</v>
      </c>
      <c r="I118" s="222"/>
      <c r="J118" s="218"/>
      <c r="K118" s="218"/>
      <c r="L118" s="223"/>
      <c r="M118" s="224"/>
      <c r="N118" s="225"/>
      <c r="O118" s="225"/>
      <c r="P118" s="225"/>
      <c r="Q118" s="225"/>
      <c r="R118" s="225"/>
      <c r="S118" s="225"/>
      <c r="T118" s="226"/>
      <c r="AT118" s="227" t="s">
        <v>148</v>
      </c>
      <c r="AU118" s="227" t="s">
        <v>86</v>
      </c>
      <c r="AV118" s="12" t="s">
        <v>86</v>
      </c>
      <c r="AW118" s="12" t="s">
        <v>38</v>
      </c>
      <c r="AX118" s="12" t="s">
        <v>77</v>
      </c>
      <c r="AY118" s="227" t="s">
        <v>139</v>
      </c>
    </row>
    <row r="119" spans="2:51" s="13" customFormat="1" ht="13.5">
      <c r="B119" s="228"/>
      <c r="C119" s="229"/>
      <c r="D119" s="241" t="s">
        <v>148</v>
      </c>
      <c r="E119" s="242" t="s">
        <v>22</v>
      </c>
      <c r="F119" s="243" t="s">
        <v>151</v>
      </c>
      <c r="G119" s="229"/>
      <c r="H119" s="244">
        <v>129</v>
      </c>
      <c r="I119" s="233"/>
      <c r="J119" s="229"/>
      <c r="K119" s="229"/>
      <c r="L119" s="234"/>
      <c r="M119" s="235"/>
      <c r="N119" s="236"/>
      <c r="O119" s="236"/>
      <c r="P119" s="236"/>
      <c r="Q119" s="236"/>
      <c r="R119" s="236"/>
      <c r="S119" s="236"/>
      <c r="T119" s="237"/>
      <c r="AT119" s="238" t="s">
        <v>148</v>
      </c>
      <c r="AU119" s="238" t="s">
        <v>86</v>
      </c>
      <c r="AV119" s="13" t="s">
        <v>146</v>
      </c>
      <c r="AW119" s="13" t="s">
        <v>38</v>
      </c>
      <c r="AX119" s="13" t="s">
        <v>24</v>
      </c>
      <c r="AY119" s="238" t="s">
        <v>139</v>
      </c>
    </row>
    <row r="120" spans="2:65" s="1" customFormat="1" ht="22.5" customHeight="1">
      <c r="B120" s="41"/>
      <c r="C120" s="193" t="s">
        <v>254</v>
      </c>
      <c r="D120" s="193" t="s">
        <v>142</v>
      </c>
      <c r="E120" s="194" t="s">
        <v>1097</v>
      </c>
      <c r="F120" s="195" t="s">
        <v>1098</v>
      </c>
      <c r="G120" s="196" t="s">
        <v>585</v>
      </c>
      <c r="H120" s="197">
        <v>107.6</v>
      </c>
      <c r="I120" s="198"/>
      <c r="J120" s="199">
        <f>ROUND(I120*H120,2)</f>
        <v>0</v>
      </c>
      <c r="K120" s="195" t="s">
        <v>1064</v>
      </c>
      <c r="L120" s="61"/>
      <c r="M120" s="200" t="s">
        <v>22</v>
      </c>
      <c r="N120" s="201" t="s">
        <v>48</v>
      </c>
      <c r="O120" s="42"/>
      <c r="P120" s="202">
        <f>O120*H120</f>
        <v>0</v>
      </c>
      <c r="Q120" s="202">
        <v>0</v>
      </c>
      <c r="R120" s="202">
        <f>Q120*H120</f>
        <v>0</v>
      </c>
      <c r="S120" s="202">
        <v>0</v>
      </c>
      <c r="T120" s="203">
        <f>S120*H120</f>
        <v>0</v>
      </c>
      <c r="AR120" s="24" t="s">
        <v>146</v>
      </c>
      <c r="AT120" s="24" t="s">
        <v>142</v>
      </c>
      <c r="AU120" s="24" t="s">
        <v>86</v>
      </c>
      <c r="AY120" s="24" t="s">
        <v>139</v>
      </c>
      <c r="BE120" s="204">
        <f>IF(N120="základní",J120,0)</f>
        <v>0</v>
      </c>
      <c r="BF120" s="204">
        <f>IF(N120="snížená",J120,0)</f>
        <v>0</v>
      </c>
      <c r="BG120" s="204">
        <f>IF(N120="zákl. přenesená",J120,0)</f>
        <v>0</v>
      </c>
      <c r="BH120" s="204">
        <f>IF(N120="sníž. přenesená",J120,0)</f>
        <v>0</v>
      </c>
      <c r="BI120" s="204">
        <f>IF(N120="nulová",J120,0)</f>
        <v>0</v>
      </c>
      <c r="BJ120" s="24" t="s">
        <v>24</v>
      </c>
      <c r="BK120" s="204">
        <f>ROUND(I120*H120,2)</f>
        <v>0</v>
      </c>
      <c r="BL120" s="24" t="s">
        <v>146</v>
      </c>
      <c r="BM120" s="24" t="s">
        <v>1099</v>
      </c>
    </row>
    <row r="121" spans="2:65" s="1" customFormat="1" ht="22.5" customHeight="1">
      <c r="B121" s="41"/>
      <c r="C121" s="193" t="s">
        <v>29</v>
      </c>
      <c r="D121" s="193" t="s">
        <v>142</v>
      </c>
      <c r="E121" s="194" t="s">
        <v>1100</v>
      </c>
      <c r="F121" s="195" t="s">
        <v>1101</v>
      </c>
      <c r="G121" s="196" t="s">
        <v>585</v>
      </c>
      <c r="H121" s="197">
        <v>133.3</v>
      </c>
      <c r="I121" s="198"/>
      <c r="J121" s="199">
        <f>ROUND(I121*H121,2)</f>
        <v>0</v>
      </c>
      <c r="K121" s="195" t="s">
        <v>1064</v>
      </c>
      <c r="L121" s="61"/>
      <c r="M121" s="200" t="s">
        <v>22</v>
      </c>
      <c r="N121" s="201" t="s">
        <v>48</v>
      </c>
      <c r="O121" s="42"/>
      <c r="P121" s="202">
        <f>O121*H121</f>
        <v>0</v>
      </c>
      <c r="Q121" s="202">
        <v>0</v>
      </c>
      <c r="R121" s="202">
        <f>Q121*H121</f>
        <v>0</v>
      </c>
      <c r="S121" s="202">
        <v>0</v>
      </c>
      <c r="T121" s="203">
        <f>S121*H121</f>
        <v>0</v>
      </c>
      <c r="AR121" s="24" t="s">
        <v>146</v>
      </c>
      <c r="AT121" s="24" t="s">
        <v>142</v>
      </c>
      <c r="AU121" s="24" t="s">
        <v>86</v>
      </c>
      <c r="AY121" s="24" t="s">
        <v>139</v>
      </c>
      <c r="BE121" s="204">
        <f>IF(N121="základní",J121,0)</f>
        <v>0</v>
      </c>
      <c r="BF121" s="204">
        <f>IF(N121="snížená",J121,0)</f>
        <v>0</v>
      </c>
      <c r="BG121" s="204">
        <f>IF(N121="zákl. přenesená",J121,0)</f>
        <v>0</v>
      </c>
      <c r="BH121" s="204">
        <f>IF(N121="sníž. přenesená",J121,0)</f>
        <v>0</v>
      </c>
      <c r="BI121" s="204">
        <f>IF(N121="nulová",J121,0)</f>
        <v>0</v>
      </c>
      <c r="BJ121" s="24" t="s">
        <v>24</v>
      </c>
      <c r="BK121" s="204">
        <f>ROUND(I121*H121,2)</f>
        <v>0</v>
      </c>
      <c r="BL121" s="24" t="s">
        <v>146</v>
      </c>
      <c r="BM121" s="24" t="s">
        <v>1102</v>
      </c>
    </row>
    <row r="122" spans="2:51" s="12" customFormat="1" ht="13.5">
      <c r="B122" s="217"/>
      <c r="C122" s="218"/>
      <c r="D122" s="207" t="s">
        <v>148</v>
      </c>
      <c r="E122" s="219" t="s">
        <v>22</v>
      </c>
      <c r="F122" s="220" t="s">
        <v>1103</v>
      </c>
      <c r="G122" s="218"/>
      <c r="H122" s="221">
        <v>133.3</v>
      </c>
      <c r="I122" s="222"/>
      <c r="J122" s="218"/>
      <c r="K122" s="218"/>
      <c r="L122" s="223"/>
      <c r="M122" s="224"/>
      <c r="N122" s="225"/>
      <c r="O122" s="225"/>
      <c r="P122" s="225"/>
      <c r="Q122" s="225"/>
      <c r="R122" s="225"/>
      <c r="S122" s="225"/>
      <c r="T122" s="226"/>
      <c r="AT122" s="227" t="s">
        <v>148</v>
      </c>
      <c r="AU122" s="227" t="s">
        <v>86</v>
      </c>
      <c r="AV122" s="12" t="s">
        <v>86</v>
      </c>
      <c r="AW122" s="12" t="s">
        <v>38</v>
      </c>
      <c r="AX122" s="12" t="s">
        <v>77</v>
      </c>
      <c r="AY122" s="227" t="s">
        <v>139</v>
      </c>
    </row>
    <row r="123" spans="2:51" s="13" customFormat="1" ht="13.5">
      <c r="B123" s="228"/>
      <c r="C123" s="229"/>
      <c r="D123" s="241" t="s">
        <v>148</v>
      </c>
      <c r="E123" s="242" t="s">
        <v>22</v>
      </c>
      <c r="F123" s="243" t="s">
        <v>151</v>
      </c>
      <c r="G123" s="229"/>
      <c r="H123" s="244">
        <v>133.3</v>
      </c>
      <c r="I123" s="233"/>
      <c r="J123" s="229"/>
      <c r="K123" s="229"/>
      <c r="L123" s="234"/>
      <c r="M123" s="235"/>
      <c r="N123" s="236"/>
      <c r="O123" s="236"/>
      <c r="P123" s="236"/>
      <c r="Q123" s="236"/>
      <c r="R123" s="236"/>
      <c r="S123" s="236"/>
      <c r="T123" s="237"/>
      <c r="AT123" s="238" t="s">
        <v>148</v>
      </c>
      <c r="AU123" s="238" t="s">
        <v>86</v>
      </c>
      <c r="AV123" s="13" t="s">
        <v>146</v>
      </c>
      <c r="AW123" s="13" t="s">
        <v>38</v>
      </c>
      <c r="AX123" s="13" t="s">
        <v>24</v>
      </c>
      <c r="AY123" s="238" t="s">
        <v>139</v>
      </c>
    </row>
    <row r="124" spans="2:65" s="1" customFormat="1" ht="22.5" customHeight="1">
      <c r="B124" s="41"/>
      <c r="C124" s="193" t="s">
        <v>314</v>
      </c>
      <c r="D124" s="193" t="s">
        <v>142</v>
      </c>
      <c r="E124" s="194" t="s">
        <v>1104</v>
      </c>
      <c r="F124" s="195" t="s">
        <v>1105</v>
      </c>
      <c r="G124" s="196" t="s">
        <v>585</v>
      </c>
      <c r="H124" s="197">
        <v>18</v>
      </c>
      <c r="I124" s="198"/>
      <c r="J124" s="199">
        <f>ROUND(I124*H124,2)</f>
        <v>0</v>
      </c>
      <c r="K124" s="195" t="s">
        <v>1064</v>
      </c>
      <c r="L124" s="61"/>
      <c r="M124" s="200" t="s">
        <v>22</v>
      </c>
      <c r="N124" s="201" t="s">
        <v>48</v>
      </c>
      <c r="O124" s="42"/>
      <c r="P124" s="202">
        <f>O124*H124</f>
        <v>0</v>
      </c>
      <c r="Q124" s="202">
        <v>0</v>
      </c>
      <c r="R124" s="202">
        <f>Q124*H124</f>
        <v>0</v>
      </c>
      <c r="S124" s="202">
        <v>0</v>
      </c>
      <c r="T124" s="203">
        <f>S124*H124</f>
        <v>0</v>
      </c>
      <c r="AR124" s="24" t="s">
        <v>146</v>
      </c>
      <c r="AT124" s="24" t="s">
        <v>142</v>
      </c>
      <c r="AU124" s="24" t="s">
        <v>86</v>
      </c>
      <c r="AY124" s="24" t="s">
        <v>139</v>
      </c>
      <c r="BE124" s="204">
        <f>IF(N124="základní",J124,0)</f>
        <v>0</v>
      </c>
      <c r="BF124" s="204">
        <f>IF(N124="snížená",J124,0)</f>
        <v>0</v>
      </c>
      <c r="BG124" s="204">
        <f>IF(N124="zákl. přenesená",J124,0)</f>
        <v>0</v>
      </c>
      <c r="BH124" s="204">
        <f>IF(N124="sníž. přenesená",J124,0)</f>
        <v>0</v>
      </c>
      <c r="BI124" s="204">
        <f>IF(N124="nulová",J124,0)</f>
        <v>0</v>
      </c>
      <c r="BJ124" s="24" t="s">
        <v>24</v>
      </c>
      <c r="BK124" s="204">
        <f>ROUND(I124*H124,2)</f>
        <v>0</v>
      </c>
      <c r="BL124" s="24" t="s">
        <v>146</v>
      </c>
      <c r="BM124" s="24" t="s">
        <v>1106</v>
      </c>
    </row>
    <row r="125" spans="2:65" s="1" customFormat="1" ht="22.5" customHeight="1">
      <c r="B125" s="41"/>
      <c r="C125" s="193" t="s">
        <v>322</v>
      </c>
      <c r="D125" s="193" t="s">
        <v>142</v>
      </c>
      <c r="E125" s="194" t="s">
        <v>1107</v>
      </c>
      <c r="F125" s="195" t="s">
        <v>1108</v>
      </c>
      <c r="G125" s="196" t="s">
        <v>585</v>
      </c>
      <c r="H125" s="197">
        <v>27.6</v>
      </c>
      <c r="I125" s="198"/>
      <c r="J125" s="199">
        <f>ROUND(I125*H125,2)</f>
        <v>0</v>
      </c>
      <c r="K125" s="195" t="s">
        <v>1064</v>
      </c>
      <c r="L125" s="61"/>
      <c r="M125" s="200" t="s">
        <v>22</v>
      </c>
      <c r="N125" s="201" t="s">
        <v>48</v>
      </c>
      <c r="O125" s="42"/>
      <c r="P125" s="202">
        <f>O125*H125</f>
        <v>0</v>
      </c>
      <c r="Q125" s="202">
        <v>0</v>
      </c>
      <c r="R125" s="202">
        <f>Q125*H125</f>
        <v>0</v>
      </c>
      <c r="S125" s="202">
        <v>0</v>
      </c>
      <c r="T125" s="203">
        <f>S125*H125</f>
        <v>0</v>
      </c>
      <c r="AR125" s="24" t="s">
        <v>146</v>
      </c>
      <c r="AT125" s="24" t="s">
        <v>142</v>
      </c>
      <c r="AU125" s="24" t="s">
        <v>86</v>
      </c>
      <c r="AY125" s="24" t="s">
        <v>139</v>
      </c>
      <c r="BE125" s="204">
        <f>IF(N125="základní",J125,0)</f>
        <v>0</v>
      </c>
      <c r="BF125" s="204">
        <f>IF(N125="snížená",J125,0)</f>
        <v>0</v>
      </c>
      <c r="BG125" s="204">
        <f>IF(N125="zákl. přenesená",J125,0)</f>
        <v>0</v>
      </c>
      <c r="BH125" s="204">
        <f>IF(N125="sníž. přenesená",J125,0)</f>
        <v>0</v>
      </c>
      <c r="BI125" s="204">
        <f>IF(N125="nulová",J125,0)</f>
        <v>0</v>
      </c>
      <c r="BJ125" s="24" t="s">
        <v>24</v>
      </c>
      <c r="BK125" s="204">
        <f>ROUND(I125*H125,2)</f>
        <v>0</v>
      </c>
      <c r="BL125" s="24" t="s">
        <v>146</v>
      </c>
      <c r="BM125" s="24" t="s">
        <v>1109</v>
      </c>
    </row>
    <row r="126" spans="2:51" s="12" customFormat="1" ht="13.5">
      <c r="B126" s="217"/>
      <c r="C126" s="218"/>
      <c r="D126" s="207" t="s">
        <v>148</v>
      </c>
      <c r="E126" s="219" t="s">
        <v>22</v>
      </c>
      <c r="F126" s="220" t="s">
        <v>10</v>
      </c>
      <c r="G126" s="218"/>
      <c r="H126" s="221">
        <v>15</v>
      </c>
      <c r="I126" s="222"/>
      <c r="J126" s="218"/>
      <c r="K126" s="218"/>
      <c r="L126" s="223"/>
      <c r="M126" s="224"/>
      <c r="N126" s="225"/>
      <c r="O126" s="225"/>
      <c r="P126" s="225"/>
      <c r="Q126" s="225"/>
      <c r="R126" s="225"/>
      <c r="S126" s="225"/>
      <c r="T126" s="226"/>
      <c r="AT126" s="227" t="s">
        <v>148</v>
      </c>
      <c r="AU126" s="227" t="s">
        <v>86</v>
      </c>
      <c r="AV126" s="12" t="s">
        <v>86</v>
      </c>
      <c r="AW126" s="12" t="s">
        <v>38</v>
      </c>
      <c r="AX126" s="12" t="s">
        <v>77</v>
      </c>
      <c r="AY126" s="227" t="s">
        <v>139</v>
      </c>
    </row>
    <row r="127" spans="2:51" s="12" customFormat="1" ht="13.5">
      <c r="B127" s="217"/>
      <c r="C127" s="218"/>
      <c r="D127" s="207" t="s">
        <v>148</v>
      </c>
      <c r="E127" s="219" t="s">
        <v>22</v>
      </c>
      <c r="F127" s="220" t="s">
        <v>1110</v>
      </c>
      <c r="G127" s="218"/>
      <c r="H127" s="221">
        <v>12.6</v>
      </c>
      <c r="I127" s="222"/>
      <c r="J127" s="218"/>
      <c r="K127" s="218"/>
      <c r="L127" s="223"/>
      <c r="M127" s="224"/>
      <c r="N127" s="225"/>
      <c r="O127" s="225"/>
      <c r="P127" s="225"/>
      <c r="Q127" s="225"/>
      <c r="R127" s="225"/>
      <c r="S127" s="225"/>
      <c r="T127" s="226"/>
      <c r="AT127" s="227" t="s">
        <v>148</v>
      </c>
      <c r="AU127" s="227" t="s">
        <v>86</v>
      </c>
      <c r="AV127" s="12" t="s">
        <v>86</v>
      </c>
      <c r="AW127" s="12" t="s">
        <v>38</v>
      </c>
      <c r="AX127" s="12" t="s">
        <v>77</v>
      </c>
      <c r="AY127" s="227" t="s">
        <v>139</v>
      </c>
    </row>
    <row r="128" spans="2:51" s="13" customFormat="1" ht="13.5">
      <c r="B128" s="228"/>
      <c r="C128" s="229"/>
      <c r="D128" s="241" t="s">
        <v>148</v>
      </c>
      <c r="E128" s="242" t="s">
        <v>22</v>
      </c>
      <c r="F128" s="243" t="s">
        <v>151</v>
      </c>
      <c r="G128" s="229"/>
      <c r="H128" s="244">
        <v>27.6</v>
      </c>
      <c r="I128" s="233"/>
      <c r="J128" s="229"/>
      <c r="K128" s="229"/>
      <c r="L128" s="234"/>
      <c r="M128" s="235"/>
      <c r="N128" s="236"/>
      <c r="O128" s="236"/>
      <c r="P128" s="236"/>
      <c r="Q128" s="236"/>
      <c r="R128" s="236"/>
      <c r="S128" s="236"/>
      <c r="T128" s="237"/>
      <c r="AT128" s="238" t="s">
        <v>148</v>
      </c>
      <c r="AU128" s="238" t="s">
        <v>86</v>
      </c>
      <c r="AV128" s="13" t="s">
        <v>146</v>
      </c>
      <c r="AW128" s="13" t="s">
        <v>38</v>
      </c>
      <c r="AX128" s="13" t="s">
        <v>24</v>
      </c>
      <c r="AY128" s="238" t="s">
        <v>139</v>
      </c>
    </row>
    <row r="129" spans="2:65" s="1" customFormat="1" ht="22.5" customHeight="1">
      <c r="B129" s="41"/>
      <c r="C129" s="193" t="s">
        <v>327</v>
      </c>
      <c r="D129" s="193" t="s">
        <v>142</v>
      </c>
      <c r="E129" s="194" t="s">
        <v>1111</v>
      </c>
      <c r="F129" s="195" t="s">
        <v>1112</v>
      </c>
      <c r="G129" s="196" t="s">
        <v>585</v>
      </c>
      <c r="H129" s="197">
        <v>27.5</v>
      </c>
      <c r="I129" s="198"/>
      <c r="J129" s="199">
        <f>ROUND(I129*H129,2)</f>
        <v>0</v>
      </c>
      <c r="K129" s="195" t="s">
        <v>1064</v>
      </c>
      <c r="L129" s="61"/>
      <c r="M129" s="200" t="s">
        <v>22</v>
      </c>
      <c r="N129" s="201" t="s">
        <v>48</v>
      </c>
      <c r="O129" s="42"/>
      <c r="P129" s="202">
        <f>O129*H129</f>
        <v>0</v>
      </c>
      <c r="Q129" s="202">
        <v>0</v>
      </c>
      <c r="R129" s="202">
        <f>Q129*H129</f>
        <v>0</v>
      </c>
      <c r="S129" s="202">
        <v>0</v>
      </c>
      <c r="T129" s="203">
        <f>S129*H129</f>
        <v>0</v>
      </c>
      <c r="AR129" s="24" t="s">
        <v>146</v>
      </c>
      <c r="AT129" s="24" t="s">
        <v>142</v>
      </c>
      <c r="AU129" s="24" t="s">
        <v>86</v>
      </c>
      <c r="AY129" s="24" t="s">
        <v>139</v>
      </c>
      <c r="BE129" s="204">
        <f>IF(N129="základní",J129,0)</f>
        <v>0</v>
      </c>
      <c r="BF129" s="204">
        <f>IF(N129="snížená",J129,0)</f>
        <v>0</v>
      </c>
      <c r="BG129" s="204">
        <f>IF(N129="zákl. přenesená",J129,0)</f>
        <v>0</v>
      </c>
      <c r="BH129" s="204">
        <f>IF(N129="sníž. přenesená",J129,0)</f>
        <v>0</v>
      </c>
      <c r="BI129" s="204">
        <f>IF(N129="nulová",J129,0)</f>
        <v>0</v>
      </c>
      <c r="BJ129" s="24" t="s">
        <v>24</v>
      </c>
      <c r="BK129" s="204">
        <f>ROUND(I129*H129,2)</f>
        <v>0</v>
      </c>
      <c r="BL129" s="24" t="s">
        <v>146</v>
      </c>
      <c r="BM129" s="24" t="s">
        <v>1113</v>
      </c>
    </row>
    <row r="130" spans="2:51" s="12" customFormat="1" ht="13.5">
      <c r="B130" s="217"/>
      <c r="C130" s="218"/>
      <c r="D130" s="207" t="s">
        <v>148</v>
      </c>
      <c r="E130" s="219" t="s">
        <v>22</v>
      </c>
      <c r="F130" s="220" t="s">
        <v>1114</v>
      </c>
      <c r="G130" s="218"/>
      <c r="H130" s="221">
        <v>27.5</v>
      </c>
      <c r="I130" s="222"/>
      <c r="J130" s="218"/>
      <c r="K130" s="218"/>
      <c r="L130" s="223"/>
      <c r="M130" s="224"/>
      <c r="N130" s="225"/>
      <c r="O130" s="225"/>
      <c r="P130" s="225"/>
      <c r="Q130" s="225"/>
      <c r="R130" s="225"/>
      <c r="S130" s="225"/>
      <c r="T130" s="226"/>
      <c r="AT130" s="227" t="s">
        <v>148</v>
      </c>
      <c r="AU130" s="227" t="s">
        <v>86</v>
      </c>
      <c r="AV130" s="12" t="s">
        <v>86</v>
      </c>
      <c r="AW130" s="12" t="s">
        <v>38</v>
      </c>
      <c r="AX130" s="12" t="s">
        <v>77</v>
      </c>
      <c r="AY130" s="227" t="s">
        <v>139</v>
      </c>
    </row>
    <row r="131" spans="2:51" s="13" customFormat="1" ht="13.5">
      <c r="B131" s="228"/>
      <c r="C131" s="229"/>
      <c r="D131" s="207" t="s">
        <v>148</v>
      </c>
      <c r="E131" s="230" t="s">
        <v>22</v>
      </c>
      <c r="F131" s="231" t="s">
        <v>151</v>
      </c>
      <c r="G131" s="229"/>
      <c r="H131" s="232">
        <v>27.5</v>
      </c>
      <c r="I131" s="233"/>
      <c r="J131" s="229"/>
      <c r="K131" s="229"/>
      <c r="L131" s="234"/>
      <c r="M131" s="235"/>
      <c r="N131" s="236"/>
      <c r="O131" s="236"/>
      <c r="P131" s="236"/>
      <c r="Q131" s="236"/>
      <c r="R131" s="236"/>
      <c r="S131" s="236"/>
      <c r="T131" s="237"/>
      <c r="AT131" s="238" t="s">
        <v>148</v>
      </c>
      <c r="AU131" s="238" t="s">
        <v>86</v>
      </c>
      <c r="AV131" s="13" t="s">
        <v>146</v>
      </c>
      <c r="AW131" s="13" t="s">
        <v>38</v>
      </c>
      <c r="AX131" s="13" t="s">
        <v>24</v>
      </c>
      <c r="AY131" s="238" t="s">
        <v>139</v>
      </c>
    </row>
    <row r="132" spans="2:63" s="10" customFormat="1" ht="29.85" customHeight="1">
      <c r="B132" s="176"/>
      <c r="C132" s="177"/>
      <c r="D132" s="190" t="s">
        <v>76</v>
      </c>
      <c r="E132" s="191" t="s">
        <v>289</v>
      </c>
      <c r="F132" s="191" t="s">
        <v>290</v>
      </c>
      <c r="G132" s="177"/>
      <c r="H132" s="177"/>
      <c r="I132" s="180"/>
      <c r="J132" s="192">
        <f>BK132</f>
        <v>0</v>
      </c>
      <c r="K132" s="177"/>
      <c r="L132" s="182"/>
      <c r="M132" s="183"/>
      <c r="N132" s="184"/>
      <c r="O132" s="184"/>
      <c r="P132" s="185">
        <f>SUM(P133:P138)</f>
        <v>0</v>
      </c>
      <c r="Q132" s="184"/>
      <c r="R132" s="185">
        <f>SUM(R133:R138)</f>
        <v>0</v>
      </c>
      <c r="S132" s="184"/>
      <c r="T132" s="186">
        <f>SUM(T133:T138)</f>
        <v>0</v>
      </c>
      <c r="AR132" s="187" t="s">
        <v>24</v>
      </c>
      <c r="AT132" s="188" t="s">
        <v>76</v>
      </c>
      <c r="AU132" s="188" t="s">
        <v>24</v>
      </c>
      <c r="AY132" s="187" t="s">
        <v>139</v>
      </c>
      <c r="BK132" s="189">
        <f>SUM(BK133:BK138)</f>
        <v>0</v>
      </c>
    </row>
    <row r="133" spans="2:65" s="1" customFormat="1" ht="31.5" customHeight="1">
      <c r="B133" s="41"/>
      <c r="C133" s="193" t="s">
        <v>353</v>
      </c>
      <c r="D133" s="193" t="s">
        <v>142</v>
      </c>
      <c r="E133" s="194" t="s">
        <v>1115</v>
      </c>
      <c r="F133" s="195" t="s">
        <v>1116</v>
      </c>
      <c r="G133" s="196" t="s">
        <v>294</v>
      </c>
      <c r="H133" s="197">
        <v>14.865</v>
      </c>
      <c r="I133" s="198"/>
      <c r="J133" s="199">
        <f>ROUND(I133*H133,2)</f>
        <v>0</v>
      </c>
      <c r="K133" s="195" t="s">
        <v>1064</v>
      </c>
      <c r="L133" s="61"/>
      <c r="M133" s="200" t="s">
        <v>22</v>
      </c>
      <c r="N133" s="201" t="s">
        <v>48</v>
      </c>
      <c r="O133" s="42"/>
      <c r="P133" s="202">
        <f>O133*H133</f>
        <v>0</v>
      </c>
      <c r="Q133" s="202">
        <v>0</v>
      </c>
      <c r="R133" s="202">
        <f>Q133*H133</f>
        <v>0</v>
      </c>
      <c r="S133" s="202">
        <v>0</v>
      </c>
      <c r="T133" s="203">
        <f>S133*H133</f>
        <v>0</v>
      </c>
      <c r="AR133" s="24" t="s">
        <v>146</v>
      </c>
      <c r="AT133" s="24" t="s">
        <v>142</v>
      </c>
      <c r="AU133" s="24" t="s">
        <v>86</v>
      </c>
      <c r="AY133" s="24" t="s">
        <v>139</v>
      </c>
      <c r="BE133" s="204">
        <f>IF(N133="základní",J133,0)</f>
        <v>0</v>
      </c>
      <c r="BF133" s="204">
        <f>IF(N133="snížená",J133,0)</f>
        <v>0</v>
      </c>
      <c r="BG133" s="204">
        <f>IF(N133="zákl. přenesená",J133,0)</f>
        <v>0</v>
      </c>
      <c r="BH133" s="204">
        <f>IF(N133="sníž. přenesená",J133,0)</f>
        <v>0</v>
      </c>
      <c r="BI133" s="204">
        <f>IF(N133="nulová",J133,0)</f>
        <v>0</v>
      </c>
      <c r="BJ133" s="24" t="s">
        <v>24</v>
      </c>
      <c r="BK133" s="204">
        <f>ROUND(I133*H133,2)</f>
        <v>0</v>
      </c>
      <c r="BL133" s="24" t="s">
        <v>146</v>
      </c>
      <c r="BM133" s="24" t="s">
        <v>1117</v>
      </c>
    </row>
    <row r="134" spans="2:65" s="1" customFormat="1" ht="22.5" customHeight="1">
      <c r="B134" s="41"/>
      <c r="C134" s="193" t="s">
        <v>10</v>
      </c>
      <c r="D134" s="193" t="s">
        <v>142</v>
      </c>
      <c r="E134" s="194" t="s">
        <v>298</v>
      </c>
      <c r="F134" s="195" t="s">
        <v>1118</v>
      </c>
      <c r="G134" s="196" t="s">
        <v>294</v>
      </c>
      <c r="H134" s="197">
        <v>14.865</v>
      </c>
      <c r="I134" s="198"/>
      <c r="J134" s="199">
        <f>ROUND(I134*H134,2)</f>
        <v>0</v>
      </c>
      <c r="K134" s="195" t="s">
        <v>1064</v>
      </c>
      <c r="L134" s="61"/>
      <c r="M134" s="200" t="s">
        <v>22</v>
      </c>
      <c r="N134" s="201" t="s">
        <v>48</v>
      </c>
      <c r="O134" s="42"/>
      <c r="P134" s="202">
        <f>O134*H134</f>
        <v>0</v>
      </c>
      <c r="Q134" s="202">
        <v>0</v>
      </c>
      <c r="R134" s="202">
        <f>Q134*H134</f>
        <v>0</v>
      </c>
      <c r="S134" s="202">
        <v>0</v>
      </c>
      <c r="T134" s="203">
        <f>S134*H134</f>
        <v>0</v>
      </c>
      <c r="AR134" s="24" t="s">
        <v>146</v>
      </c>
      <c r="AT134" s="24" t="s">
        <v>142</v>
      </c>
      <c r="AU134" s="24" t="s">
        <v>86</v>
      </c>
      <c r="AY134" s="24" t="s">
        <v>139</v>
      </c>
      <c r="BE134" s="204">
        <f>IF(N134="základní",J134,0)</f>
        <v>0</v>
      </c>
      <c r="BF134" s="204">
        <f>IF(N134="snížená",J134,0)</f>
        <v>0</v>
      </c>
      <c r="BG134" s="204">
        <f>IF(N134="zákl. přenesená",J134,0)</f>
        <v>0</v>
      </c>
      <c r="BH134" s="204">
        <f>IF(N134="sníž. přenesená",J134,0)</f>
        <v>0</v>
      </c>
      <c r="BI134" s="204">
        <f>IF(N134="nulová",J134,0)</f>
        <v>0</v>
      </c>
      <c r="BJ134" s="24" t="s">
        <v>24</v>
      </c>
      <c r="BK134" s="204">
        <f>ROUND(I134*H134,2)</f>
        <v>0</v>
      </c>
      <c r="BL134" s="24" t="s">
        <v>146</v>
      </c>
      <c r="BM134" s="24" t="s">
        <v>1119</v>
      </c>
    </row>
    <row r="135" spans="2:65" s="1" customFormat="1" ht="22.5" customHeight="1">
      <c r="B135" s="41"/>
      <c r="C135" s="193" t="s">
        <v>318</v>
      </c>
      <c r="D135" s="193" t="s">
        <v>142</v>
      </c>
      <c r="E135" s="194" t="s">
        <v>302</v>
      </c>
      <c r="F135" s="195" t="s">
        <v>1120</v>
      </c>
      <c r="G135" s="196" t="s">
        <v>294</v>
      </c>
      <c r="H135" s="197">
        <v>133.785</v>
      </c>
      <c r="I135" s="198"/>
      <c r="J135" s="199">
        <f>ROUND(I135*H135,2)</f>
        <v>0</v>
      </c>
      <c r="K135" s="195" t="s">
        <v>1064</v>
      </c>
      <c r="L135" s="61"/>
      <c r="M135" s="200" t="s">
        <v>22</v>
      </c>
      <c r="N135" s="201" t="s">
        <v>48</v>
      </c>
      <c r="O135" s="42"/>
      <c r="P135" s="202">
        <f>O135*H135</f>
        <v>0</v>
      </c>
      <c r="Q135" s="202">
        <v>0</v>
      </c>
      <c r="R135" s="202">
        <f>Q135*H135</f>
        <v>0</v>
      </c>
      <c r="S135" s="202">
        <v>0</v>
      </c>
      <c r="T135" s="203">
        <f>S135*H135</f>
        <v>0</v>
      </c>
      <c r="AR135" s="24" t="s">
        <v>146</v>
      </c>
      <c r="AT135" s="24" t="s">
        <v>142</v>
      </c>
      <c r="AU135" s="24" t="s">
        <v>86</v>
      </c>
      <c r="AY135" s="24" t="s">
        <v>139</v>
      </c>
      <c r="BE135" s="204">
        <f>IF(N135="základní",J135,0)</f>
        <v>0</v>
      </c>
      <c r="BF135" s="204">
        <f>IF(N135="snížená",J135,0)</f>
        <v>0</v>
      </c>
      <c r="BG135" s="204">
        <f>IF(N135="zákl. přenesená",J135,0)</f>
        <v>0</v>
      </c>
      <c r="BH135" s="204">
        <f>IF(N135="sníž. přenesená",J135,0)</f>
        <v>0</v>
      </c>
      <c r="BI135" s="204">
        <f>IF(N135="nulová",J135,0)</f>
        <v>0</v>
      </c>
      <c r="BJ135" s="24" t="s">
        <v>24</v>
      </c>
      <c r="BK135" s="204">
        <f>ROUND(I135*H135,2)</f>
        <v>0</v>
      </c>
      <c r="BL135" s="24" t="s">
        <v>146</v>
      </c>
      <c r="BM135" s="24" t="s">
        <v>1121</v>
      </c>
    </row>
    <row r="136" spans="2:51" s="12" customFormat="1" ht="13.5">
      <c r="B136" s="217"/>
      <c r="C136" s="218"/>
      <c r="D136" s="207" t="s">
        <v>148</v>
      </c>
      <c r="E136" s="219" t="s">
        <v>22</v>
      </c>
      <c r="F136" s="220" t="s">
        <v>1122</v>
      </c>
      <c r="G136" s="218"/>
      <c r="H136" s="221">
        <v>133.785</v>
      </c>
      <c r="I136" s="222"/>
      <c r="J136" s="218"/>
      <c r="K136" s="218"/>
      <c r="L136" s="223"/>
      <c r="M136" s="224"/>
      <c r="N136" s="225"/>
      <c r="O136" s="225"/>
      <c r="P136" s="225"/>
      <c r="Q136" s="225"/>
      <c r="R136" s="225"/>
      <c r="S136" s="225"/>
      <c r="T136" s="226"/>
      <c r="AT136" s="227" t="s">
        <v>148</v>
      </c>
      <c r="AU136" s="227" t="s">
        <v>86</v>
      </c>
      <c r="AV136" s="12" t="s">
        <v>86</v>
      </c>
      <c r="AW136" s="12" t="s">
        <v>38</v>
      </c>
      <c r="AX136" s="12" t="s">
        <v>77</v>
      </c>
      <c r="AY136" s="227" t="s">
        <v>139</v>
      </c>
    </row>
    <row r="137" spans="2:51" s="13" customFormat="1" ht="13.5">
      <c r="B137" s="228"/>
      <c r="C137" s="229"/>
      <c r="D137" s="241" t="s">
        <v>148</v>
      </c>
      <c r="E137" s="242" t="s">
        <v>22</v>
      </c>
      <c r="F137" s="243" t="s">
        <v>151</v>
      </c>
      <c r="G137" s="229"/>
      <c r="H137" s="244">
        <v>133.785</v>
      </c>
      <c r="I137" s="233"/>
      <c r="J137" s="229"/>
      <c r="K137" s="229"/>
      <c r="L137" s="234"/>
      <c r="M137" s="235"/>
      <c r="N137" s="236"/>
      <c r="O137" s="236"/>
      <c r="P137" s="236"/>
      <c r="Q137" s="236"/>
      <c r="R137" s="236"/>
      <c r="S137" s="236"/>
      <c r="T137" s="237"/>
      <c r="AT137" s="238" t="s">
        <v>148</v>
      </c>
      <c r="AU137" s="238" t="s">
        <v>86</v>
      </c>
      <c r="AV137" s="13" t="s">
        <v>146</v>
      </c>
      <c r="AW137" s="13" t="s">
        <v>38</v>
      </c>
      <c r="AX137" s="13" t="s">
        <v>24</v>
      </c>
      <c r="AY137" s="238" t="s">
        <v>139</v>
      </c>
    </row>
    <row r="138" spans="2:65" s="1" customFormat="1" ht="22.5" customHeight="1">
      <c r="B138" s="41"/>
      <c r="C138" s="193" t="s">
        <v>365</v>
      </c>
      <c r="D138" s="193" t="s">
        <v>142</v>
      </c>
      <c r="E138" s="194" t="s">
        <v>1123</v>
      </c>
      <c r="F138" s="195" t="s">
        <v>1124</v>
      </c>
      <c r="G138" s="196" t="s">
        <v>294</v>
      </c>
      <c r="H138" s="197">
        <v>14.865</v>
      </c>
      <c r="I138" s="198"/>
      <c r="J138" s="199">
        <f>ROUND(I138*H138,2)</f>
        <v>0</v>
      </c>
      <c r="K138" s="195" t="s">
        <v>1064</v>
      </c>
      <c r="L138" s="61"/>
      <c r="M138" s="200" t="s">
        <v>22</v>
      </c>
      <c r="N138" s="201" t="s">
        <v>48</v>
      </c>
      <c r="O138" s="42"/>
      <c r="P138" s="202">
        <f>O138*H138</f>
        <v>0</v>
      </c>
      <c r="Q138" s="202">
        <v>0</v>
      </c>
      <c r="R138" s="202">
        <f>Q138*H138</f>
        <v>0</v>
      </c>
      <c r="S138" s="202">
        <v>0</v>
      </c>
      <c r="T138" s="203">
        <f>S138*H138</f>
        <v>0</v>
      </c>
      <c r="AR138" s="24" t="s">
        <v>146</v>
      </c>
      <c r="AT138" s="24" t="s">
        <v>142</v>
      </c>
      <c r="AU138" s="24" t="s">
        <v>86</v>
      </c>
      <c r="AY138" s="24" t="s">
        <v>139</v>
      </c>
      <c r="BE138" s="204">
        <f>IF(N138="základní",J138,0)</f>
        <v>0</v>
      </c>
      <c r="BF138" s="204">
        <f>IF(N138="snížená",J138,0)</f>
        <v>0</v>
      </c>
      <c r="BG138" s="204">
        <f>IF(N138="zákl. přenesená",J138,0)</f>
        <v>0</v>
      </c>
      <c r="BH138" s="204">
        <f>IF(N138="sníž. přenesená",J138,0)</f>
        <v>0</v>
      </c>
      <c r="BI138" s="204">
        <f>IF(N138="nulová",J138,0)</f>
        <v>0</v>
      </c>
      <c r="BJ138" s="24" t="s">
        <v>24</v>
      </c>
      <c r="BK138" s="204">
        <f>ROUND(I138*H138,2)</f>
        <v>0</v>
      </c>
      <c r="BL138" s="24" t="s">
        <v>146</v>
      </c>
      <c r="BM138" s="24" t="s">
        <v>1125</v>
      </c>
    </row>
    <row r="139" spans="2:63" s="10" customFormat="1" ht="29.85" customHeight="1">
      <c r="B139" s="176"/>
      <c r="C139" s="177"/>
      <c r="D139" s="190" t="s">
        <v>76</v>
      </c>
      <c r="E139" s="191" t="s">
        <v>1126</v>
      </c>
      <c r="F139" s="191" t="s">
        <v>1127</v>
      </c>
      <c r="G139" s="177"/>
      <c r="H139" s="177"/>
      <c r="I139" s="180"/>
      <c r="J139" s="192">
        <f>BK139</f>
        <v>0</v>
      </c>
      <c r="K139" s="177"/>
      <c r="L139" s="182"/>
      <c r="M139" s="183"/>
      <c r="N139" s="184"/>
      <c r="O139" s="184"/>
      <c r="P139" s="185">
        <f>P140</f>
        <v>0</v>
      </c>
      <c r="Q139" s="184"/>
      <c r="R139" s="185">
        <f>R140</f>
        <v>0</v>
      </c>
      <c r="S139" s="184"/>
      <c r="T139" s="186">
        <f>T140</f>
        <v>0</v>
      </c>
      <c r="AR139" s="187" t="s">
        <v>24</v>
      </c>
      <c r="AT139" s="188" t="s">
        <v>76</v>
      </c>
      <c r="AU139" s="188" t="s">
        <v>24</v>
      </c>
      <c r="AY139" s="187" t="s">
        <v>139</v>
      </c>
      <c r="BK139" s="189">
        <f>BK140</f>
        <v>0</v>
      </c>
    </row>
    <row r="140" spans="2:65" s="1" customFormat="1" ht="22.5" customHeight="1">
      <c r="B140" s="41"/>
      <c r="C140" s="193" t="s">
        <v>371</v>
      </c>
      <c r="D140" s="193" t="s">
        <v>142</v>
      </c>
      <c r="E140" s="194" t="s">
        <v>1128</v>
      </c>
      <c r="F140" s="195" t="s">
        <v>1129</v>
      </c>
      <c r="G140" s="196" t="s">
        <v>294</v>
      </c>
      <c r="H140" s="197">
        <v>9.42</v>
      </c>
      <c r="I140" s="198"/>
      <c r="J140" s="199">
        <f>ROUND(I140*H140,2)</f>
        <v>0</v>
      </c>
      <c r="K140" s="195" t="s">
        <v>1064</v>
      </c>
      <c r="L140" s="61"/>
      <c r="M140" s="200" t="s">
        <v>22</v>
      </c>
      <c r="N140" s="201" t="s">
        <v>48</v>
      </c>
      <c r="O140" s="42"/>
      <c r="P140" s="202">
        <f>O140*H140</f>
        <v>0</v>
      </c>
      <c r="Q140" s="202">
        <v>0</v>
      </c>
      <c r="R140" s="202">
        <f>Q140*H140</f>
        <v>0</v>
      </c>
      <c r="S140" s="202">
        <v>0</v>
      </c>
      <c r="T140" s="203">
        <f>S140*H140</f>
        <v>0</v>
      </c>
      <c r="AR140" s="24" t="s">
        <v>146</v>
      </c>
      <c r="AT140" s="24" t="s">
        <v>142</v>
      </c>
      <c r="AU140" s="24" t="s">
        <v>86</v>
      </c>
      <c r="AY140" s="24" t="s">
        <v>139</v>
      </c>
      <c r="BE140" s="204">
        <f>IF(N140="základní",J140,0)</f>
        <v>0</v>
      </c>
      <c r="BF140" s="204">
        <f>IF(N140="snížená",J140,0)</f>
        <v>0</v>
      </c>
      <c r="BG140" s="204">
        <f>IF(N140="zákl. přenesená",J140,0)</f>
        <v>0</v>
      </c>
      <c r="BH140" s="204">
        <f>IF(N140="sníž. přenesená",J140,0)</f>
        <v>0</v>
      </c>
      <c r="BI140" s="204">
        <f>IF(N140="nulová",J140,0)</f>
        <v>0</v>
      </c>
      <c r="BJ140" s="24" t="s">
        <v>24</v>
      </c>
      <c r="BK140" s="204">
        <f>ROUND(I140*H140,2)</f>
        <v>0</v>
      </c>
      <c r="BL140" s="24" t="s">
        <v>146</v>
      </c>
      <c r="BM140" s="24" t="s">
        <v>1130</v>
      </c>
    </row>
    <row r="141" spans="2:63" s="10" customFormat="1" ht="37.35" customHeight="1">
      <c r="B141" s="176"/>
      <c r="C141" s="177"/>
      <c r="D141" s="178" t="s">
        <v>76</v>
      </c>
      <c r="E141" s="179" t="s">
        <v>310</v>
      </c>
      <c r="F141" s="179" t="s">
        <v>311</v>
      </c>
      <c r="G141" s="177"/>
      <c r="H141" s="177"/>
      <c r="I141" s="180"/>
      <c r="J141" s="181">
        <f>BK141</f>
        <v>0</v>
      </c>
      <c r="K141" s="177"/>
      <c r="L141" s="182"/>
      <c r="M141" s="183"/>
      <c r="N141" s="184"/>
      <c r="O141" s="184"/>
      <c r="P141" s="185">
        <f>P142+P164+P194</f>
        <v>0</v>
      </c>
      <c r="Q141" s="184"/>
      <c r="R141" s="185">
        <f>R142+R164+R194</f>
        <v>0.12782</v>
      </c>
      <c r="S141" s="184"/>
      <c r="T141" s="186">
        <f>T142+T164+T194</f>
        <v>0</v>
      </c>
      <c r="AR141" s="187" t="s">
        <v>86</v>
      </c>
      <c r="AT141" s="188" t="s">
        <v>76</v>
      </c>
      <c r="AU141" s="188" t="s">
        <v>77</v>
      </c>
      <c r="AY141" s="187" t="s">
        <v>139</v>
      </c>
      <c r="BK141" s="189">
        <f>BK142+BK164+BK194</f>
        <v>0</v>
      </c>
    </row>
    <row r="142" spans="2:63" s="10" customFormat="1" ht="19.9" customHeight="1">
      <c r="B142" s="176"/>
      <c r="C142" s="177"/>
      <c r="D142" s="190" t="s">
        <v>76</v>
      </c>
      <c r="E142" s="191" t="s">
        <v>1131</v>
      </c>
      <c r="F142" s="191" t="s">
        <v>1132</v>
      </c>
      <c r="G142" s="177"/>
      <c r="H142" s="177"/>
      <c r="I142" s="180"/>
      <c r="J142" s="192">
        <f>BK142</f>
        <v>0</v>
      </c>
      <c r="K142" s="177"/>
      <c r="L142" s="182"/>
      <c r="M142" s="183"/>
      <c r="N142" s="184"/>
      <c r="O142" s="184"/>
      <c r="P142" s="185">
        <f>SUM(P143:P163)</f>
        <v>0</v>
      </c>
      <c r="Q142" s="184"/>
      <c r="R142" s="185">
        <f>SUM(R143:R163)</f>
        <v>0</v>
      </c>
      <c r="S142" s="184"/>
      <c r="T142" s="186">
        <f>SUM(T143:T163)</f>
        <v>0</v>
      </c>
      <c r="AR142" s="187" t="s">
        <v>86</v>
      </c>
      <c r="AT142" s="188" t="s">
        <v>76</v>
      </c>
      <c r="AU142" s="188" t="s">
        <v>24</v>
      </c>
      <c r="AY142" s="187" t="s">
        <v>139</v>
      </c>
      <c r="BK142" s="189">
        <f>SUM(BK143:BK163)</f>
        <v>0</v>
      </c>
    </row>
    <row r="143" spans="2:65" s="1" customFormat="1" ht="22.5" customHeight="1">
      <c r="B143" s="41"/>
      <c r="C143" s="193" t="s">
        <v>377</v>
      </c>
      <c r="D143" s="193" t="s">
        <v>142</v>
      </c>
      <c r="E143" s="194" t="s">
        <v>1133</v>
      </c>
      <c r="F143" s="195" t="s">
        <v>1134</v>
      </c>
      <c r="G143" s="196" t="s">
        <v>585</v>
      </c>
      <c r="H143" s="197">
        <v>120</v>
      </c>
      <c r="I143" s="198"/>
      <c r="J143" s="199">
        <f aca="true" t="shared" si="0" ref="J143:J160">ROUND(I143*H143,2)</f>
        <v>0</v>
      </c>
      <c r="K143" s="195" t="s">
        <v>1064</v>
      </c>
      <c r="L143" s="61"/>
      <c r="M143" s="200" t="s">
        <v>22</v>
      </c>
      <c r="N143" s="201" t="s">
        <v>48</v>
      </c>
      <c r="O143" s="42"/>
      <c r="P143" s="202">
        <f aca="true" t="shared" si="1" ref="P143:P160">O143*H143</f>
        <v>0</v>
      </c>
      <c r="Q143" s="202">
        <v>0</v>
      </c>
      <c r="R143" s="202">
        <f aca="true" t="shared" si="2" ref="R143:R160">Q143*H143</f>
        <v>0</v>
      </c>
      <c r="S143" s="202">
        <v>0</v>
      </c>
      <c r="T143" s="203">
        <f aca="true" t="shared" si="3" ref="T143:T160">S143*H143</f>
        <v>0</v>
      </c>
      <c r="AR143" s="24" t="s">
        <v>318</v>
      </c>
      <c r="AT143" s="24" t="s">
        <v>142</v>
      </c>
      <c r="AU143" s="24" t="s">
        <v>86</v>
      </c>
      <c r="AY143" s="24" t="s">
        <v>139</v>
      </c>
      <c r="BE143" s="204">
        <f aca="true" t="shared" si="4" ref="BE143:BE160">IF(N143="základní",J143,0)</f>
        <v>0</v>
      </c>
      <c r="BF143" s="204">
        <f aca="true" t="shared" si="5" ref="BF143:BF160">IF(N143="snížená",J143,0)</f>
        <v>0</v>
      </c>
      <c r="BG143" s="204">
        <f aca="true" t="shared" si="6" ref="BG143:BG160">IF(N143="zákl. přenesená",J143,0)</f>
        <v>0</v>
      </c>
      <c r="BH143" s="204">
        <f aca="true" t="shared" si="7" ref="BH143:BH160">IF(N143="sníž. přenesená",J143,0)</f>
        <v>0</v>
      </c>
      <c r="BI143" s="204">
        <f aca="true" t="shared" si="8" ref="BI143:BI160">IF(N143="nulová",J143,0)</f>
        <v>0</v>
      </c>
      <c r="BJ143" s="24" t="s">
        <v>24</v>
      </c>
      <c r="BK143" s="204">
        <f aca="true" t="shared" si="9" ref="BK143:BK160">ROUND(I143*H143,2)</f>
        <v>0</v>
      </c>
      <c r="BL143" s="24" t="s">
        <v>318</v>
      </c>
      <c r="BM143" s="24" t="s">
        <v>1135</v>
      </c>
    </row>
    <row r="144" spans="2:65" s="1" customFormat="1" ht="22.5" customHeight="1">
      <c r="B144" s="41"/>
      <c r="C144" s="193" t="s">
        <v>384</v>
      </c>
      <c r="D144" s="193" t="s">
        <v>142</v>
      </c>
      <c r="E144" s="194" t="s">
        <v>1136</v>
      </c>
      <c r="F144" s="195" t="s">
        <v>1137</v>
      </c>
      <c r="G144" s="196" t="s">
        <v>585</v>
      </c>
      <c r="H144" s="197">
        <v>22</v>
      </c>
      <c r="I144" s="198"/>
      <c r="J144" s="199">
        <f t="shared" si="0"/>
        <v>0</v>
      </c>
      <c r="K144" s="195" t="s">
        <v>1064</v>
      </c>
      <c r="L144" s="61"/>
      <c r="M144" s="200" t="s">
        <v>22</v>
      </c>
      <c r="N144" s="201" t="s">
        <v>48</v>
      </c>
      <c r="O144" s="42"/>
      <c r="P144" s="202">
        <f t="shared" si="1"/>
        <v>0</v>
      </c>
      <c r="Q144" s="202">
        <v>0</v>
      </c>
      <c r="R144" s="202">
        <f t="shared" si="2"/>
        <v>0</v>
      </c>
      <c r="S144" s="202">
        <v>0</v>
      </c>
      <c r="T144" s="203">
        <f t="shared" si="3"/>
        <v>0</v>
      </c>
      <c r="AR144" s="24" t="s">
        <v>318</v>
      </c>
      <c r="AT144" s="24" t="s">
        <v>142</v>
      </c>
      <c r="AU144" s="24" t="s">
        <v>86</v>
      </c>
      <c r="AY144" s="24" t="s">
        <v>139</v>
      </c>
      <c r="BE144" s="204">
        <f t="shared" si="4"/>
        <v>0</v>
      </c>
      <c r="BF144" s="204">
        <f t="shared" si="5"/>
        <v>0</v>
      </c>
      <c r="BG144" s="204">
        <f t="shared" si="6"/>
        <v>0</v>
      </c>
      <c r="BH144" s="204">
        <f t="shared" si="7"/>
        <v>0</v>
      </c>
      <c r="BI144" s="204">
        <f t="shared" si="8"/>
        <v>0</v>
      </c>
      <c r="BJ144" s="24" t="s">
        <v>24</v>
      </c>
      <c r="BK144" s="204">
        <f t="shared" si="9"/>
        <v>0</v>
      </c>
      <c r="BL144" s="24" t="s">
        <v>318</v>
      </c>
      <c r="BM144" s="24" t="s">
        <v>1138</v>
      </c>
    </row>
    <row r="145" spans="2:65" s="1" customFormat="1" ht="22.5" customHeight="1">
      <c r="B145" s="41"/>
      <c r="C145" s="193" t="s">
        <v>9</v>
      </c>
      <c r="D145" s="193" t="s">
        <v>142</v>
      </c>
      <c r="E145" s="194" t="s">
        <v>1139</v>
      </c>
      <c r="F145" s="195" t="s">
        <v>1140</v>
      </c>
      <c r="G145" s="196" t="s">
        <v>374</v>
      </c>
      <c r="H145" s="197">
        <v>9</v>
      </c>
      <c r="I145" s="198"/>
      <c r="J145" s="199">
        <f t="shared" si="0"/>
        <v>0</v>
      </c>
      <c r="K145" s="195" t="s">
        <v>1064</v>
      </c>
      <c r="L145" s="61"/>
      <c r="M145" s="200" t="s">
        <v>22</v>
      </c>
      <c r="N145" s="201" t="s">
        <v>48</v>
      </c>
      <c r="O145" s="42"/>
      <c r="P145" s="202">
        <f t="shared" si="1"/>
        <v>0</v>
      </c>
      <c r="Q145" s="202">
        <v>0</v>
      </c>
      <c r="R145" s="202">
        <f t="shared" si="2"/>
        <v>0</v>
      </c>
      <c r="S145" s="202">
        <v>0</v>
      </c>
      <c r="T145" s="203">
        <f t="shared" si="3"/>
        <v>0</v>
      </c>
      <c r="AR145" s="24" t="s">
        <v>318</v>
      </c>
      <c r="AT145" s="24" t="s">
        <v>142</v>
      </c>
      <c r="AU145" s="24" t="s">
        <v>86</v>
      </c>
      <c r="AY145" s="24" t="s">
        <v>139</v>
      </c>
      <c r="BE145" s="204">
        <f t="shared" si="4"/>
        <v>0</v>
      </c>
      <c r="BF145" s="204">
        <f t="shared" si="5"/>
        <v>0</v>
      </c>
      <c r="BG145" s="204">
        <f t="shared" si="6"/>
        <v>0</v>
      </c>
      <c r="BH145" s="204">
        <f t="shared" si="7"/>
        <v>0</v>
      </c>
      <c r="BI145" s="204">
        <f t="shared" si="8"/>
        <v>0</v>
      </c>
      <c r="BJ145" s="24" t="s">
        <v>24</v>
      </c>
      <c r="BK145" s="204">
        <f t="shared" si="9"/>
        <v>0</v>
      </c>
      <c r="BL145" s="24" t="s">
        <v>318</v>
      </c>
      <c r="BM145" s="24" t="s">
        <v>1141</v>
      </c>
    </row>
    <row r="146" spans="2:65" s="1" customFormat="1" ht="22.5" customHeight="1">
      <c r="B146" s="41"/>
      <c r="C146" s="193" t="s">
        <v>402</v>
      </c>
      <c r="D146" s="193" t="s">
        <v>142</v>
      </c>
      <c r="E146" s="194" t="s">
        <v>1142</v>
      </c>
      <c r="F146" s="195" t="s">
        <v>1143</v>
      </c>
      <c r="G146" s="196" t="s">
        <v>374</v>
      </c>
      <c r="H146" s="197">
        <v>12</v>
      </c>
      <c r="I146" s="198"/>
      <c r="J146" s="199">
        <f t="shared" si="0"/>
        <v>0</v>
      </c>
      <c r="K146" s="195" t="s">
        <v>1064</v>
      </c>
      <c r="L146" s="61"/>
      <c r="M146" s="200" t="s">
        <v>22</v>
      </c>
      <c r="N146" s="201" t="s">
        <v>48</v>
      </c>
      <c r="O146" s="42"/>
      <c r="P146" s="202">
        <f t="shared" si="1"/>
        <v>0</v>
      </c>
      <c r="Q146" s="202">
        <v>0</v>
      </c>
      <c r="R146" s="202">
        <f t="shared" si="2"/>
        <v>0</v>
      </c>
      <c r="S146" s="202">
        <v>0</v>
      </c>
      <c r="T146" s="203">
        <f t="shared" si="3"/>
        <v>0</v>
      </c>
      <c r="AR146" s="24" t="s">
        <v>318</v>
      </c>
      <c r="AT146" s="24" t="s">
        <v>142</v>
      </c>
      <c r="AU146" s="24" t="s">
        <v>86</v>
      </c>
      <c r="AY146" s="24" t="s">
        <v>139</v>
      </c>
      <c r="BE146" s="204">
        <f t="shared" si="4"/>
        <v>0</v>
      </c>
      <c r="BF146" s="204">
        <f t="shared" si="5"/>
        <v>0</v>
      </c>
      <c r="BG146" s="204">
        <f t="shared" si="6"/>
        <v>0</v>
      </c>
      <c r="BH146" s="204">
        <f t="shared" si="7"/>
        <v>0</v>
      </c>
      <c r="BI146" s="204">
        <f t="shared" si="8"/>
        <v>0</v>
      </c>
      <c r="BJ146" s="24" t="s">
        <v>24</v>
      </c>
      <c r="BK146" s="204">
        <f t="shared" si="9"/>
        <v>0</v>
      </c>
      <c r="BL146" s="24" t="s">
        <v>318</v>
      </c>
      <c r="BM146" s="24" t="s">
        <v>1144</v>
      </c>
    </row>
    <row r="147" spans="2:65" s="1" customFormat="1" ht="22.5" customHeight="1">
      <c r="B147" s="41"/>
      <c r="C147" s="193" t="s">
        <v>408</v>
      </c>
      <c r="D147" s="193" t="s">
        <v>142</v>
      </c>
      <c r="E147" s="194" t="s">
        <v>1145</v>
      </c>
      <c r="F147" s="195" t="s">
        <v>1146</v>
      </c>
      <c r="G147" s="196" t="s">
        <v>585</v>
      </c>
      <c r="H147" s="197">
        <v>107.6</v>
      </c>
      <c r="I147" s="198"/>
      <c r="J147" s="199">
        <f t="shared" si="0"/>
        <v>0</v>
      </c>
      <c r="K147" s="195" t="s">
        <v>1064</v>
      </c>
      <c r="L147" s="61"/>
      <c r="M147" s="200" t="s">
        <v>22</v>
      </c>
      <c r="N147" s="201" t="s">
        <v>48</v>
      </c>
      <c r="O147" s="42"/>
      <c r="P147" s="202">
        <f t="shared" si="1"/>
        <v>0</v>
      </c>
      <c r="Q147" s="202">
        <v>0</v>
      </c>
      <c r="R147" s="202">
        <f t="shared" si="2"/>
        <v>0</v>
      </c>
      <c r="S147" s="202">
        <v>0</v>
      </c>
      <c r="T147" s="203">
        <f t="shared" si="3"/>
        <v>0</v>
      </c>
      <c r="AR147" s="24" t="s">
        <v>318</v>
      </c>
      <c r="AT147" s="24" t="s">
        <v>142</v>
      </c>
      <c r="AU147" s="24" t="s">
        <v>86</v>
      </c>
      <c r="AY147" s="24" t="s">
        <v>139</v>
      </c>
      <c r="BE147" s="204">
        <f t="shared" si="4"/>
        <v>0</v>
      </c>
      <c r="BF147" s="204">
        <f t="shared" si="5"/>
        <v>0</v>
      </c>
      <c r="BG147" s="204">
        <f t="shared" si="6"/>
        <v>0</v>
      </c>
      <c r="BH147" s="204">
        <f t="shared" si="7"/>
        <v>0</v>
      </c>
      <c r="BI147" s="204">
        <f t="shared" si="8"/>
        <v>0</v>
      </c>
      <c r="BJ147" s="24" t="s">
        <v>24</v>
      </c>
      <c r="BK147" s="204">
        <f t="shared" si="9"/>
        <v>0</v>
      </c>
      <c r="BL147" s="24" t="s">
        <v>318</v>
      </c>
      <c r="BM147" s="24" t="s">
        <v>1147</v>
      </c>
    </row>
    <row r="148" spans="2:65" s="1" customFormat="1" ht="22.5" customHeight="1">
      <c r="B148" s="41"/>
      <c r="C148" s="193" t="s">
        <v>413</v>
      </c>
      <c r="D148" s="193" t="s">
        <v>142</v>
      </c>
      <c r="E148" s="194" t="s">
        <v>1148</v>
      </c>
      <c r="F148" s="195" t="s">
        <v>1149</v>
      </c>
      <c r="G148" s="196" t="s">
        <v>585</v>
      </c>
      <c r="H148" s="197">
        <v>111.8</v>
      </c>
      <c r="I148" s="198"/>
      <c r="J148" s="199">
        <f t="shared" si="0"/>
        <v>0</v>
      </c>
      <c r="K148" s="195" t="s">
        <v>1064</v>
      </c>
      <c r="L148" s="61"/>
      <c r="M148" s="200" t="s">
        <v>22</v>
      </c>
      <c r="N148" s="201" t="s">
        <v>48</v>
      </c>
      <c r="O148" s="42"/>
      <c r="P148" s="202">
        <f t="shared" si="1"/>
        <v>0</v>
      </c>
      <c r="Q148" s="202">
        <v>0</v>
      </c>
      <c r="R148" s="202">
        <f t="shared" si="2"/>
        <v>0</v>
      </c>
      <c r="S148" s="202">
        <v>0</v>
      </c>
      <c r="T148" s="203">
        <f t="shared" si="3"/>
        <v>0</v>
      </c>
      <c r="AR148" s="24" t="s">
        <v>318</v>
      </c>
      <c r="AT148" s="24" t="s">
        <v>142</v>
      </c>
      <c r="AU148" s="24" t="s">
        <v>86</v>
      </c>
      <c r="AY148" s="24" t="s">
        <v>139</v>
      </c>
      <c r="BE148" s="204">
        <f t="shared" si="4"/>
        <v>0</v>
      </c>
      <c r="BF148" s="204">
        <f t="shared" si="5"/>
        <v>0</v>
      </c>
      <c r="BG148" s="204">
        <f t="shared" si="6"/>
        <v>0</v>
      </c>
      <c r="BH148" s="204">
        <f t="shared" si="7"/>
        <v>0</v>
      </c>
      <c r="BI148" s="204">
        <f t="shared" si="8"/>
        <v>0</v>
      </c>
      <c r="BJ148" s="24" t="s">
        <v>24</v>
      </c>
      <c r="BK148" s="204">
        <f t="shared" si="9"/>
        <v>0</v>
      </c>
      <c r="BL148" s="24" t="s">
        <v>318</v>
      </c>
      <c r="BM148" s="24" t="s">
        <v>1150</v>
      </c>
    </row>
    <row r="149" spans="2:65" s="1" customFormat="1" ht="22.5" customHeight="1">
      <c r="B149" s="41"/>
      <c r="C149" s="193" t="s">
        <v>420</v>
      </c>
      <c r="D149" s="193" t="s">
        <v>142</v>
      </c>
      <c r="E149" s="194" t="s">
        <v>1151</v>
      </c>
      <c r="F149" s="195" t="s">
        <v>1152</v>
      </c>
      <c r="G149" s="196" t="s">
        <v>585</v>
      </c>
      <c r="H149" s="197">
        <v>21.5</v>
      </c>
      <c r="I149" s="198"/>
      <c r="J149" s="199">
        <f t="shared" si="0"/>
        <v>0</v>
      </c>
      <c r="K149" s="195" t="s">
        <v>1064</v>
      </c>
      <c r="L149" s="61"/>
      <c r="M149" s="200" t="s">
        <v>22</v>
      </c>
      <c r="N149" s="201" t="s">
        <v>48</v>
      </c>
      <c r="O149" s="42"/>
      <c r="P149" s="202">
        <f t="shared" si="1"/>
        <v>0</v>
      </c>
      <c r="Q149" s="202">
        <v>0</v>
      </c>
      <c r="R149" s="202">
        <f t="shared" si="2"/>
        <v>0</v>
      </c>
      <c r="S149" s="202">
        <v>0</v>
      </c>
      <c r="T149" s="203">
        <f t="shared" si="3"/>
        <v>0</v>
      </c>
      <c r="AR149" s="24" t="s">
        <v>318</v>
      </c>
      <c r="AT149" s="24" t="s">
        <v>142</v>
      </c>
      <c r="AU149" s="24" t="s">
        <v>86</v>
      </c>
      <c r="AY149" s="24" t="s">
        <v>139</v>
      </c>
      <c r="BE149" s="204">
        <f t="shared" si="4"/>
        <v>0</v>
      </c>
      <c r="BF149" s="204">
        <f t="shared" si="5"/>
        <v>0</v>
      </c>
      <c r="BG149" s="204">
        <f t="shared" si="6"/>
        <v>0</v>
      </c>
      <c r="BH149" s="204">
        <f t="shared" si="7"/>
        <v>0</v>
      </c>
      <c r="BI149" s="204">
        <f t="shared" si="8"/>
        <v>0</v>
      </c>
      <c r="BJ149" s="24" t="s">
        <v>24</v>
      </c>
      <c r="BK149" s="204">
        <f t="shared" si="9"/>
        <v>0</v>
      </c>
      <c r="BL149" s="24" t="s">
        <v>318</v>
      </c>
      <c r="BM149" s="24" t="s">
        <v>1153</v>
      </c>
    </row>
    <row r="150" spans="2:65" s="1" customFormat="1" ht="22.5" customHeight="1">
      <c r="B150" s="41"/>
      <c r="C150" s="260" t="s">
        <v>424</v>
      </c>
      <c r="D150" s="260" t="s">
        <v>378</v>
      </c>
      <c r="E150" s="261" t="s">
        <v>1154</v>
      </c>
      <c r="F150" s="262" t="s">
        <v>1155</v>
      </c>
      <c r="G150" s="263" t="s">
        <v>374</v>
      </c>
      <c r="H150" s="264">
        <v>7</v>
      </c>
      <c r="I150" s="265"/>
      <c r="J150" s="266">
        <f t="shared" si="0"/>
        <v>0</v>
      </c>
      <c r="K150" s="262" t="s">
        <v>1064</v>
      </c>
      <c r="L150" s="267"/>
      <c r="M150" s="268" t="s">
        <v>22</v>
      </c>
      <c r="N150" s="269" t="s">
        <v>48</v>
      </c>
      <c r="O150" s="42"/>
      <c r="P150" s="202">
        <f t="shared" si="1"/>
        <v>0</v>
      </c>
      <c r="Q150" s="202">
        <v>0</v>
      </c>
      <c r="R150" s="202">
        <f t="shared" si="2"/>
        <v>0</v>
      </c>
      <c r="S150" s="202">
        <v>0</v>
      </c>
      <c r="T150" s="203">
        <f t="shared" si="3"/>
        <v>0</v>
      </c>
      <c r="AR150" s="24" t="s">
        <v>382</v>
      </c>
      <c r="AT150" s="24" t="s">
        <v>378</v>
      </c>
      <c r="AU150" s="24" t="s">
        <v>86</v>
      </c>
      <c r="AY150" s="24" t="s">
        <v>139</v>
      </c>
      <c r="BE150" s="204">
        <f t="shared" si="4"/>
        <v>0</v>
      </c>
      <c r="BF150" s="204">
        <f t="shared" si="5"/>
        <v>0</v>
      </c>
      <c r="BG150" s="204">
        <f t="shared" si="6"/>
        <v>0</v>
      </c>
      <c r="BH150" s="204">
        <f t="shared" si="7"/>
        <v>0</v>
      </c>
      <c r="BI150" s="204">
        <f t="shared" si="8"/>
        <v>0</v>
      </c>
      <c r="BJ150" s="24" t="s">
        <v>24</v>
      </c>
      <c r="BK150" s="204">
        <f t="shared" si="9"/>
        <v>0</v>
      </c>
      <c r="BL150" s="24" t="s">
        <v>318</v>
      </c>
      <c r="BM150" s="24" t="s">
        <v>1156</v>
      </c>
    </row>
    <row r="151" spans="2:65" s="1" customFormat="1" ht="22.5" customHeight="1">
      <c r="B151" s="41"/>
      <c r="C151" s="260" t="s">
        <v>429</v>
      </c>
      <c r="D151" s="260" t="s">
        <v>378</v>
      </c>
      <c r="E151" s="261" t="s">
        <v>1157</v>
      </c>
      <c r="F151" s="262" t="s">
        <v>1158</v>
      </c>
      <c r="G151" s="263" t="s">
        <v>374</v>
      </c>
      <c r="H151" s="264">
        <v>4</v>
      </c>
      <c r="I151" s="265"/>
      <c r="J151" s="266">
        <f t="shared" si="0"/>
        <v>0</v>
      </c>
      <c r="K151" s="262" t="s">
        <v>1064</v>
      </c>
      <c r="L151" s="267"/>
      <c r="M151" s="268" t="s">
        <v>22</v>
      </c>
      <c r="N151" s="269" t="s">
        <v>48</v>
      </c>
      <c r="O151" s="42"/>
      <c r="P151" s="202">
        <f t="shared" si="1"/>
        <v>0</v>
      </c>
      <c r="Q151" s="202">
        <v>0</v>
      </c>
      <c r="R151" s="202">
        <f t="shared" si="2"/>
        <v>0</v>
      </c>
      <c r="S151" s="202">
        <v>0</v>
      </c>
      <c r="T151" s="203">
        <f t="shared" si="3"/>
        <v>0</v>
      </c>
      <c r="AR151" s="24" t="s">
        <v>382</v>
      </c>
      <c r="AT151" s="24" t="s">
        <v>378</v>
      </c>
      <c r="AU151" s="24" t="s">
        <v>86</v>
      </c>
      <c r="AY151" s="24" t="s">
        <v>139</v>
      </c>
      <c r="BE151" s="204">
        <f t="shared" si="4"/>
        <v>0</v>
      </c>
      <c r="BF151" s="204">
        <f t="shared" si="5"/>
        <v>0</v>
      </c>
      <c r="BG151" s="204">
        <f t="shared" si="6"/>
        <v>0</v>
      </c>
      <c r="BH151" s="204">
        <f t="shared" si="7"/>
        <v>0</v>
      </c>
      <c r="BI151" s="204">
        <f t="shared" si="8"/>
        <v>0</v>
      </c>
      <c r="BJ151" s="24" t="s">
        <v>24</v>
      </c>
      <c r="BK151" s="204">
        <f t="shared" si="9"/>
        <v>0</v>
      </c>
      <c r="BL151" s="24" t="s">
        <v>318</v>
      </c>
      <c r="BM151" s="24" t="s">
        <v>1159</v>
      </c>
    </row>
    <row r="152" spans="2:65" s="1" customFormat="1" ht="22.5" customHeight="1">
      <c r="B152" s="41"/>
      <c r="C152" s="260" t="s">
        <v>433</v>
      </c>
      <c r="D152" s="260" t="s">
        <v>378</v>
      </c>
      <c r="E152" s="261" t="s">
        <v>1160</v>
      </c>
      <c r="F152" s="262" t="s">
        <v>1161</v>
      </c>
      <c r="G152" s="263" t="s">
        <v>374</v>
      </c>
      <c r="H152" s="264">
        <v>3</v>
      </c>
      <c r="I152" s="265"/>
      <c r="J152" s="266">
        <f t="shared" si="0"/>
        <v>0</v>
      </c>
      <c r="K152" s="262" t="s">
        <v>1064</v>
      </c>
      <c r="L152" s="267"/>
      <c r="M152" s="268" t="s">
        <v>22</v>
      </c>
      <c r="N152" s="269" t="s">
        <v>48</v>
      </c>
      <c r="O152" s="42"/>
      <c r="P152" s="202">
        <f t="shared" si="1"/>
        <v>0</v>
      </c>
      <c r="Q152" s="202">
        <v>0</v>
      </c>
      <c r="R152" s="202">
        <f t="shared" si="2"/>
        <v>0</v>
      </c>
      <c r="S152" s="202">
        <v>0</v>
      </c>
      <c r="T152" s="203">
        <f t="shared" si="3"/>
        <v>0</v>
      </c>
      <c r="AR152" s="24" t="s">
        <v>382</v>
      </c>
      <c r="AT152" s="24" t="s">
        <v>378</v>
      </c>
      <c r="AU152" s="24" t="s">
        <v>86</v>
      </c>
      <c r="AY152" s="24" t="s">
        <v>139</v>
      </c>
      <c r="BE152" s="204">
        <f t="shared" si="4"/>
        <v>0</v>
      </c>
      <c r="BF152" s="204">
        <f t="shared" si="5"/>
        <v>0</v>
      </c>
      <c r="BG152" s="204">
        <f t="shared" si="6"/>
        <v>0</v>
      </c>
      <c r="BH152" s="204">
        <f t="shared" si="7"/>
        <v>0</v>
      </c>
      <c r="BI152" s="204">
        <f t="shared" si="8"/>
        <v>0</v>
      </c>
      <c r="BJ152" s="24" t="s">
        <v>24</v>
      </c>
      <c r="BK152" s="204">
        <f t="shared" si="9"/>
        <v>0</v>
      </c>
      <c r="BL152" s="24" t="s">
        <v>318</v>
      </c>
      <c r="BM152" s="24" t="s">
        <v>1162</v>
      </c>
    </row>
    <row r="153" spans="2:65" s="1" customFormat="1" ht="22.5" customHeight="1">
      <c r="B153" s="41"/>
      <c r="C153" s="193" t="s">
        <v>438</v>
      </c>
      <c r="D153" s="193" t="s">
        <v>142</v>
      </c>
      <c r="E153" s="194" t="s">
        <v>1163</v>
      </c>
      <c r="F153" s="195" t="s">
        <v>1164</v>
      </c>
      <c r="G153" s="196" t="s">
        <v>585</v>
      </c>
      <c r="H153" s="197">
        <v>39</v>
      </c>
      <c r="I153" s="198"/>
      <c r="J153" s="199">
        <f t="shared" si="0"/>
        <v>0</v>
      </c>
      <c r="K153" s="195" t="s">
        <v>1064</v>
      </c>
      <c r="L153" s="61"/>
      <c r="M153" s="200" t="s">
        <v>22</v>
      </c>
      <c r="N153" s="201" t="s">
        <v>48</v>
      </c>
      <c r="O153" s="42"/>
      <c r="P153" s="202">
        <f t="shared" si="1"/>
        <v>0</v>
      </c>
      <c r="Q153" s="202">
        <v>0</v>
      </c>
      <c r="R153" s="202">
        <f t="shared" si="2"/>
        <v>0</v>
      </c>
      <c r="S153" s="202">
        <v>0</v>
      </c>
      <c r="T153" s="203">
        <f t="shared" si="3"/>
        <v>0</v>
      </c>
      <c r="AR153" s="24" t="s">
        <v>318</v>
      </c>
      <c r="AT153" s="24" t="s">
        <v>142</v>
      </c>
      <c r="AU153" s="24" t="s">
        <v>86</v>
      </c>
      <c r="AY153" s="24" t="s">
        <v>139</v>
      </c>
      <c r="BE153" s="204">
        <f t="shared" si="4"/>
        <v>0</v>
      </c>
      <c r="BF153" s="204">
        <f t="shared" si="5"/>
        <v>0</v>
      </c>
      <c r="BG153" s="204">
        <f t="shared" si="6"/>
        <v>0</v>
      </c>
      <c r="BH153" s="204">
        <f t="shared" si="7"/>
        <v>0</v>
      </c>
      <c r="BI153" s="204">
        <f t="shared" si="8"/>
        <v>0</v>
      </c>
      <c r="BJ153" s="24" t="s">
        <v>24</v>
      </c>
      <c r="BK153" s="204">
        <f t="shared" si="9"/>
        <v>0</v>
      </c>
      <c r="BL153" s="24" t="s">
        <v>318</v>
      </c>
      <c r="BM153" s="24" t="s">
        <v>1165</v>
      </c>
    </row>
    <row r="154" spans="2:65" s="1" customFormat="1" ht="22.5" customHeight="1">
      <c r="B154" s="41"/>
      <c r="C154" s="193" t="s">
        <v>443</v>
      </c>
      <c r="D154" s="193" t="s">
        <v>142</v>
      </c>
      <c r="E154" s="194" t="s">
        <v>1166</v>
      </c>
      <c r="F154" s="195" t="s">
        <v>1167</v>
      </c>
      <c r="G154" s="196" t="s">
        <v>585</v>
      </c>
      <c r="H154" s="197">
        <v>3</v>
      </c>
      <c r="I154" s="198"/>
      <c r="J154" s="199">
        <f t="shared" si="0"/>
        <v>0</v>
      </c>
      <c r="K154" s="195" t="s">
        <v>1064</v>
      </c>
      <c r="L154" s="61"/>
      <c r="M154" s="200" t="s">
        <v>22</v>
      </c>
      <c r="N154" s="201" t="s">
        <v>48</v>
      </c>
      <c r="O154" s="42"/>
      <c r="P154" s="202">
        <f t="shared" si="1"/>
        <v>0</v>
      </c>
      <c r="Q154" s="202">
        <v>0</v>
      </c>
      <c r="R154" s="202">
        <f t="shared" si="2"/>
        <v>0</v>
      </c>
      <c r="S154" s="202">
        <v>0</v>
      </c>
      <c r="T154" s="203">
        <f t="shared" si="3"/>
        <v>0</v>
      </c>
      <c r="AR154" s="24" t="s">
        <v>318</v>
      </c>
      <c r="AT154" s="24" t="s">
        <v>142</v>
      </c>
      <c r="AU154" s="24" t="s">
        <v>86</v>
      </c>
      <c r="AY154" s="24" t="s">
        <v>139</v>
      </c>
      <c r="BE154" s="204">
        <f t="shared" si="4"/>
        <v>0</v>
      </c>
      <c r="BF154" s="204">
        <f t="shared" si="5"/>
        <v>0</v>
      </c>
      <c r="BG154" s="204">
        <f t="shared" si="6"/>
        <v>0</v>
      </c>
      <c r="BH154" s="204">
        <f t="shared" si="7"/>
        <v>0</v>
      </c>
      <c r="BI154" s="204">
        <f t="shared" si="8"/>
        <v>0</v>
      </c>
      <c r="BJ154" s="24" t="s">
        <v>24</v>
      </c>
      <c r="BK154" s="204">
        <f t="shared" si="9"/>
        <v>0</v>
      </c>
      <c r="BL154" s="24" t="s">
        <v>318</v>
      </c>
      <c r="BM154" s="24" t="s">
        <v>1168</v>
      </c>
    </row>
    <row r="155" spans="2:65" s="1" customFormat="1" ht="22.5" customHeight="1">
      <c r="B155" s="41"/>
      <c r="C155" s="193" t="s">
        <v>450</v>
      </c>
      <c r="D155" s="193" t="s">
        <v>142</v>
      </c>
      <c r="E155" s="194" t="s">
        <v>1169</v>
      </c>
      <c r="F155" s="195" t="s">
        <v>1170</v>
      </c>
      <c r="G155" s="196" t="s">
        <v>374</v>
      </c>
      <c r="H155" s="197">
        <v>20</v>
      </c>
      <c r="I155" s="198"/>
      <c r="J155" s="199">
        <f t="shared" si="0"/>
        <v>0</v>
      </c>
      <c r="K155" s="195" t="s">
        <v>1064</v>
      </c>
      <c r="L155" s="61"/>
      <c r="M155" s="200" t="s">
        <v>22</v>
      </c>
      <c r="N155" s="201" t="s">
        <v>48</v>
      </c>
      <c r="O155" s="42"/>
      <c r="P155" s="202">
        <f t="shared" si="1"/>
        <v>0</v>
      </c>
      <c r="Q155" s="202">
        <v>0</v>
      </c>
      <c r="R155" s="202">
        <f t="shared" si="2"/>
        <v>0</v>
      </c>
      <c r="S155" s="202">
        <v>0</v>
      </c>
      <c r="T155" s="203">
        <f t="shared" si="3"/>
        <v>0</v>
      </c>
      <c r="AR155" s="24" t="s">
        <v>318</v>
      </c>
      <c r="AT155" s="24" t="s">
        <v>142</v>
      </c>
      <c r="AU155" s="24" t="s">
        <v>86</v>
      </c>
      <c r="AY155" s="24" t="s">
        <v>139</v>
      </c>
      <c r="BE155" s="204">
        <f t="shared" si="4"/>
        <v>0</v>
      </c>
      <c r="BF155" s="204">
        <f t="shared" si="5"/>
        <v>0</v>
      </c>
      <c r="BG155" s="204">
        <f t="shared" si="6"/>
        <v>0</v>
      </c>
      <c r="BH155" s="204">
        <f t="shared" si="7"/>
        <v>0</v>
      </c>
      <c r="BI155" s="204">
        <f t="shared" si="8"/>
        <v>0</v>
      </c>
      <c r="BJ155" s="24" t="s">
        <v>24</v>
      </c>
      <c r="BK155" s="204">
        <f t="shared" si="9"/>
        <v>0</v>
      </c>
      <c r="BL155" s="24" t="s">
        <v>318</v>
      </c>
      <c r="BM155" s="24" t="s">
        <v>1171</v>
      </c>
    </row>
    <row r="156" spans="2:65" s="1" customFormat="1" ht="22.5" customHeight="1">
      <c r="B156" s="41"/>
      <c r="C156" s="193" t="s">
        <v>382</v>
      </c>
      <c r="D156" s="193" t="s">
        <v>142</v>
      </c>
      <c r="E156" s="194" t="s">
        <v>1172</v>
      </c>
      <c r="F156" s="195" t="s">
        <v>1173</v>
      </c>
      <c r="G156" s="196" t="s">
        <v>374</v>
      </c>
      <c r="H156" s="197">
        <v>1</v>
      </c>
      <c r="I156" s="198"/>
      <c r="J156" s="199">
        <f t="shared" si="0"/>
        <v>0</v>
      </c>
      <c r="K156" s="195" t="s">
        <v>1064</v>
      </c>
      <c r="L156" s="61"/>
      <c r="M156" s="200" t="s">
        <v>22</v>
      </c>
      <c r="N156" s="201" t="s">
        <v>48</v>
      </c>
      <c r="O156" s="42"/>
      <c r="P156" s="202">
        <f t="shared" si="1"/>
        <v>0</v>
      </c>
      <c r="Q156" s="202">
        <v>0</v>
      </c>
      <c r="R156" s="202">
        <f t="shared" si="2"/>
        <v>0</v>
      </c>
      <c r="S156" s="202">
        <v>0</v>
      </c>
      <c r="T156" s="203">
        <f t="shared" si="3"/>
        <v>0</v>
      </c>
      <c r="AR156" s="24" t="s">
        <v>318</v>
      </c>
      <c r="AT156" s="24" t="s">
        <v>142</v>
      </c>
      <c r="AU156" s="24" t="s">
        <v>86</v>
      </c>
      <c r="AY156" s="24" t="s">
        <v>139</v>
      </c>
      <c r="BE156" s="204">
        <f t="shared" si="4"/>
        <v>0</v>
      </c>
      <c r="BF156" s="204">
        <f t="shared" si="5"/>
        <v>0</v>
      </c>
      <c r="BG156" s="204">
        <f t="shared" si="6"/>
        <v>0</v>
      </c>
      <c r="BH156" s="204">
        <f t="shared" si="7"/>
        <v>0</v>
      </c>
      <c r="BI156" s="204">
        <f t="shared" si="8"/>
        <v>0</v>
      </c>
      <c r="BJ156" s="24" t="s">
        <v>24</v>
      </c>
      <c r="BK156" s="204">
        <f t="shared" si="9"/>
        <v>0</v>
      </c>
      <c r="BL156" s="24" t="s">
        <v>318</v>
      </c>
      <c r="BM156" s="24" t="s">
        <v>1174</v>
      </c>
    </row>
    <row r="157" spans="2:65" s="1" customFormat="1" ht="22.5" customHeight="1">
      <c r="B157" s="41"/>
      <c r="C157" s="193" t="s">
        <v>459</v>
      </c>
      <c r="D157" s="193" t="s">
        <v>142</v>
      </c>
      <c r="E157" s="194" t="s">
        <v>1175</v>
      </c>
      <c r="F157" s="195" t="s">
        <v>1176</v>
      </c>
      <c r="G157" s="196" t="s">
        <v>374</v>
      </c>
      <c r="H157" s="197">
        <v>3</v>
      </c>
      <c r="I157" s="198"/>
      <c r="J157" s="199">
        <f t="shared" si="0"/>
        <v>0</v>
      </c>
      <c r="K157" s="195" t="s">
        <v>1064</v>
      </c>
      <c r="L157" s="61"/>
      <c r="M157" s="200" t="s">
        <v>22</v>
      </c>
      <c r="N157" s="201" t="s">
        <v>48</v>
      </c>
      <c r="O157" s="42"/>
      <c r="P157" s="202">
        <f t="shared" si="1"/>
        <v>0</v>
      </c>
      <c r="Q157" s="202">
        <v>0</v>
      </c>
      <c r="R157" s="202">
        <f t="shared" si="2"/>
        <v>0</v>
      </c>
      <c r="S157" s="202">
        <v>0</v>
      </c>
      <c r="T157" s="203">
        <f t="shared" si="3"/>
        <v>0</v>
      </c>
      <c r="AR157" s="24" t="s">
        <v>318</v>
      </c>
      <c r="AT157" s="24" t="s">
        <v>142</v>
      </c>
      <c r="AU157" s="24" t="s">
        <v>86</v>
      </c>
      <c r="AY157" s="24" t="s">
        <v>139</v>
      </c>
      <c r="BE157" s="204">
        <f t="shared" si="4"/>
        <v>0</v>
      </c>
      <c r="BF157" s="204">
        <f t="shared" si="5"/>
        <v>0</v>
      </c>
      <c r="BG157" s="204">
        <f t="shared" si="6"/>
        <v>0</v>
      </c>
      <c r="BH157" s="204">
        <f t="shared" si="7"/>
        <v>0</v>
      </c>
      <c r="BI157" s="204">
        <f t="shared" si="8"/>
        <v>0</v>
      </c>
      <c r="BJ157" s="24" t="s">
        <v>24</v>
      </c>
      <c r="BK157" s="204">
        <f t="shared" si="9"/>
        <v>0</v>
      </c>
      <c r="BL157" s="24" t="s">
        <v>318</v>
      </c>
      <c r="BM157" s="24" t="s">
        <v>1177</v>
      </c>
    </row>
    <row r="158" spans="2:65" s="1" customFormat="1" ht="22.5" customHeight="1">
      <c r="B158" s="41"/>
      <c r="C158" s="193" t="s">
        <v>463</v>
      </c>
      <c r="D158" s="193" t="s">
        <v>142</v>
      </c>
      <c r="E158" s="194" t="s">
        <v>1178</v>
      </c>
      <c r="F158" s="195" t="s">
        <v>1179</v>
      </c>
      <c r="G158" s="196" t="s">
        <v>374</v>
      </c>
      <c r="H158" s="197">
        <v>7</v>
      </c>
      <c r="I158" s="198"/>
      <c r="J158" s="199">
        <f t="shared" si="0"/>
        <v>0</v>
      </c>
      <c r="K158" s="195" t="s">
        <v>1064</v>
      </c>
      <c r="L158" s="61"/>
      <c r="M158" s="200" t="s">
        <v>22</v>
      </c>
      <c r="N158" s="201" t="s">
        <v>48</v>
      </c>
      <c r="O158" s="42"/>
      <c r="P158" s="202">
        <f t="shared" si="1"/>
        <v>0</v>
      </c>
      <c r="Q158" s="202">
        <v>0</v>
      </c>
      <c r="R158" s="202">
        <f t="shared" si="2"/>
        <v>0</v>
      </c>
      <c r="S158" s="202">
        <v>0</v>
      </c>
      <c r="T158" s="203">
        <f t="shared" si="3"/>
        <v>0</v>
      </c>
      <c r="AR158" s="24" t="s">
        <v>318</v>
      </c>
      <c r="AT158" s="24" t="s">
        <v>142</v>
      </c>
      <c r="AU158" s="24" t="s">
        <v>86</v>
      </c>
      <c r="AY158" s="24" t="s">
        <v>139</v>
      </c>
      <c r="BE158" s="204">
        <f t="shared" si="4"/>
        <v>0</v>
      </c>
      <c r="BF158" s="204">
        <f t="shared" si="5"/>
        <v>0</v>
      </c>
      <c r="BG158" s="204">
        <f t="shared" si="6"/>
        <v>0</v>
      </c>
      <c r="BH158" s="204">
        <f t="shared" si="7"/>
        <v>0</v>
      </c>
      <c r="BI158" s="204">
        <f t="shared" si="8"/>
        <v>0</v>
      </c>
      <c r="BJ158" s="24" t="s">
        <v>24</v>
      </c>
      <c r="BK158" s="204">
        <f t="shared" si="9"/>
        <v>0</v>
      </c>
      <c r="BL158" s="24" t="s">
        <v>318</v>
      </c>
      <c r="BM158" s="24" t="s">
        <v>1180</v>
      </c>
    </row>
    <row r="159" spans="2:65" s="1" customFormat="1" ht="22.5" customHeight="1">
      <c r="B159" s="41"/>
      <c r="C159" s="193" t="s">
        <v>469</v>
      </c>
      <c r="D159" s="193" t="s">
        <v>142</v>
      </c>
      <c r="E159" s="194" t="s">
        <v>1181</v>
      </c>
      <c r="F159" s="195" t="s">
        <v>1182</v>
      </c>
      <c r="G159" s="196" t="s">
        <v>374</v>
      </c>
      <c r="H159" s="197">
        <v>2</v>
      </c>
      <c r="I159" s="198"/>
      <c r="J159" s="199">
        <f t="shared" si="0"/>
        <v>0</v>
      </c>
      <c r="K159" s="195" t="s">
        <v>1064</v>
      </c>
      <c r="L159" s="61"/>
      <c r="M159" s="200" t="s">
        <v>22</v>
      </c>
      <c r="N159" s="201" t="s">
        <v>48</v>
      </c>
      <c r="O159" s="42"/>
      <c r="P159" s="202">
        <f t="shared" si="1"/>
        <v>0</v>
      </c>
      <c r="Q159" s="202">
        <v>0</v>
      </c>
      <c r="R159" s="202">
        <f t="shared" si="2"/>
        <v>0</v>
      </c>
      <c r="S159" s="202">
        <v>0</v>
      </c>
      <c r="T159" s="203">
        <f t="shared" si="3"/>
        <v>0</v>
      </c>
      <c r="AR159" s="24" t="s">
        <v>318</v>
      </c>
      <c r="AT159" s="24" t="s">
        <v>142</v>
      </c>
      <c r="AU159" s="24" t="s">
        <v>86</v>
      </c>
      <c r="AY159" s="24" t="s">
        <v>139</v>
      </c>
      <c r="BE159" s="204">
        <f t="shared" si="4"/>
        <v>0</v>
      </c>
      <c r="BF159" s="204">
        <f t="shared" si="5"/>
        <v>0</v>
      </c>
      <c r="BG159" s="204">
        <f t="shared" si="6"/>
        <v>0</v>
      </c>
      <c r="BH159" s="204">
        <f t="shared" si="7"/>
        <v>0</v>
      </c>
      <c r="BI159" s="204">
        <f t="shared" si="8"/>
        <v>0</v>
      </c>
      <c r="BJ159" s="24" t="s">
        <v>24</v>
      </c>
      <c r="BK159" s="204">
        <f t="shared" si="9"/>
        <v>0</v>
      </c>
      <c r="BL159" s="24" t="s">
        <v>318</v>
      </c>
      <c r="BM159" s="24" t="s">
        <v>1183</v>
      </c>
    </row>
    <row r="160" spans="2:65" s="1" customFormat="1" ht="22.5" customHeight="1">
      <c r="B160" s="41"/>
      <c r="C160" s="193" t="s">
        <v>501</v>
      </c>
      <c r="D160" s="193" t="s">
        <v>142</v>
      </c>
      <c r="E160" s="194" t="s">
        <v>1184</v>
      </c>
      <c r="F160" s="195" t="s">
        <v>1185</v>
      </c>
      <c r="G160" s="196" t="s">
        <v>585</v>
      </c>
      <c r="H160" s="197">
        <v>282.9</v>
      </c>
      <c r="I160" s="198"/>
      <c r="J160" s="199">
        <f t="shared" si="0"/>
        <v>0</v>
      </c>
      <c r="K160" s="195" t="s">
        <v>1064</v>
      </c>
      <c r="L160" s="61"/>
      <c r="M160" s="200" t="s">
        <v>22</v>
      </c>
      <c r="N160" s="201" t="s">
        <v>48</v>
      </c>
      <c r="O160" s="42"/>
      <c r="P160" s="202">
        <f t="shared" si="1"/>
        <v>0</v>
      </c>
      <c r="Q160" s="202">
        <v>0</v>
      </c>
      <c r="R160" s="202">
        <f t="shared" si="2"/>
        <v>0</v>
      </c>
      <c r="S160" s="202">
        <v>0</v>
      </c>
      <c r="T160" s="203">
        <f t="shared" si="3"/>
        <v>0</v>
      </c>
      <c r="AR160" s="24" t="s">
        <v>318</v>
      </c>
      <c r="AT160" s="24" t="s">
        <v>142</v>
      </c>
      <c r="AU160" s="24" t="s">
        <v>86</v>
      </c>
      <c r="AY160" s="24" t="s">
        <v>139</v>
      </c>
      <c r="BE160" s="204">
        <f t="shared" si="4"/>
        <v>0</v>
      </c>
      <c r="BF160" s="204">
        <f t="shared" si="5"/>
        <v>0</v>
      </c>
      <c r="BG160" s="204">
        <f t="shared" si="6"/>
        <v>0</v>
      </c>
      <c r="BH160" s="204">
        <f t="shared" si="7"/>
        <v>0</v>
      </c>
      <c r="BI160" s="204">
        <f t="shared" si="8"/>
        <v>0</v>
      </c>
      <c r="BJ160" s="24" t="s">
        <v>24</v>
      </c>
      <c r="BK160" s="204">
        <f t="shared" si="9"/>
        <v>0</v>
      </c>
      <c r="BL160" s="24" t="s">
        <v>318</v>
      </c>
      <c r="BM160" s="24" t="s">
        <v>1186</v>
      </c>
    </row>
    <row r="161" spans="2:51" s="12" customFormat="1" ht="13.5">
      <c r="B161" s="217"/>
      <c r="C161" s="218"/>
      <c r="D161" s="207" t="s">
        <v>148</v>
      </c>
      <c r="E161" s="219" t="s">
        <v>22</v>
      </c>
      <c r="F161" s="220" t="s">
        <v>1187</v>
      </c>
      <c r="G161" s="218"/>
      <c r="H161" s="221">
        <v>282.9</v>
      </c>
      <c r="I161" s="222"/>
      <c r="J161" s="218"/>
      <c r="K161" s="218"/>
      <c r="L161" s="223"/>
      <c r="M161" s="224"/>
      <c r="N161" s="225"/>
      <c r="O161" s="225"/>
      <c r="P161" s="225"/>
      <c r="Q161" s="225"/>
      <c r="R161" s="225"/>
      <c r="S161" s="225"/>
      <c r="T161" s="226"/>
      <c r="AT161" s="227" t="s">
        <v>148</v>
      </c>
      <c r="AU161" s="227" t="s">
        <v>86</v>
      </c>
      <c r="AV161" s="12" t="s">
        <v>86</v>
      </c>
      <c r="AW161" s="12" t="s">
        <v>38</v>
      </c>
      <c r="AX161" s="12" t="s">
        <v>77</v>
      </c>
      <c r="AY161" s="227" t="s">
        <v>139</v>
      </c>
    </row>
    <row r="162" spans="2:51" s="13" customFormat="1" ht="13.5">
      <c r="B162" s="228"/>
      <c r="C162" s="229"/>
      <c r="D162" s="241" t="s">
        <v>148</v>
      </c>
      <c r="E162" s="242" t="s">
        <v>22</v>
      </c>
      <c r="F162" s="243" t="s">
        <v>151</v>
      </c>
      <c r="G162" s="229"/>
      <c r="H162" s="244">
        <v>282.9</v>
      </c>
      <c r="I162" s="233"/>
      <c r="J162" s="229"/>
      <c r="K162" s="229"/>
      <c r="L162" s="234"/>
      <c r="M162" s="235"/>
      <c r="N162" s="236"/>
      <c r="O162" s="236"/>
      <c r="P162" s="236"/>
      <c r="Q162" s="236"/>
      <c r="R162" s="236"/>
      <c r="S162" s="236"/>
      <c r="T162" s="237"/>
      <c r="AT162" s="238" t="s">
        <v>148</v>
      </c>
      <c r="AU162" s="238" t="s">
        <v>86</v>
      </c>
      <c r="AV162" s="13" t="s">
        <v>146</v>
      </c>
      <c r="AW162" s="13" t="s">
        <v>38</v>
      </c>
      <c r="AX162" s="13" t="s">
        <v>24</v>
      </c>
      <c r="AY162" s="238" t="s">
        <v>139</v>
      </c>
    </row>
    <row r="163" spans="2:65" s="1" customFormat="1" ht="22.5" customHeight="1">
      <c r="B163" s="41"/>
      <c r="C163" s="193" t="s">
        <v>505</v>
      </c>
      <c r="D163" s="193" t="s">
        <v>142</v>
      </c>
      <c r="E163" s="194" t="s">
        <v>1188</v>
      </c>
      <c r="F163" s="195" t="s">
        <v>1189</v>
      </c>
      <c r="G163" s="196" t="s">
        <v>387</v>
      </c>
      <c r="H163" s="270"/>
      <c r="I163" s="198"/>
      <c r="J163" s="199">
        <f>ROUND(I163*H163,2)</f>
        <v>0</v>
      </c>
      <c r="K163" s="195" t="s">
        <v>1064</v>
      </c>
      <c r="L163" s="61"/>
      <c r="M163" s="200" t="s">
        <v>22</v>
      </c>
      <c r="N163" s="201" t="s">
        <v>48</v>
      </c>
      <c r="O163" s="42"/>
      <c r="P163" s="202">
        <f>O163*H163</f>
        <v>0</v>
      </c>
      <c r="Q163" s="202">
        <v>0</v>
      </c>
      <c r="R163" s="202">
        <f>Q163*H163</f>
        <v>0</v>
      </c>
      <c r="S163" s="202">
        <v>0</v>
      </c>
      <c r="T163" s="203">
        <f>S163*H163</f>
        <v>0</v>
      </c>
      <c r="AR163" s="24" t="s">
        <v>318</v>
      </c>
      <c r="AT163" s="24" t="s">
        <v>142</v>
      </c>
      <c r="AU163" s="24" t="s">
        <v>86</v>
      </c>
      <c r="AY163" s="24" t="s">
        <v>139</v>
      </c>
      <c r="BE163" s="204">
        <f>IF(N163="základní",J163,0)</f>
        <v>0</v>
      </c>
      <c r="BF163" s="204">
        <f>IF(N163="snížená",J163,0)</f>
        <v>0</v>
      </c>
      <c r="BG163" s="204">
        <f>IF(N163="zákl. přenesená",J163,0)</f>
        <v>0</v>
      </c>
      <c r="BH163" s="204">
        <f>IF(N163="sníž. přenesená",J163,0)</f>
        <v>0</v>
      </c>
      <c r="BI163" s="204">
        <f>IF(N163="nulová",J163,0)</f>
        <v>0</v>
      </c>
      <c r="BJ163" s="24" t="s">
        <v>24</v>
      </c>
      <c r="BK163" s="204">
        <f>ROUND(I163*H163,2)</f>
        <v>0</v>
      </c>
      <c r="BL163" s="24" t="s">
        <v>318</v>
      </c>
      <c r="BM163" s="24" t="s">
        <v>1190</v>
      </c>
    </row>
    <row r="164" spans="2:63" s="10" customFormat="1" ht="29.85" customHeight="1">
      <c r="B164" s="176"/>
      <c r="C164" s="177"/>
      <c r="D164" s="190" t="s">
        <v>76</v>
      </c>
      <c r="E164" s="191" t="s">
        <v>1191</v>
      </c>
      <c r="F164" s="191" t="s">
        <v>1192</v>
      </c>
      <c r="G164" s="177"/>
      <c r="H164" s="177"/>
      <c r="I164" s="180"/>
      <c r="J164" s="192">
        <f>BK164</f>
        <v>0</v>
      </c>
      <c r="K164" s="177"/>
      <c r="L164" s="182"/>
      <c r="M164" s="183"/>
      <c r="N164" s="184"/>
      <c r="O164" s="184"/>
      <c r="P164" s="185">
        <f>SUM(P165:P193)</f>
        <v>0</v>
      </c>
      <c r="Q164" s="184"/>
      <c r="R164" s="185">
        <f>SUM(R165:R193)</f>
        <v>0</v>
      </c>
      <c r="S164" s="184"/>
      <c r="T164" s="186">
        <f>SUM(T165:T193)</f>
        <v>0</v>
      </c>
      <c r="AR164" s="187" t="s">
        <v>86</v>
      </c>
      <c r="AT164" s="188" t="s">
        <v>76</v>
      </c>
      <c r="AU164" s="188" t="s">
        <v>24</v>
      </c>
      <c r="AY164" s="187" t="s">
        <v>139</v>
      </c>
      <c r="BK164" s="189">
        <f>SUM(BK165:BK193)</f>
        <v>0</v>
      </c>
    </row>
    <row r="165" spans="2:65" s="1" customFormat="1" ht="22.5" customHeight="1">
      <c r="B165" s="41"/>
      <c r="C165" s="193" t="s">
        <v>509</v>
      </c>
      <c r="D165" s="193" t="s">
        <v>142</v>
      </c>
      <c r="E165" s="194" t="s">
        <v>1193</v>
      </c>
      <c r="F165" s="195" t="s">
        <v>1194</v>
      </c>
      <c r="G165" s="196" t="s">
        <v>585</v>
      </c>
      <c r="H165" s="197">
        <v>240</v>
      </c>
      <c r="I165" s="198"/>
      <c r="J165" s="199">
        <f aca="true" t="shared" si="10" ref="J165:J178">ROUND(I165*H165,2)</f>
        <v>0</v>
      </c>
      <c r="K165" s="195" t="s">
        <v>1064</v>
      </c>
      <c r="L165" s="61"/>
      <c r="M165" s="200" t="s">
        <v>22</v>
      </c>
      <c r="N165" s="201" t="s">
        <v>48</v>
      </c>
      <c r="O165" s="42"/>
      <c r="P165" s="202">
        <f aca="true" t="shared" si="11" ref="P165:P178">O165*H165</f>
        <v>0</v>
      </c>
      <c r="Q165" s="202">
        <v>0</v>
      </c>
      <c r="R165" s="202">
        <f aca="true" t="shared" si="12" ref="R165:R178">Q165*H165</f>
        <v>0</v>
      </c>
      <c r="S165" s="202">
        <v>0</v>
      </c>
      <c r="T165" s="203">
        <f aca="true" t="shared" si="13" ref="T165:T178">S165*H165</f>
        <v>0</v>
      </c>
      <c r="AR165" s="24" t="s">
        <v>318</v>
      </c>
      <c r="AT165" s="24" t="s">
        <v>142</v>
      </c>
      <c r="AU165" s="24" t="s">
        <v>86</v>
      </c>
      <c r="AY165" s="24" t="s">
        <v>139</v>
      </c>
      <c r="BE165" s="204">
        <f aca="true" t="shared" si="14" ref="BE165:BE178">IF(N165="základní",J165,0)</f>
        <v>0</v>
      </c>
      <c r="BF165" s="204">
        <f aca="true" t="shared" si="15" ref="BF165:BF178">IF(N165="snížená",J165,0)</f>
        <v>0</v>
      </c>
      <c r="BG165" s="204">
        <f aca="true" t="shared" si="16" ref="BG165:BG178">IF(N165="zákl. přenesená",J165,0)</f>
        <v>0</v>
      </c>
      <c r="BH165" s="204">
        <f aca="true" t="shared" si="17" ref="BH165:BH178">IF(N165="sníž. přenesená",J165,0)</f>
        <v>0</v>
      </c>
      <c r="BI165" s="204">
        <f aca="true" t="shared" si="18" ref="BI165:BI178">IF(N165="nulová",J165,0)</f>
        <v>0</v>
      </c>
      <c r="BJ165" s="24" t="s">
        <v>24</v>
      </c>
      <c r="BK165" s="204">
        <f aca="true" t="shared" si="19" ref="BK165:BK178">ROUND(I165*H165,2)</f>
        <v>0</v>
      </c>
      <c r="BL165" s="24" t="s">
        <v>318</v>
      </c>
      <c r="BM165" s="24" t="s">
        <v>1195</v>
      </c>
    </row>
    <row r="166" spans="2:65" s="1" customFormat="1" ht="22.5" customHeight="1">
      <c r="B166" s="41"/>
      <c r="C166" s="193" t="s">
        <v>516</v>
      </c>
      <c r="D166" s="193" t="s">
        <v>142</v>
      </c>
      <c r="E166" s="194" t="s">
        <v>1196</v>
      </c>
      <c r="F166" s="195" t="s">
        <v>1197</v>
      </c>
      <c r="G166" s="196" t="s">
        <v>585</v>
      </c>
      <c r="H166" s="197">
        <v>220</v>
      </c>
      <c r="I166" s="198"/>
      <c r="J166" s="199">
        <f t="shared" si="10"/>
        <v>0</v>
      </c>
      <c r="K166" s="195" t="s">
        <v>1064</v>
      </c>
      <c r="L166" s="61"/>
      <c r="M166" s="200" t="s">
        <v>22</v>
      </c>
      <c r="N166" s="201" t="s">
        <v>48</v>
      </c>
      <c r="O166" s="42"/>
      <c r="P166" s="202">
        <f t="shared" si="11"/>
        <v>0</v>
      </c>
      <c r="Q166" s="202">
        <v>0</v>
      </c>
      <c r="R166" s="202">
        <f t="shared" si="12"/>
        <v>0</v>
      </c>
      <c r="S166" s="202">
        <v>0</v>
      </c>
      <c r="T166" s="203">
        <f t="shared" si="13"/>
        <v>0</v>
      </c>
      <c r="AR166" s="24" t="s">
        <v>318</v>
      </c>
      <c r="AT166" s="24" t="s">
        <v>142</v>
      </c>
      <c r="AU166" s="24" t="s">
        <v>86</v>
      </c>
      <c r="AY166" s="24" t="s">
        <v>139</v>
      </c>
      <c r="BE166" s="204">
        <f t="shared" si="14"/>
        <v>0</v>
      </c>
      <c r="BF166" s="204">
        <f t="shared" si="15"/>
        <v>0</v>
      </c>
      <c r="BG166" s="204">
        <f t="shared" si="16"/>
        <v>0</v>
      </c>
      <c r="BH166" s="204">
        <f t="shared" si="17"/>
        <v>0</v>
      </c>
      <c r="BI166" s="204">
        <f t="shared" si="18"/>
        <v>0</v>
      </c>
      <c r="BJ166" s="24" t="s">
        <v>24</v>
      </c>
      <c r="BK166" s="204">
        <f t="shared" si="19"/>
        <v>0</v>
      </c>
      <c r="BL166" s="24" t="s">
        <v>318</v>
      </c>
      <c r="BM166" s="24" t="s">
        <v>1198</v>
      </c>
    </row>
    <row r="167" spans="2:65" s="1" customFormat="1" ht="22.5" customHeight="1">
      <c r="B167" s="41"/>
      <c r="C167" s="193" t="s">
        <v>520</v>
      </c>
      <c r="D167" s="193" t="s">
        <v>142</v>
      </c>
      <c r="E167" s="194" t="s">
        <v>1199</v>
      </c>
      <c r="F167" s="195" t="s">
        <v>1200</v>
      </c>
      <c r="G167" s="196" t="s">
        <v>585</v>
      </c>
      <c r="H167" s="197">
        <v>19.5</v>
      </c>
      <c r="I167" s="198"/>
      <c r="J167" s="199">
        <f t="shared" si="10"/>
        <v>0</v>
      </c>
      <c r="K167" s="195" t="s">
        <v>1064</v>
      </c>
      <c r="L167" s="61"/>
      <c r="M167" s="200" t="s">
        <v>22</v>
      </c>
      <c r="N167" s="201" t="s">
        <v>48</v>
      </c>
      <c r="O167" s="42"/>
      <c r="P167" s="202">
        <f t="shared" si="11"/>
        <v>0</v>
      </c>
      <c r="Q167" s="202">
        <v>0</v>
      </c>
      <c r="R167" s="202">
        <f t="shared" si="12"/>
        <v>0</v>
      </c>
      <c r="S167" s="202">
        <v>0</v>
      </c>
      <c r="T167" s="203">
        <f t="shared" si="13"/>
        <v>0</v>
      </c>
      <c r="AR167" s="24" t="s">
        <v>318</v>
      </c>
      <c r="AT167" s="24" t="s">
        <v>142</v>
      </c>
      <c r="AU167" s="24" t="s">
        <v>86</v>
      </c>
      <c r="AY167" s="24" t="s">
        <v>139</v>
      </c>
      <c r="BE167" s="204">
        <f t="shared" si="14"/>
        <v>0</v>
      </c>
      <c r="BF167" s="204">
        <f t="shared" si="15"/>
        <v>0</v>
      </c>
      <c r="BG167" s="204">
        <f t="shared" si="16"/>
        <v>0</v>
      </c>
      <c r="BH167" s="204">
        <f t="shared" si="17"/>
        <v>0</v>
      </c>
      <c r="BI167" s="204">
        <f t="shared" si="18"/>
        <v>0</v>
      </c>
      <c r="BJ167" s="24" t="s">
        <v>24</v>
      </c>
      <c r="BK167" s="204">
        <f t="shared" si="19"/>
        <v>0</v>
      </c>
      <c r="BL167" s="24" t="s">
        <v>318</v>
      </c>
      <c r="BM167" s="24" t="s">
        <v>1201</v>
      </c>
    </row>
    <row r="168" spans="2:65" s="1" customFormat="1" ht="22.5" customHeight="1">
      <c r="B168" s="41"/>
      <c r="C168" s="193" t="s">
        <v>526</v>
      </c>
      <c r="D168" s="193" t="s">
        <v>142</v>
      </c>
      <c r="E168" s="194" t="s">
        <v>1202</v>
      </c>
      <c r="F168" s="195" t="s">
        <v>1203</v>
      </c>
      <c r="G168" s="196" t="s">
        <v>374</v>
      </c>
      <c r="H168" s="197">
        <v>40</v>
      </c>
      <c r="I168" s="198"/>
      <c r="J168" s="199">
        <f t="shared" si="10"/>
        <v>0</v>
      </c>
      <c r="K168" s="195" t="s">
        <v>1204</v>
      </c>
      <c r="L168" s="61"/>
      <c r="M168" s="200" t="s">
        <v>22</v>
      </c>
      <c r="N168" s="201" t="s">
        <v>48</v>
      </c>
      <c r="O168" s="42"/>
      <c r="P168" s="202">
        <f t="shared" si="11"/>
        <v>0</v>
      </c>
      <c r="Q168" s="202">
        <v>0</v>
      </c>
      <c r="R168" s="202">
        <f t="shared" si="12"/>
        <v>0</v>
      </c>
      <c r="S168" s="202">
        <v>0</v>
      </c>
      <c r="T168" s="203">
        <f t="shared" si="13"/>
        <v>0</v>
      </c>
      <c r="AR168" s="24" t="s">
        <v>318</v>
      </c>
      <c r="AT168" s="24" t="s">
        <v>142</v>
      </c>
      <c r="AU168" s="24" t="s">
        <v>86</v>
      </c>
      <c r="AY168" s="24" t="s">
        <v>139</v>
      </c>
      <c r="BE168" s="204">
        <f t="shared" si="14"/>
        <v>0</v>
      </c>
      <c r="BF168" s="204">
        <f t="shared" si="15"/>
        <v>0</v>
      </c>
      <c r="BG168" s="204">
        <f t="shared" si="16"/>
        <v>0</v>
      </c>
      <c r="BH168" s="204">
        <f t="shared" si="17"/>
        <v>0</v>
      </c>
      <c r="BI168" s="204">
        <f t="shared" si="18"/>
        <v>0</v>
      </c>
      <c r="BJ168" s="24" t="s">
        <v>24</v>
      </c>
      <c r="BK168" s="204">
        <f t="shared" si="19"/>
        <v>0</v>
      </c>
      <c r="BL168" s="24" t="s">
        <v>318</v>
      </c>
      <c r="BM168" s="24" t="s">
        <v>1205</v>
      </c>
    </row>
    <row r="169" spans="2:65" s="1" customFormat="1" ht="22.5" customHeight="1">
      <c r="B169" s="41"/>
      <c r="C169" s="193" t="s">
        <v>558</v>
      </c>
      <c r="D169" s="193" t="s">
        <v>142</v>
      </c>
      <c r="E169" s="194" t="s">
        <v>1206</v>
      </c>
      <c r="F169" s="195" t="s">
        <v>1207</v>
      </c>
      <c r="G169" s="196" t="s">
        <v>585</v>
      </c>
      <c r="H169" s="197">
        <v>216.8</v>
      </c>
      <c r="I169" s="198"/>
      <c r="J169" s="199">
        <f t="shared" si="10"/>
        <v>0</v>
      </c>
      <c r="K169" s="195" t="s">
        <v>1064</v>
      </c>
      <c r="L169" s="61"/>
      <c r="M169" s="200" t="s">
        <v>22</v>
      </c>
      <c r="N169" s="201" t="s">
        <v>48</v>
      </c>
      <c r="O169" s="42"/>
      <c r="P169" s="202">
        <f t="shared" si="11"/>
        <v>0</v>
      </c>
      <c r="Q169" s="202">
        <v>0</v>
      </c>
      <c r="R169" s="202">
        <f t="shared" si="12"/>
        <v>0</v>
      </c>
      <c r="S169" s="202">
        <v>0</v>
      </c>
      <c r="T169" s="203">
        <f t="shared" si="13"/>
        <v>0</v>
      </c>
      <c r="AR169" s="24" t="s">
        <v>318</v>
      </c>
      <c r="AT169" s="24" t="s">
        <v>142</v>
      </c>
      <c r="AU169" s="24" t="s">
        <v>86</v>
      </c>
      <c r="AY169" s="24" t="s">
        <v>139</v>
      </c>
      <c r="BE169" s="204">
        <f t="shared" si="14"/>
        <v>0</v>
      </c>
      <c r="BF169" s="204">
        <f t="shared" si="15"/>
        <v>0</v>
      </c>
      <c r="BG169" s="204">
        <f t="shared" si="16"/>
        <v>0</v>
      </c>
      <c r="BH169" s="204">
        <f t="shared" si="17"/>
        <v>0</v>
      </c>
      <c r="BI169" s="204">
        <f t="shared" si="18"/>
        <v>0</v>
      </c>
      <c r="BJ169" s="24" t="s">
        <v>24</v>
      </c>
      <c r="BK169" s="204">
        <f t="shared" si="19"/>
        <v>0</v>
      </c>
      <c r="BL169" s="24" t="s">
        <v>318</v>
      </c>
      <c r="BM169" s="24" t="s">
        <v>1208</v>
      </c>
    </row>
    <row r="170" spans="2:65" s="1" customFormat="1" ht="22.5" customHeight="1">
      <c r="B170" s="41"/>
      <c r="C170" s="193" t="s">
        <v>562</v>
      </c>
      <c r="D170" s="193" t="s">
        <v>142</v>
      </c>
      <c r="E170" s="194" t="s">
        <v>1209</v>
      </c>
      <c r="F170" s="195" t="s">
        <v>1210</v>
      </c>
      <c r="G170" s="196" t="s">
        <v>585</v>
      </c>
      <c r="H170" s="197">
        <v>55.1</v>
      </c>
      <c r="I170" s="198"/>
      <c r="J170" s="199">
        <f t="shared" si="10"/>
        <v>0</v>
      </c>
      <c r="K170" s="195" t="s">
        <v>1064</v>
      </c>
      <c r="L170" s="61"/>
      <c r="M170" s="200" t="s">
        <v>22</v>
      </c>
      <c r="N170" s="201" t="s">
        <v>48</v>
      </c>
      <c r="O170" s="42"/>
      <c r="P170" s="202">
        <f t="shared" si="11"/>
        <v>0</v>
      </c>
      <c r="Q170" s="202">
        <v>0</v>
      </c>
      <c r="R170" s="202">
        <f t="shared" si="12"/>
        <v>0</v>
      </c>
      <c r="S170" s="202">
        <v>0</v>
      </c>
      <c r="T170" s="203">
        <f t="shared" si="13"/>
        <v>0</v>
      </c>
      <c r="AR170" s="24" t="s">
        <v>318</v>
      </c>
      <c r="AT170" s="24" t="s">
        <v>142</v>
      </c>
      <c r="AU170" s="24" t="s">
        <v>86</v>
      </c>
      <c r="AY170" s="24" t="s">
        <v>139</v>
      </c>
      <c r="BE170" s="204">
        <f t="shared" si="14"/>
        <v>0</v>
      </c>
      <c r="BF170" s="204">
        <f t="shared" si="15"/>
        <v>0</v>
      </c>
      <c r="BG170" s="204">
        <f t="shared" si="16"/>
        <v>0</v>
      </c>
      <c r="BH170" s="204">
        <f t="shared" si="17"/>
        <v>0</v>
      </c>
      <c r="BI170" s="204">
        <f t="shared" si="18"/>
        <v>0</v>
      </c>
      <c r="BJ170" s="24" t="s">
        <v>24</v>
      </c>
      <c r="BK170" s="204">
        <f t="shared" si="19"/>
        <v>0</v>
      </c>
      <c r="BL170" s="24" t="s">
        <v>318</v>
      </c>
      <c r="BM170" s="24" t="s">
        <v>1211</v>
      </c>
    </row>
    <row r="171" spans="2:65" s="1" customFormat="1" ht="22.5" customHeight="1">
      <c r="B171" s="41"/>
      <c r="C171" s="193" t="s">
        <v>819</v>
      </c>
      <c r="D171" s="193" t="s">
        <v>142</v>
      </c>
      <c r="E171" s="194" t="s">
        <v>1212</v>
      </c>
      <c r="F171" s="195" t="s">
        <v>1213</v>
      </c>
      <c r="G171" s="196" t="s">
        <v>585</v>
      </c>
      <c r="H171" s="197">
        <v>39.7</v>
      </c>
      <c r="I171" s="198"/>
      <c r="J171" s="199">
        <f t="shared" si="10"/>
        <v>0</v>
      </c>
      <c r="K171" s="195" t="s">
        <v>1064</v>
      </c>
      <c r="L171" s="61"/>
      <c r="M171" s="200" t="s">
        <v>22</v>
      </c>
      <c r="N171" s="201" t="s">
        <v>48</v>
      </c>
      <c r="O171" s="42"/>
      <c r="P171" s="202">
        <f t="shared" si="11"/>
        <v>0</v>
      </c>
      <c r="Q171" s="202">
        <v>0</v>
      </c>
      <c r="R171" s="202">
        <f t="shared" si="12"/>
        <v>0</v>
      </c>
      <c r="S171" s="202">
        <v>0</v>
      </c>
      <c r="T171" s="203">
        <f t="shared" si="13"/>
        <v>0</v>
      </c>
      <c r="AR171" s="24" t="s">
        <v>318</v>
      </c>
      <c r="AT171" s="24" t="s">
        <v>142</v>
      </c>
      <c r="AU171" s="24" t="s">
        <v>86</v>
      </c>
      <c r="AY171" s="24" t="s">
        <v>139</v>
      </c>
      <c r="BE171" s="204">
        <f t="shared" si="14"/>
        <v>0</v>
      </c>
      <c r="BF171" s="204">
        <f t="shared" si="15"/>
        <v>0</v>
      </c>
      <c r="BG171" s="204">
        <f t="shared" si="16"/>
        <v>0</v>
      </c>
      <c r="BH171" s="204">
        <f t="shared" si="17"/>
        <v>0</v>
      </c>
      <c r="BI171" s="204">
        <f t="shared" si="18"/>
        <v>0</v>
      </c>
      <c r="BJ171" s="24" t="s">
        <v>24</v>
      </c>
      <c r="BK171" s="204">
        <f t="shared" si="19"/>
        <v>0</v>
      </c>
      <c r="BL171" s="24" t="s">
        <v>318</v>
      </c>
      <c r="BM171" s="24" t="s">
        <v>1214</v>
      </c>
    </row>
    <row r="172" spans="2:65" s="1" customFormat="1" ht="22.5" customHeight="1">
      <c r="B172" s="41"/>
      <c r="C172" s="193" t="s">
        <v>829</v>
      </c>
      <c r="D172" s="193" t="s">
        <v>142</v>
      </c>
      <c r="E172" s="194" t="s">
        <v>1215</v>
      </c>
      <c r="F172" s="195" t="s">
        <v>1216</v>
      </c>
      <c r="G172" s="196" t="s">
        <v>585</v>
      </c>
      <c r="H172" s="197">
        <v>39.4</v>
      </c>
      <c r="I172" s="198"/>
      <c r="J172" s="199">
        <f t="shared" si="10"/>
        <v>0</v>
      </c>
      <c r="K172" s="195" t="s">
        <v>1064</v>
      </c>
      <c r="L172" s="61"/>
      <c r="M172" s="200" t="s">
        <v>22</v>
      </c>
      <c r="N172" s="201" t="s">
        <v>48</v>
      </c>
      <c r="O172" s="42"/>
      <c r="P172" s="202">
        <f t="shared" si="11"/>
        <v>0</v>
      </c>
      <c r="Q172" s="202">
        <v>0</v>
      </c>
      <c r="R172" s="202">
        <f t="shared" si="12"/>
        <v>0</v>
      </c>
      <c r="S172" s="202">
        <v>0</v>
      </c>
      <c r="T172" s="203">
        <f t="shared" si="13"/>
        <v>0</v>
      </c>
      <c r="AR172" s="24" t="s">
        <v>318</v>
      </c>
      <c r="AT172" s="24" t="s">
        <v>142</v>
      </c>
      <c r="AU172" s="24" t="s">
        <v>86</v>
      </c>
      <c r="AY172" s="24" t="s">
        <v>139</v>
      </c>
      <c r="BE172" s="204">
        <f t="shared" si="14"/>
        <v>0</v>
      </c>
      <c r="BF172" s="204">
        <f t="shared" si="15"/>
        <v>0</v>
      </c>
      <c r="BG172" s="204">
        <f t="shared" si="16"/>
        <v>0</v>
      </c>
      <c r="BH172" s="204">
        <f t="shared" si="17"/>
        <v>0</v>
      </c>
      <c r="BI172" s="204">
        <f t="shared" si="18"/>
        <v>0</v>
      </c>
      <c r="BJ172" s="24" t="s">
        <v>24</v>
      </c>
      <c r="BK172" s="204">
        <f t="shared" si="19"/>
        <v>0</v>
      </c>
      <c r="BL172" s="24" t="s">
        <v>318</v>
      </c>
      <c r="BM172" s="24" t="s">
        <v>1217</v>
      </c>
    </row>
    <row r="173" spans="2:65" s="1" customFormat="1" ht="22.5" customHeight="1">
      <c r="B173" s="41"/>
      <c r="C173" s="193" t="s">
        <v>834</v>
      </c>
      <c r="D173" s="193" t="s">
        <v>142</v>
      </c>
      <c r="E173" s="194" t="s">
        <v>1218</v>
      </c>
      <c r="F173" s="195" t="s">
        <v>1219</v>
      </c>
      <c r="G173" s="196" t="s">
        <v>585</v>
      </c>
      <c r="H173" s="197">
        <v>22.4</v>
      </c>
      <c r="I173" s="198"/>
      <c r="J173" s="199">
        <f t="shared" si="10"/>
        <v>0</v>
      </c>
      <c r="K173" s="195" t="s">
        <v>1064</v>
      </c>
      <c r="L173" s="61"/>
      <c r="M173" s="200" t="s">
        <v>22</v>
      </c>
      <c r="N173" s="201" t="s">
        <v>48</v>
      </c>
      <c r="O173" s="42"/>
      <c r="P173" s="202">
        <f t="shared" si="11"/>
        <v>0</v>
      </c>
      <c r="Q173" s="202">
        <v>0</v>
      </c>
      <c r="R173" s="202">
        <f t="shared" si="12"/>
        <v>0</v>
      </c>
      <c r="S173" s="202">
        <v>0</v>
      </c>
      <c r="T173" s="203">
        <f t="shared" si="13"/>
        <v>0</v>
      </c>
      <c r="AR173" s="24" t="s">
        <v>318</v>
      </c>
      <c r="AT173" s="24" t="s">
        <v>142</v>
      </c>
      <c r="AU173" s="24" t="s">
        <v>86</v>
      </c>
      <c r="AY173" s="24" t="s">
        <v>139</v>
      </c>
      <c r="BE173" s="204">
        <f t="shared" si="14"/>
        <v>0</v>
      </c>
      <c r="BF173" s="204">
        <f t="shared" si="15"/>
        <v>0</v>
      </c>
      <c r="BG173" s="204">
        <f t="shared" si="16"/>
        <v>0</v>
      </c>
      <c r="BH173" s="204">
        <f t="shared" si="17"/>
        <v>0</v>
      </c>
      <c r="BI173" s="204">
        <f t="shared" si="18"/>
        <v>0</v>
      </c>
      <c r="BJ173" s="24" t="s">
        <v>24</v>
      </c>
      <c r="BK173" s="204">
        <f t="shared" si="19"/>
        <v>0</v>
      </c>
      <c r="BL173" s="24" t="s">
        <v>318</v>
      </c>
      <c r="BM173" s="24" t="s">
        <v>1220</v>
      </c>
    </row>
    <row r="174" spans="2:65" s="1" customFormat="1" ht="31.5" customHeight="1">
      <c r="B174" s="41"/>
      <c r="C174" s="193" t="s">
        <v>840</v>
      </c>
      <c r="D174" s="193" t="s">
        <v>142</v>
      </c>
      <c r="E174" s="194" t="s">
        <v>1221</v>
      </c>
      <c r="F174" s="195" t="s">
        <v>1222</v>
      </c>
      <c r="G174" s="196" t="s">
        <v>585</v>
      </c>
      <c r="H174" s="197">
        <v>19.5</v>
      </c>
      <c r="I174" s="198"/>
      <c r="J174" s="199">
        <f t="shared" si="10"/>
        <v>0</v>
      </c>
      <c r="K174" s="195" t="s">
        <v>1064</v>
      </c>
      <c r="L174" s="61"/>
      <c r="M174" s="200" t="s">
        <v>22</v>
      </c>
      <c r="N174" s="201" t="s">
        <v>48</v>
      </c>
      <c r="O174" s="42"/>
      <c r="P174" s="202">
        <f t="shared" si="11"/>
        <v>0</v>
      </c>
      <c r="Q174" s="202">
        <v>0</v>
      </c>
      <c r="R174" s="202">
        <f t="shared" si="12"/>
        <v>0</v>
      </c>
      <c r="S174" s="202">
        <v>0</v>
      </c>
      <c r="T174" s="203">
        <f t="shared" si="13"/>
        <v>0</v>
      </c>
      <c r="AR174" s="24" t="s">
        <v>318</v>
      </c>
      <c r="AT174" s="24" t="s">
        <v>142</v>
      </c>
      <c r="AU174" s="24" t="s">
        <v>86</v>
      </c>
      <c r="AY174" s="24" t="s">
        <v>139</v>
      </c>
      <c r="BE174" s="204">
        <f t="shared" si="14"/>
        <v>0</v>
      </c>
      <c r="BF174" s="204">
        <f t="shared" si="15"/>
        <v>0</v>
      </c>
      <c r="BG174" s="204">
        <f t="shared" si="16"/>
        <v>0</v>
      </c>
      <c r="BH174" s="204">
        <f t="shared" si="17"/>
        <v>0</v>
      </c>
      <c r="BI174" s="204">
        <f t="shared" si="18"/>
        <v>0</v>
      </c>
      <c r="BJ174" s="24" t="s">
        <v>24</v>
      </c>
      <c r="BK174" s="204">
        <f t="shared" si="19"/>
        <v>0</v>
      </c>
      <c r="BL174" s="24" t="s">
        <v>318</v>
      </c>
      <c r="BM174" s="24" t="s">
        <v>1223</v>
      </c>
    </row>
    <row r="175" spans="2:65" s="1" customFormat="1" ht="31.5" customHeight="1">
      <c r="B175" s="41"/>
      <c r="C175" s="193" t="s">
        <v>846</v>
      </c>
      <c r="D175" s="193" t="s">
        <v>142</v>
      </c>
      <c r="E175" s="194" t="s">
        <v>1224</v>
      </c>
      <c r="F175" s="195" t="s">
        <v>1225</v>
      </c>
      <c r="G175" s="196" t="s">
        <v>585</v>
      </c>
      <c r="H175" s="197">
        <v>311.6</v>
      </c>
      <c r="I175" s="198"/>
      <c r="J175" s="199">
        <f t="shared" si="10"/>
        <v>0</v>
      </c>
      <c r="K175" s="195" t="s">
        <v>1064</v>
      </c>
      <c r="L175" s="61"/>
      <c r="M175" s="200" t="s">
        <v>22</v>
      </c>
      <c r="N175" s="201" t="s">
        <v>48</v>
      </c>
      <c r="O175" s="42"/>
      <c r="P175" s="202">
        <f t="shared" si="11"/>
        <v>0</v>
      </c>
      <c r="Q175" s="202">
        <v>0</v>
      </c>
      <c r="R175" s="202">
        <f t="shared" si="12"/>
        <v>0</v>
      </c>
      <c r="S175" s="202">
        <v>0</v>
      </c>
      <c r="T175" s="203">
        <f t="shared" si="13"/>
        <v>0</v>
      </c>
      <c r="AR175" s="24" t="s">
        <v>318</v>
      </c>
      <c r="AT175" s="24" t="s">
        <v>142</v>
      </c>
      <c r="AU175" s="24" t="s">
        <v>86</v>
      </c>
      <c r="AY175" s="24" t="s">
        <v>139</v>
      </c>
      <c r="BE175" s="204">
        <f t="shared" si="14"/>
        <v>0</v>
      </c>
      <c r="BF175" s="204">
        <f t="shared" si="15"/>
        <v>0</v>
      </c>
      <c r="BG175" s="204">
        <f t="shared" si="16"/>
        <v>0</v>
      </c>
      <c r="BH175" s="204">
        <f t="shared" si="17"/>
        <v>0</v>
      </c>
      <c r="BI175" s="204">
        <f t="shared" si="18"/>
        <v>0</v>
      </c>
      <c r="BJ175" s="24" t="s">
        <v>24</v>
      </c>
      <c r="BK175" s="204">
        <f t="shared" si="19"/>
        <v>0</v>
      </c>
      <c r="BL175" s="24" t="s">
        <v>318</v>
      </c>
      <c r="BM175" s="24" t="s">
        <v>1226</v>
      </c>
    </row>
    <row r="176" spans="2:65" s="1" customFormat="1" ht="31.5" customHeight="1">
      <c r="B176" s="41"/>
      <c r="C176" s="193" t="s">
        <v>851</v>
      </c>
      <c r="D176" s="193" t="s">
        <v>142</v>
      </c>
      <c r="E176" s="194" t="s">
        <v>1227</v>
      </c>
      <c r="F176" s="195" t="s">
        <v>1228</v>
      </c>
      <c r="G176" s="196" t="s">
        <v>585</v>
      </c>
      <c r="H176" s="197">
        <v>61.8</v>
      </c>
      <c r="I176" s="198"/>
      <c r="J176" s="199">
        <f t="shared" si="10"/>
        <v>0</v>
      </c>
      <c r="K176" s="195" t="s">
        <v>1064</v>
      </c>
      <c r="L176" s="61"/>
      <c r="M176" s="200" t="s">
        <v>22</v>
      </c>
      <c r="N176" s="201" t="s">
        <v>48</v>
      </c>
      <c r="O176" s="42"/>
      <c r="P176" s="202">
        <f t="shared" si="11"/>
        <v>0</v>
      </c>
      <c r="Q176" s="202">
        <v>0</v>
      </c>
      <c r="R176" s="202">
        <f t="shared" si="12"/>
        <v>0</v>
      </c>
      <c r="S176" s="202">
        <v>0</v>
      </c>
      <c r="T176" s="203">
        <f t="shared" si="13"/>
        <v>0</v>
      </c>
      <c r="AR176" s="24" t="s">
        <v>318</v>
      </c>
      <c r="AT176" s="24" t="s">
        <v>142</v>
      </c>
      <c r="AU176" s="24" t="s">
        <v>86</v>
      </c>
      <c r="AY176" s="24" t="s">
        <v>139</v>
      </c>
      <c r="BE176" s="204">
        <f t="shared" si="14"/>
        <v>0</v>
      </c>
      <c r="BF176" s="204">
        <f t="shared" si="15"/>
        <v>0</v>
      </c>
      <c r="BG176" s="204">
        <f t="shared" si="16"/>
        <v>0</v>
      </c>
      <c r="BH176" s="204">
        <f t="shared" si="17"/>
        <v>0</v>
      </c>
      <c r="BI176" s="204">
        <f t="shared" si="18"/>
        <v>0</v>
      </c>
      <c r="BJ176" s="24" t="s">
        <v>24</v>
      </c>
      <c r="BK176" s="204">
        <f t="shared" si="19"/>
        <v>0</v>
      </c>
      <c r="BL176" s="24" t="s">
        <v>318</v>
      </c>
      <c r="BM176" s="24" t="s">
        <v>1229</v>
      </c>
    </row>
    <row r="177" spans="2:65" s="1" customFormat="1" ht="22.5" customHeight="1">
      <c r="B177" s="41"/>
      <c r="C177" s="193" t="s">
        <v>855</v>
      </c>
      <c r="D177" s="193" t="s">
        <v>142</v>
      </c>
      <c r="E177" s="194" t="s">
        <v>1230</v>
      </c>
      <c r="F177" s="195" t="s">
        <v>1231</v>
      </c>
      <c r="G177" s="196" t="s">
        <v>374</v>
      </c>
      <c r="H177" s="197">
        <v>2</v>
      </c>
      <c r="I177" s="198"/>
      <c r="J177" s="199">
        <f t="shared" si="10"/>
        <v>0</v>
      </c>
      <c r="K177" s="195" t="s">
        <v>1064</v>
      </c>
      <c r="L177" s="61"/>
      <c r="M177" s="200" t="s">
        <v>22</v>
      </c>
      <c r="N177" s="201" t="s">
        <v>48</v>
      </c>
      <c r="O177" s="42"/>
      <c r="P177" s="202">
        <f t="shared" si="11"/>
        <v>0</v>
      </c>
      <c r="Q177" s="202">
        <v>0</v>
      </c>
      <c r="R177" s="202">
        <f t="shared" si="12"/>
        <v>0</v>
      </c>
      <c r="S177" s="202">
        <v>0</v>
      </c>
      <c r="T177" s="203">
        <f t="shared" si="13"/>
        <v>0</v>
      </c>
      <c r="AR177" s="24" t="s">
        <v>318</v>
      </c>
      <c r="AT177" s="24" t="s">
        <v>142</v>
      </c>
      <c r="AU177" s="24" t="s">
        <v>86</v>
      </c>
      <c r="AY177" s="24" t="s">
        <v>139</v>
      </c>
      <c r="BE177" s="204">
        <f t="shared" si="14"/>
        <v>0</v>
      </c>
      <c r="BF177" s="204">
        <f t="shared" si="15"/>
        <v>0</v>
      </c>
      <c r="BG177" s="204">
        <f t="shared" si="16"/>
        <v>0</v>
      </c>
      <c r="BH177" s="204">
        <f t="shared" si="17"/>
        <v>0</v>
      </c>
      <c r="BI177" s="204">
        <f t="shared" si="18"/>
        <v>0</v>
      </c>
      <c r="BJ177" s="24" t="s">
        <v>24</v>
      </c>
      <c r="BK177" s="204">
        <f t="shared" si="19"/>
        <v>0</v>
      </c>
      <c r="BL177" s="24" t="s">
        <v>318</v>
      </c>
      <c r="BM177" s="24" t="s">
        <v>1232</v>
      </c>
    </row>
    <row r="178" spans="2:65" s="1" customFormat="1" ht="22.5" customHeight="1">
      <c r="B178" s="41"/>
      <c r="C178" s="193" t="s">
        <v>859</v>
      </c>
      <c r="D178" s="193" t="s">
        <v>142</v>
      </c>
      <c r="E178" s="194" t="s">
        <v>1233</v>
      </c>
      <c r="F178" s="195" t="s">
        <v>1234</v>
      </c>
      <c r="G178" s="196" t="s">
        <v>374</v>
      </c>
      <c r="H178" s="197">
        <v>7</v>
      </c>
      <c r="I178" s="198"/>
      <c r="J178" s="199">
        <f t="shared" si="10"/>
        <v>0</v>
      </c>
      <c r="K178" s="195" t="s">
        <v>1064</v>
      </c>
      <c r="L178" s="61"/>
      <c r="M178" s="200" t="s">
        <v>22</v>
      </c>
      <c r="N178" s="201" t="s">
        <v>48</v>
      </c>
      <c r="O178" s="42"/>
      <c r="P178" s="202">
        <f t="shared" si="11"/>
        <v>0</v>
      </c>
      <c r="Q178" s="202">
        <v>0</v>
      </c>
      <c r="R178" s="202">
        <f t="shared" si="12"/>
        <v>0</v>
      </c>
      <c r="S178" s="202">
        <v>0</v>
      </c>
      <c r="T178" s="203">
        <f t="shared" si="13"/>
        <v>0</v>
      </c>
      <c r="AR178" s="24" t="s">
        <v>318</v>
      </c>
      <c r="AT178" s="24" t="s">
        <v>142</v>
      </c>
      <c r="AU178" s="24" t="s">
        <v>86</v>
      </c>
      <c r="AY178" s="24" t="s">
        <v>139</v>
      </c>
      <c r="BE178" s="204">
        <f t="shared" si="14"/>
        <v>0</v>
      </c>
      <c r="BF178" s="204">
        <f t="shared" si="15"/>
        <v>0</v>
      </c>
      <c r="BG178" s="204">
        <f t="shared" si="16"/>
        <v>0</v>
      </c>
      <c r="BH178" s="204">
        <f t="shared" si="17"/>
        <v>0</v>
      </c>
      <c r="BI178" s="204">
        <f t="shared" si="18"/>
        <v>0</v>
      </c>
      <c r="BJ178" s="24" t="s">
        <v>24</v>
      </c>
      <c r="BK178" s="204">
        <f t="shared" si="19"/>
        <v>0</v>
      </c>
      <c r="BL178" s="24" t="s">
        <v>318</v>
      </c>
      <c r="BM178" s="24" t="s">
        <v>1235</v>
      </c>
    </row>
    <row r="179" spans="2:51" s="12" customFormat="1" ht="13.5">
      <c r="B179" s="217"/>
      <c r="C179" s="218"/>
      <c r="D179" s="207" t="s">
        <v>148</v>
      </c>
      <c r="E179" s="219" t="s">
        <v>22</v>
      </c>
      <c r="F179" s="220" t="s">
        <v>1236</v>
      </c>
      <c r="G179" s="218"/>
      <c r="H179" s="221">
        <v>7</v>
      </c>
      <c r="I179" s="222"/>
      <c r="J179" s="218"/>
      <c r="K179" s="218"/>
      <c r="L179" s="223"/>
      <c r="M179" s="224"/>
      <c r="N179" s="225"/>
      <c r="O179" s="225"/>
      <c r="P179" s="225"/>
      <c r="Q179" s="225"/>
      <c r="R179" s="225"/>
      <c r="S179" s="225"/>
      <c r="T179" s="226"/>
      <c r="AT179" s="227" t="s">
        <v>148</v>
      </c>
      <c r="AU179" s="227" t="s">
        <v>86</v>
      </c>
      <c r="AV179" s="12" t="s">
        <v>86</v>
      </c>
      <c r="AW179" s="12" t="s">
        <v>38</v>
      </c>
      <c r="AX179" s="12" t="s">
        <v>77</v>
      </c>
      <c r="AY179" s="227" t="s">
        <v>139</v>
      </c>
    </row>
    <row r="180" spans="2:51" s="13" customFormat="1" ht="13.5">
      <c r="B180" s="228"/>
      <c r="C180" s="229"/>
      <c r="D180" s="241" t="s">
        <v>148</v>
      </c>
      <c r="E180" s="242" t="s">
        <v>22</v>
      </c>
      <c r="F180" s="243" t="s">
        <v>151</v>
      </c>
      <c r="G180" s="229"/>
      <c r="H180" s="244">
        <v>7</v>
      </c>
      <c r="I180" s="233"/>
      <c r="J180" s="229"/>
      <c r="K180" s="229"/>
      <c r="L180" s="234"/>
      <c r="M180" s="235"/>
      <c r="N180" s="236"/>
      <c r="O180" s="236"/>
      <c r="P180" s="236"/>
      <c r="Q180" s="236"/>
      <c r="R180" s="236"/>
      <c r="S180" s="236"/>
      <c r="T180" s="237"/>
      <c r="AT180" s="238" t="s">
        <v>148</v>
      </c>
      <c r="AU180" s="238" t="s">
        <v>86</v>
      </c>
      <c r="AV180" s="13" t="s">
        <v>146</v>
      </c>
      <c r="AW180" s="13" t="s">
        <v>38</v>
      </c>
      <c r="AX180" s="13" t="s">
        <v>24</v>
      </c>
      <c r="AY180" s="238" t="s">
        <v>139</v>
      </c>
    </row>
    <row r="181" spans="2:65" s="1" customFormat="1" ht="22.5" customHeight="1">
      <c r="B181" s="41"/>
      <c r="C181" s="193" t="s">
        <v>866</v>
      </c>
      <c r="D181" s="193" t="s">
        <v>142</v>
      </c>
      <c r="E181" s="194" t="s">
        <v>1237</v>
      </c>
      <c r="F181" s="195" t="s">
        <v>1238</v>
      </c>
      <c r="G181" s="196" t="s">
        <v>374</v>
      </c>
      <c r="H181" s="197">
        <v>1</v>
      </c>
      <c r="I181" s="198"/>
      <c r="J181" s="199">
        <f aca="true" t="shared" si="20" ref="J181:J193">ROUND(I181*H181,2)</f>
        <v>0</v>
      </c>
      <c r="K181" s="195" t="s">
        <v>1064</v>
      </c>
      <c r="L181" s="61"/>
      <c r="M181" s="200" t="s">
        <v>22</v>
      </c>
      <c r="N181" s="201" t="s">
        <v>48</v>
      </c>
      <c r="O181" s="42"/>
      <c r="P181" s="202">
        <f aca="true" t="shared" si="21" ref="P181:P193">O181*H181</f>
        <v>0</v>
      </c>
      <c r="Q181" s="202">
        <v>0</v>
      </c>
      <c r="R181" s="202">
        <f aca="true" t="shared" si="22" ref="R181:R193">Q181*H181</f>
        <v>0</v>
      </c>
      <c r="S181" s="202">
        <v>0</v>
      </c>
      <c r="T181" s="203">
        <f aca="true" t="shared" si="23" ref="T181:T193">S181*H181</f>
        <v>0</v>
      </c>
      <c r="AR181" s="24" t="s">
        <v>318</v>
      </c>
      <c r="AT181" s="24" t="s">
        <v>142</v>
      </c>
      <c r="AU181" s="24" t="s">
        <v>86</v>
      </c>
      <c r="AY181" s="24" t="s">
        <v>139</v>
      </c>
      <c r="BE181" s="204">
        <f aca="true" t="shared" si="24" ref="BE181:BE193">IF(N181="základní",J181,0)</f>
        <v>0</v>
      </c>
      <c r="BF181" s="204">
        <f aca="true" t="shared" si="25" ref="BF181:BF193">IF(N181="snížená",J181,0)</f>
        <v>0</v>
      </c>
      <c r="BG181" s="204">
        <f aca="true" t="shared" si="26" ref="BG181:BG193">IF(N181="zákl. přenesená",J181,0)</f>
        <v>0</v>
      </c>
      <c r="BH181" s="204">
        <f aca="true" t="shared" si="27" ref="BH181:BH193">IF(N181="sníž. přenesená",J181,0)</f>
        <v>0</v>
      </c>
      <c r="BI181" s="204">
        <f aca="true" t="shared" si="28" ref="BI181:BI193">IF(N181="nulová",J181,0)</f>
        <v>0</v>
      </c>
      <c r="BJ181" s="24" t="s">
        <v>24</v>
      </c>
      <c r="BK181" s="204">
        <f aca="true" t="shared" si="29" ref="BK181:BK193">ROUND(I181*H181,2)</f>
        <v>0</v>
      </c>
      <c r="BL181" s="24" t="s">
        <v>318</v>
      </c>
      <c r="BM181" s="24" t="s">
        <v>1239</v>
      </c>
    </row>
    <row r="182" spans="2:65" s="1" customFormat="1" ht="22.5" customHeight="1">
      <c r="B182" s="41"/>
      <c r="C182" s="193" t="s">
        <v>870</v>
      </c>
      <c r="D182" s="193" t="s">
        <v>142</v>
      </c>
      <c r="E182" s="194" t="s">
        <v>1240</v>
      </c>
      <c r="F182" s="195" t="s">
        <v>1241</v>
      </c>
      <c r="G182" s="196" t="s">
        <v>374</v>
      </c>
      <c r="H182" s="197">
        <v>6</v>
      </c>
      <c r="I182" s="198"/>
      <c r="J182" s="199">
        <f t="shared" si="20"/>
        <v>0</v>
      </c>
      <c r="K182" s="195" t="s">
        <v>1064</v>
      </c>
      <c r="L182" s="61"/>
      <c r="M182" s="200" t="s">
        <v>22</v>
      </c>
      <c r="N182" s="201" t="s">
        <v>48</v>
      </c>
      <c r="O182" s="42"/>
      <c r="P182" s="202">
        <f t="shared" si="21"/>
        <v>0</v>
      </c>
      <c r="Q182" s="202">
        <v>0</v>
      </c>
      <c r="R182" s="202">
        <f t="shared" si="22"/>
        <v>0</v>
      </c>
      <c r="S182" s="202">
        <v>0</v>
      </c>
      <c r="T182" s="203">
        <f t="shared" si="23"/>
        <v>0</v>
      </c>
      <c r="AR182" s="24" t="s">
        <v>318</v>
      </c>
      <c r="AT182" s="24" t="s">
        <v>142</v>
      </c>
      <c r="AU182" s="24" t="s">
        <v>86</v>
      </c>
      <c r="AY182" s="24" t="s">
        <v>139</v>
      </c>
      <c r="BE182" s="204">
        <f t="shared" si="24"/>
        <v>0</v>
      </c>
      <c r="BF182" s="204">
        <f t="shared" si="25"/>
        <v>0</v>
      </c>
      <c r="BG182" s="204">
        <f t="shared" si="26"/>
        <v>0</v>
      </c>
      <c r="BH182" s="204">
        <f t="shared" si="27"/>
        <v>0</v>
      </c>
      <c r="BI182" s="204">
        <f t="shared" si="28"/>
        <v>0</v>
      </c>
      <c r="BJ182" s="24" t="s">
        <v>24</v>
      </c>
      <c r="BK182" s="204">
        <f t="shared" si="29"/>
        <v>0</v>
      </c>
      <c r="BL182" s="24" t="s">
        <v>318</v>
      </c>
      <c r="BM182" s="24" t="s">
        <v>1242</v>
      </c>
    </row>
    <row r="183" spans="2:65" s="1" customFormat="1" ht="22.5" customHeight="1">
      <c r="B183" s="41"/>
      <c r="C183" s="193" t="s">
        <v>875</v>
      </c>
      <c r="D183" s="193" t="s">
        <v>142</v>
      </c>
      <c r="E183" s="194" t="s">
        <v>1243</v>
      </c>
      <c r="F183" s="195" t="s">
        <v>1244</v>
      </c>
      <c r="G183" s="196" t="s">
        <v>374</v>
      </c>
      <c r="H183" s="197">
        <v>2</v>
      </c>
      <c r="I183" s="198"/>
      <c r="J183" s="199">
        <f t="shared" si="20"/>
        <v>0</v>
      </c>
      <c r="K183" s="195" t="s">
        <v>1064</v>
      </c>
      <c r="L183" s="61"/>
      <c r="M183" s="200" t="s">
        <v>22</v>
      </c>
      <c r="N183" s="201" t="s">
        <v>48</v>
      </c>
      <c r="O183" s="42"/>
      <c r="P183" s="202">
        <f t="shared" si="21"/>
        <v>0</v>
      </c>
      <c r="Q183" s="202">
        <v>0</v>
      </c>
      <c r="R183" s="202">
        <f t="shared" si="22"/>
        <v>0</v>
      </c>
      <c r="S183" s="202">
        <v>0</v>
      </c>
      <c r="T183" s="203">
        <f t="shared" si="23"/>
        <v>0</v>
      </c>
      <c r="AR183" s="24" t="s">
        <v>318</v>
      </c>
      <c r="AT183" s="24" t="s">
        <v>142</v>
      </c>
      <c r="AU183" s="24" t="s">
        <v>86</v>
      </c>
      <c r="AY183" s="24" t="s">
        <v>139</v>
      </c>
      <c r="BE183" s="204">
        <f t="shared" si="24"/>
        <v>0</v>
      </c>
      <c r="BF183" s="204">
        <f t="shared" si="25"/>
        <v>0</v>
      </c>
      <c r="BG183" s="204">
        <f t="shared" si="26"/>
        <v>0</v>
      </c>
      <c r="BH183" s="204">
        <f t="shared" si="27"/>
        <v>0</v>
      </c>
      <c r="BI183" s="204">
        <f t="shared" si="28"/>
        <v>0</v>
      </c>
      <c r="BJ183" s="24" t="s">
        <v>24</v>
      </c>
      <c r="BK183" s="204">
        <f t="shared" si="29"/>
        <v>0</v>
      </c>
      <c r="BL183" s="24" t="s">
        <v>318</v>
      </c>
      <c r="BM183" s="24" t="s">
        <v>1245</v>
      </c>
    </row>
    <row r="184" spans="2:65" s="1" customFormat="1" ht="22.5" customHeight="1">
      <c r="B184" s="41"/>
      <c r="C184" s="193" t="s">
        <v>879</v>
      </c>
      <c r="D184" s="193" t="s">
        <v>142</v>
      </c>
      <c r="E184" s="194" t="s">
        <v>1246</v>
      </c>
      <c r="F184" s="195" t="s">
        <v>1247</v>
      </c>
      <c r="G184" s="196" t="s">
        <v>374</v>
      </c>
      <c r="H184" s="197">
        <v>2</v>
      </c>
      <c r="I184" s="198"/>
      <c r="J184" s="199">
        <f t="shared" si="20"/>
        <v>0</v>
      </c>
      <c r="K184" s="195" t="s">
        <v>1064</v>
      </c>
      <c r="L184" s="61"/>
      <c r="M184" s="200" t="s">
        <v>22</v>
      </c>
      <c r="N184" s="201" t="s">
        <v>48</v>
      </c>
      <c r="O184" s="42"/>
      <c r="P184" s="202">
        <f t="shared" si="21"/>
        <v>0</v>
      </c>
      <c r="Q184" s="202">
        <v>0</v>
      </c>
      <c r="R184" s="202">
        <f t="shared" si="22"/>
        <v>0</v>
      </c>
      <c r="S184" s="202">
        <v>0</v>
      </c>
      <c r="T184" s="203">
        <f t="shared" si="23"/>
        <v>0</v>
      </c>
      <c r="AR184" s="24" t="s">
        <v>318</v>
      </c>
      <c r="AT184" s="24" t="s">
        <v>142</v>
      </c>
      <c r="AU184" s="24" t="s">
        <v>86</v>
      </c>
      <c r="AY184" s="24" t="s">
        <v>139</v>
      </c>
      <c r="BE184" s="204">
        <f t="shared" si="24"/>
        <v>0</v>
      </c>
      <c r="BF184" s="204">
        <f t="shared" si="25"/>
        <v>0</v>
      </c>
      <c r="BG184" s="204">
        <f t="shared" si="26"/>
        <v>0</v>
      </c>
      <c r="BH184" s="204">
        <f t="shared" si="27"/>
        <v>0</v>
      </c>
      <c r="BI184" s="204">
        <f t="shared" si="28"/>
        <v>0</v>
      </c>
      <c r="BJ184" s="24" t="s">
        <v>24</v>
      </c>
      <c r="BK184" s="204">
        <f t="shared" si="29"/>
        <v>0</v>
      </c>
      <c r="BL184" s="24" t="s">
        <v>318</v>
      </c>
      <c r="BM184" s="24" t="s">
        <v>1248</v>
      </c>
    </row>
    <row r="185" spans="2:65" s="1" customFormat="1" ht="22.5" customHeight="1">
      <c r="B185" s="41"/>
      <c r="C185" s="193" t="s">
        <v>886</v>
      </c>
      <c r="D185" s="193" t="s">
        <v>142</v>
      </c>
      <c r="E185" s="194" t="s">
        <v>1249</v>
      </c>
      <c r="F185" s="195" t="s">
        <v>1250</v>
      </c>
      <c r="G185" s="196" t="s">
        <v>374</v>
      </c>
      <c r="H185" s="197">
        <v>1</v>
      </c>
      <c r="I185" s="198"/>
      <c r="J185" s="199">
        <f t="shared" si="20"/>
        <v>0</v>
      </c>
      <c r="K185" s="195" t="s">
        <v>1064</v>
      </c>
      <c r="L185" s="61"/>
      <c r="M185" s="200" t="s">
        <v>22</v>
      </c>
      <c r="N185" s="201" t="s">
        <v>48</v>
      </c>
      <c r="O185" s="42"/>
      <c r="P185" s="202">
        <f t="shared" si="21"/>
        <v>0</v>
      </c>
      <c r="Q185" s="202">
        <v>0</v>
      </c>
      <c r="R185" s="202">
        <f t="shared" si="22"/>
        <v>0</v>
      </c>
      <c r="S185" s="202">
        <v>0</v>
      </c>
      <c r="T185" s="203">
        <f t="shared" si="23"/>
        <v>0</v>
      </c>
      <c r="AR185" s="24" t="s">
        <v>318</v>
      </c>
      <c r="AT185" s="24" t="s">
        <v>142</v>
      </c>
      <c r="AU185" s="24" t="s">
        <v>86</v>
      </c>
      <c r="AY185" s="24" t="s">
        <v>139</v>
      </c>
      <c r="BE185" s="204">
        <f t="shared" si="24"/>
        <v>0</v>
      </c>
      <c r="BF185" s="204">
        <f t="shared" si="25"/>
        <v>0</v>
      </c>
      <c r="BG185" s="204">
        <f t="shared" si="26"/>
        <v>0</v>
      </c>
      <c r="BH185" s="204">
        <f t="shared" si="27"/>
        <v>0</v>
      </c>
      <c r="BI185" s="204">
        <f t="shared" si="28"/>
        <v>0</v>
      </c>
      <c r="BJ185" s="24" t="s">
        <v>24</v>
      </c>
      <c r="BK185" s="204">
        <f t="shared" si="29"/>
        <v>0</v>
      </c>
      <c r="BL185" s="24" t="s">
        <v>318</v>
      </c>
      <c r="BM185" s="24" t="s">
        <v>1251</v>
      </c>
    </row>
    <row r="186" spans="2:65" s="1" customFormat="1" ht="22.5" customHeight="1">
      <c r="B186" s="41"/>
      <c r="C186" s="193" t="s">
        <v>890</v>
      </c>
      <c r="D186" s="193" t="s">
        <v>142</v>
      </c>
      <c r="E186" s="194" t="s">
        <v>1252</v>
      </c>
      <c r="F186" s="195" t="s">
        <v>1253</v>
      </c>
      <c r="G186" s="196" t="s">
        <v>374</v>
      </c>
      <c r="H186" s="197">
        <v>6</v>
      </c>
      <c r="I186" s="198"/>
      <c r="J186" s="199">
        <f t="shared" si="20"/>
        <v>0</v>
      </c>
      <c r="K186" s="195" t="s">
        <v>1064</v>
      </c>
      <c r="L186" s="61"/>
      <c r="M186" s="200" t="s">
        <v>22</v>
      </c>
      <c r="N186" s="201" t="s">
        <v>48</v>
      </c>
      <c r="O186" s="42"/>
      <c r="P186" s="202">
        <f t="shared" si="21"/>
        <v>0</v>
      </c>
      <c r="Q186" s="202">
        <v>0</v>
      </c>
      <c r="R186" s="202">
        <f t="shared" si="22"/>
        <v>0</v>
      </c>
      <c r="S186" s="202">
        <v>0</v>
      </c>
      <c r="T186" s="203">
        <f t="shared" si="23"/>
        <v>0</v>
      </c>
      <c r="AR186" s="24" t="s">
        <v>318</v>
      </c>
      <c r="AT186" s="24" t="s">
        <v>142</v>
      </c>
      <c r="AU186" s="24" t="s">
        <v>86</v>
      </c>
      <c r="AY186" s="24" t="s">
        <v>139</v>
      </c>
      <c r="BE186" s="204">
        <f t="shared" si="24"/>
        <v>0</v>
      </c>
      <c r="BF186" s="204">
        <f t="shared" si="25"/>
        <v>0</v>
      </c>
      <c r="BG186" s="204">
        <f t="shared" si="26"/>
        <v>0</v>
      </c>
      <c r="BH186" s="204">
        <f t="shared" si="27"/>
        <v>0</v>
      </c>
      <c r="BI186" s="204">
        <f t="shared" si="28"/>
        <v>0</v>
      </c>
      <c r="BJ186" s="24" t="s">
        <v>24</v>
      </c>
      <c r="BK186" s="204">
        <f t="shared" si="29"/>
        <v>0</v>
      </c>
      <c r="BL186" s="24" t="s">
        <v>318</v>
      </c>
      <c r="BM186" s="24" t="s">
        <v>1254</v>
      </c>
    </row>
    <row r="187" spans="2:65" s="1" customFormat="1" ht="22.5" customHeight="1">
      <c r="B187" s="41"/>
      <c r="C187" s="193" t="s">
        <v>894</v>
      </c>
      <c r="D187" s="193" t="s">
        <v>142</v>
      </c>
      <c r="E187" s="194" t="s">
        <v>1255</v>
      </c>
      <c r="F187" s="195" t="s">
        <v>1256</v>
      </c>
      <c r="G187" s="196" t="s">
        <v>374</v>
      </c>
      <c r="H187" s="197">
        <v>1</v>
      </c>
      <c r="I187" s="198"/>
      <c r="J187" s="199">
        <f t="shared" si="20"/>
        <v>0</v>
      </c>
      <c r="K187" s="195" t="s">
        <v>1064</v>
      </c>
      <c r="L187" s="61"/>
      <c r="M187" s="200" t="s">
        <v>22</v>
      </c>
      <c r="N187" s="201" t="s">
        <v>48</v>
      </c>
      <c r="O187" s="42"/>
      <c r="P187" s="202">
        <f t="shared" si="21"/>
        <v>0</v>
      </c>
      <c r="Q187" s="202">
        <v>0</v>
      </c>
      <c r="R187" s="202">
        <f t="shared" si="22"/>
        <v>0</v>
      </c>
      <c r="S187" s="202">
        <v>0</v>
      </c>
      <c r="T187" s="203">
        <f t="shared" si="23"/>
        <v>0</v>
      </c>
      <c r="AR187" s="24" t="s">
        <v>318</v>
      </c>
      <c r="AT187" s="24" t="s">
        <v>142</v>
      </c>
      <c r="AU187" s="24" t="s">
        <v>86</v>
      </c>
      <c r="AY187" s="24" t="s">
        <v>139</v>
      </c>
      <c r="BE187" s="204">
        <f t="shared" si="24"/>
        <v>0</v>
      </c>
      <c r="BF187" s="204">
        <f t="shared" si="25"/>
        <v>0</v>
      </c>
      <c r="BG187" s="204">
        <f t="shared" si="26"/>
        <v>0</v>
      </c>
      <c r="BH187" s="204">
        <f t="shared" si="27"/>
        <v>0</v>
      </c>
      <c r="BI187" s="204">
        <f t="shared" si="28"/>
        <v>0</v>
      </c>
      <c r="BJ187" s="24" t="s">
        <v>24</v>
      </c>
      <c r="BK187" s="204">
        <f t="shared" si="29"/>
        <v>0</v>
      </c>
      <c r="BL187" s="24" t="s">
        <v>318</v>
      </c>
      <c r="BM187" s="24" t="s">
        <v>1257</v>
      </c>
    </row>
    <row r="188" spans="2:65" s="1" customFormat="1" ht="22.5" customHeight="1">
      <c r="B188" s="41"/>
      <c r="C188" s="193" t="s">
        <v>898</v>
      </c>
      <c r="D188" s="193" t="s">
        <v>142</v>
      </c>
      <c r="E188" s="194" t="s">
        <v>1258</v>
      </c>
      <c r="F188" s="195" t="s">
        <v>1259</v>
      </c>
      <c r="G188" s="196" t="s">
        <v>374</v>
      </c>
      <c r="H188" s="197">
        <v>2</v>
      </c>
      <c r="I188" s="198"/>
      <c r="J188" s="199">
        <f t="shared" si="20"/>
        <v>0</v>
      </c>
      <c r="K188" s="195" t="s">
        <v>1064</v>
      </c>
      <c r="L188" s="61"/>
      <c r="M188" s="200" t="s">
        <v>22</v>
      </c>
      <c r="N188" s="201" t="s">
        <v>48</v>
      </c>
      <c r="O188" s="42"/>
      <c r="P188" s="202">
        <f t="shared" si="21"/>
        <v>0</v>
      </c>
      <c r="Q188" s="202">
        <v>0</v>
      </c>
      <c r="R188" s="202">
        <f t="shared" si="22"/>
        <v>0</v>
      </c>
      <c r="S188" s="202">
        <v>0</v>
      </c>
      <c r="T188" s="203">
        <f t="shared" si="23"/>
        <v>0</v>
      </c>
      <c r="AR188" s="24" t="s">
        <v>318</v>
      </c>
      <c r="AT188" s="24" t="s">
        <v>142</v>
      </c>
      <c r="AU188" s="24" t="s">
        <v>86</v>
      </c>
      <c r="AY188" s="24" t="s">
        <v>139</v>
      </c>
      <c r="BE188" s="204">
        <f t="shared" si="24"/>
        <v>0</v>
      </c>
      <c r="BF188" s="204">
        <f t="shared" si="25"/>
        <v>0</v>
      </c>
      <c r="BG188" s="204">
        <f t="shared" si="26"/>
        <v>0</v>
      </c>
      <c r="BH188" s="204">
        <f t="shared" si="27"/>
        <v>0</v>
      </c>
      <c r="BI188" s="204">
        <f t="shared" si="28"/>
        <v>0</v>
      </c>
      <c r="BJ188" s="24" t="s">
        <v>24</v>
      </c>
      <c r="BK188" s="204">
        <f t="shared" si="29"/>
        <v>0</v>
      </c>
      <c r="BL188" s="24" t="s">
        <v>318</v>
      </c>
      <c r="BM188" s="24" t="s">
        <v>1260</v>
      </c>
    </row>
    <row r="189" spans="2:65" s="1" customFormat="1" ht="22.5" customHeight="1">
      <c r="B189" s="41"/>
      <c r="C189" s="193" t="s">
        <v>918</v>
      </c>
      <c r="D189" s="193" t="s">
        <v>142</v>
      </c>
      <c r="E189" s="194" t="s">
        <v>1261</v>
      </c>
      <c r="F189" s="195" t="s">
        <v>1262</v>
      </c>
      <c r="G189" s="196" t="s">
        <v>374</v>
      </c>
      <c r="H189" s="197">
        <v>1</v>
      </c>
      <c r="I189" s="198"/>
      <c r="J189" s="199">
        <f t="shared" si="20"/>
        <v>0</v>
      </c>
      <c r="K189" s="195" t="s">
        <v>1064</v>
      </c>
      <c r="L189" s="61"/>
      <c r="M189" s="200" t="s">
        <v>22</v>
      </c>
      <c r="N189" s="201" t="s">
        <v>48</v>
      </c>
      <c r="O189" s="42"/>
      <c r="P189" s="202">
        <f t="shared" si="21"/>
        <v>0</v>
      </c>
      <c r="Q189" s="202">
        <v>0</v>
      </c>
      <c r="R189" s="202">
        <f t="shared" si="22"/>
        <v>0</v>
      </c>
      <c r="S189" s="202">
        <v>0</v>
      </c>
      <c r="T189" s="203">
        <f t="shared" si="23"/>
        <v>0</v>
      </c>
      <c r="AR189" s="24" t="s">
        <v>318</v>
      </c>
      <c r="AT189" s="24" t="s">
        <v>142</v>
      </c>
      <c r="AU189" s="24" t="s">
        <v>86</v>
      </c>
      <c r="AY189" s="24" t="s">
        <v>139</v>
      </c>
      <c r="BE189" s="204">
        <f t="shared" si="24"/>
        <v>0</v>
      </c>
      <c r="BF189" s="204">
        <f t="shared" si="25"/>
        <v>0</v>
      </c>
      <c r="BG189" s="204">
        <f t="shared" si="26"/>
        <v>0</v>
      </c>
      <c r="BH189" s="204">
        <f t="shared" si="27"/>
        <v>0</v>
      </c>
      <c r="BI189" s="204">
        <f t="shared" si="28"/>
        <v>0</v>
      </c>
      <c r="BJ189" s="24" t="s">
        <v>24</v>
      </c>
      <c r="BK189" s="204">
        <f t="shared" si="29"/>
        <v>0</v>
      </c>
      <c r="BL189" s="24" t="s">
        <v>318</v>
      </c>
      <c r="BM189" s="24" t="s">
        <v>1263</v>
      </c>
    </row>
    <row r="190" spans="2:65" s="1" customFormat="1" ht="31.5" customHeight="1">
      <c r="B190" s="41"/>
      <c r="C190" s="193" t="s">
        <v>923</v>
      </c>
      <c r="D190" s="193" t="s">
        <v>142</v>
      </c>
      <c r="E190" s="194" t="s">
        <v>1264</v>
      </c>
      <c r="F190" s="195" t="s">
        <v>1265</v>
      </c>
      <c r="G190" s="196" t="s">
        <v>374</v>
      </c>
      <c r="H190" s="197">
        <v>1</v>
      </c>
      <c r="I190" s="198"/>
      <c r="J190" s="199">
        <f t="shared" si="20"/>
        <v>0</v>
      </c>
      <c r="K190" s="195" t="s">
        <v>1064</v>
      </c>
      <c r="L190" s="61"/>
      <c r="M190" s="200" t="s">
        <v>22</v>
      </c>
      <c r="N190" s="201" t="s">
        <v>48</v>
      </c>
      <c r="O190" s="42"/>
      <c r="P190" s="202">
        <f t="shared" si="21"/>
        <v>0</v>
      </c>
      <c r="Q190" s="202">
        <v>0</v>
      </c>
      <c r="R190" s="202">
        <f t="shared" si="22"/>
        <v>0</v>
      </c>
      <c r="S190" s="202">
        <v>0</v>
      </c>
      <c r="T190" s="203">
        <f t="shared" si="23"/>
        <v>0</v>
      </c>
      <c r="AR190" s="24" t="s">
        <v>318</v>
      </c>
      <c r="AT190" s="24" t="s">
        <v>142</v>
      </c>
      <c r="AU190" s="24" t="s">
        <v>86</v>
      </c>
      <c r="AY190" s="24" t="s">
        <v>139</v>
      </c>
      <c r="BE190" s="204">
        <f t="shared" si="24"/>
        <v>0</v>
      </c>
      <c r="BF190" s="204">
        <f t="shared" si="25"/>
        <v>0</v>
      </c>
      <c r="BG190" s="204">
        <f t="shared" si="26"/>
        <v>0</v>
      </c>
      <c r="BH190" s="204">
        <f t="shared" si="27"/>
        <v>0</v>
      </c>
      <c r="BI190" s="204">
        <f t="shared" si="28"/>
        <v>0</v>
      </c>
      <c r="BJ190" s="24" t="s">
        <v>24</v>
      </c>
      <c r="BK190" s="204">
        <f t="shared" si="29"/>
        <v>0</v>
      </c>
      <c r="BL190" s="24" t="s">
        <v>318</v>
      </c>
      <c r="BM190" s="24" t="s">
        <v>1266</v>
      </c>
    </row>
    <row r="191" spans="2:65" s="1" customFormat="1" ht="22.5" customHeight="1">
      <c r="B191" s="41"/>
      <c r="C191" s="193" t="s">
        <v>928</v>
      </c>
      <c r="D191" s="193" t="s">
        <v>142</v>
      </c>
      <c r="E191" s="194" t="s">
        <v>1267</v>
      </c>
      <c r="F191" s="195" t="s">
        <v>1268</v>
      </c>
      <c r="G191" s="196" t="s">
        <v>585</v>
      </c>
      <c r="H191" s="197">
        <v>373.4</v>
      </c>
      <c r="I191" s="198"/>
      <c r="J191" s="199">
        <f t="shared" si="20"/>
        <v>0</v>
      </c>
      <c r="K191" s="195" t="s">
        <v>1064</v>
      </c>
      <c r="L191" s="61"/>
      <c r="M191" s="200" t="s">
        <v>22</v>
      </c>
      <c r="N191" s="201" t="s">
        <v>48</v>
      </c>
      <c r="O191" s="42"/>
      <c r="P191" s="202">
        <f t="shared" si="21"/>
        <v>0</v>
      </c>
      <c r="Q191" s="202">
        <v>0</v>
      </c>
      <c r="R191" s="202">
        <f t="shared" si="22"/>
        <v>0</v>
      </c>
      <c r="S191" s="202">
        <v>0</v>
      </c>
      <c r="T191" s="203">
        <f t="shared" si="23"/>
        <v>0</v>
      </c>
      <c r="AR191" s="24" t="s">
        <v>318</v>
      </c>
      <c r="AT191" s="24" t="s">
        <v>142</v>
      </c>
      <c r="AU191" s="24" t="s">
        <v>86</v>
      </c>
      <c r="AY191" s="24" t="s">
        <v>139</v>
      </c>
      <c r="BE191" s="204">
        <f t="shared" si="24"/>
        <v>0</v>
      </c>
      <c r="BF191" s="204">
        <f t="shared" si="25"/>
        <v>0</v>
      </c>
      <c r="BG191" s="204">
        <f t="shared" si="26"/>
        <v>0</v>
      </c>
      <c r="BH191" s="204">
        <f t="shared" si="27"/>
        <v>0</v>
      </c>
      <c r="BI191" s="204">
        <f t="shared" si="28"/>
        <v>0</v>
      </c>
      <c r="BJ191" s="24" t="s">
        <v>24</v>
      </c>
      <c r="BK191" s="204">
        <f t="shared" si="29"/>
        <v>0</v>
      </c>
      <c r="BL191" s="24" t="s">
        <v>318</v>
      </c>
      <c r="BM191" s="24" t="s">
        <v>1269</v>
      </c>
    </row>
    <row r="192" spans="2:65" s="1" customFormat="1" ht="22.5" customHeight="1">
      <c r="B192" s="41"/>
      <c r="C192" s="193" t="s">
        <v>933</v>
      </c>
      <c r="D192" s="193" t="s">
        <v>142</v>
      </c>
      <c r="E192" s="194" t="s">
        <v>1270</v>
      </c>
      <c r="F192" s="195" t="s">
        <v>1271</v>
      </c>
      <c r="G192" s="196" t="s">
        <v>585</v>
      </c>
      <c r="H192" s="197">
        <v>373.4</v>
      </c>
      <c r="I192" s="198"/>
      <c r="J192" s="199">
        <f t="shared" si="20"/>
        <v>0</v>
      </c>
      <c r="K192" s="195" t="s">
        <v>1064</v>
      </c>
      <c r="L192" s="61"/>
      <c r="M192" s="200" t="s">
        <v>22</v>
      </c>
      <c r="N192" s="201" t="s">
        <v>48</v>
      </c>
      <c r="O192" s="42"/>
      <c r="P192" s="202">
        <f t="shared" si="21"/>
        <v>0</v>
      </c>
      <c r="Q192" s="202">
        <v>0</v>
      </c>
      <c r="R192" s="202">
        <f t="shared" si="22"/>
        <v>0</v>
      </c>
      <c r="S192" s="202">
        <v>0</v>
      </c>
      <c r="T192" s="203">
        <f t="shared" si="23"/>
        <v>0</v>
      </c>
      <c r="AR192" s="24" t="s">
        <v>318</v>
      </c>
      <c r="AT192" s="24" t="s">
        <v>142</v>
      </c>
      <c r="AU192" s="24" t="s">
        <v>86</v>
      </c>
      <c r="AY192" s="24" t="s">
        <v>139</v>
      </c>
      <c r="BE192" s="204">
        <f t="shared" si="24"/>
        <v>0</v>
      </c>
      <c r="BF192" s="204">
        <f t="shared" si="25"/>
        <v>0</v>
      </c>
      <c r="BG192" s="204">
        <f t="shared" si="26"/>
        <v>0</v>
      </c>
      <c r="BH192" s="204">
        <f t="shared" si="27"/>
        <v>0</v>
      </c>
      <c r="BI192" s="204">
        <f t="shared" si="28"/>
        <v>0</v>
      </c>
      <c r="BJ192" s="24" t="s">
        <v>24</v>
      </c>
      <c r="BK192" s="204">
        <f t="shared" si="29"/>
        <v>0</v>
      </c>
      <c r="BL192" s="24" t="s">
        <v>318</v>
      </c>
      <c r="BM192" s="24" t="s">
        <v>1272</v>
      </c>
    </row>
    <row r="193" spans="2:65" s="1" customFormat="1" ht="22.5" customHeight="1">
      <c r="B193" s="41"/>
      <c r="C193" s="193" t="s">
        <v>939</v>
      </c>
      <c r="D193" s="193" t="s">
        <v>142</v>
      </c>
      <c r="E193" s="194" t="s">
        <v>1273</v>
      </c>
      <c r="F193" s="195" t="s">
        <v>1274</v>
      </c>
      <c r="G193" s="196" t="s">
        <v>387</v>
      </c>
      <c r="H193" s="270"/>
      <c r="I193" s="198"/>
      <c r="J193" s="199">
        <f t="shared" si="20"/>
        <v>0</v>
      </c>
      <c r="K193" s="195" t="s">
        <v>1064</v>
      </c>
      <c r="L193" s="61"/>
      <c r="M193" s="200" t="s">
        <v>22</v>
      </c>
      <c r="N193" s="201" t="s">
        <v>48</v>
      </c>
      <c r="O193" s="42"/>
      <c r="P193" s="202">
        <f t="shared" si="21"/>
        <v>0</v>
      </c>
      <c r="Q193" s="202">
        <v>0</v>
      </c>
      <c r="R193" s="202">
        <f t="shared" si="22"/>
        <v>0</v>
      </c>
      <c r="S193" s="202">
        <v>0</v>
      </c>
      <c r="T193" s="203">
        <f t="shared" si="23"/>
        <v>0</v>
      </c>
      <c r="AR193" s="24" t="s">
        <v>318</v>
      </c>
      <c r="AT193" s="24" t="s">
        <v>142</v>
      </c>
      <c r="AU193" s="24" t="s">
        <v>86</v>
      </c>
      <c r="AY193" s="24" t="s">
        <v>139</v>
      </c>
      <c r="BE193" s="204">
        <f t="shared" si="24"/>
        <v>0</v>
      </c>
      <c r="BF193" s="204">
        <f t="shared" si="25"/>
        <v>0</v>
      </c>
      <c r="BG193" s="204">
        <f t="shared" si="26"/>
        <v>0</v>
      </c>
      <c r="BH193" s="204">
        <f t="shared" si="27"/>
        <v>0</v>
      </c>
      <c r="BI193" s="204">
        <f t="shared" si="28"/>
        <v>0</v>
      </c>
      <c r="BJ193" s="24" t="s">
        <v>24</v>
      </c>
      <c r="BK193" s="204">
        <f t="shared" si="29"/>
        <v>0</v>
      </c>
      <c r="BL193" s="24" t="s">
        <v>318</v>
      </c>
      <c r="BM193" s="24" t="s">
        <v>1275</v>
      </c>
    </row>
    <row r="194" spans="2:63" s="10" customFormat="1" ht="29.85" customHeight="1">
      <c r="B194" s="176"/>
      <c r="C194" s="177"/>
      <c r="D194" s="190" t="s">
        <v>76</v>
      </c>
      <c r="E194" s="191" t="s">
        <v>312</v>
      </c>
      <c r="F194" s="191" t="s">
        <v>313</v>
      </c>
      <c r="G194" s="177"/>
      <c r="H194" s="177"/>
      <c r="I194" s="180"/>
      <c r="J194" s="192">
        <f>BK194</f>
        <v>0</v>
      </c>
      <c r="K194" s="177"/>
      <c r="L194" s="182"/>
      <c r="M194" s="183"/>
      <c r="N194" s="184"/>
      <c r="O194" s="184"/>
      <c r="P194" s="185">
        <f>SUM(P195:P225)</f>
        <v>0</v>
      </c>
      <c r="Q194" s="184"/>
      <c r="R194" s="185">
        <f>SUM(R195:R225)</f>
        <v>0.12782</v>
      </c>
      <c r="S194" s="184"/>
      <c r="T194" s="186">
        <f>SUM(T195:T225)</f>
        <v>0</v>
      </c>
      <c r="AR194" s="187" t="s">
        <v>86</v>
      </c>
      <c r="AT194" s="188" t="s">
        <v>76</v>
      </c>
      <c r="AU194" s="188" t="s">
        <v>24</v>
      </c>
      <c r="AY194" s="187" t="s">
        <v>139</v>
      </c>
      <c r="BK194" s="189">
        <f>SUM(BK195:BK225)</f>
        <v>0</v>
      </c>
    </row>
    <row r="195" spans="2:65" s="1" customFormat="1" ht="31.5" customHeight="1">
      <c r="B195" s="41"/>
      <c r="C195" s="193" t="s">
        <v>944</v>
      </c>
      <c r="D195" s="193" t="s">
        <v>142</v>
      </c>
      <c r="E195" s="194" t="s">
        <v>1276</v>
      </c>
      <c r="F195" s="195" t="s">
        <v>1277</v>
      </c>
      <c r="G195" s="196" t="s">
        <v>317</v>
      </c>
      <c r="H195" s="197">
        <v>2</v>
      </c>
      <c r="I195" s="198"/>
      <c r="J195" s="199">
        <f>ROUND(I195*H195,2)</f>
        <v>0</v>
      </c>
      <c r="K195" s="195" t="s">
        <v>156</v>
      </c>
      <c r="L195" s="61"/>
      <c r="M195" s="200" t="s">
        <v>22</v>
      </c>
      <c r="N195" s="201" t="s">
        <v>48</v>
      </c>
      <c r="O195" s="42"/>
      <c r="P195" s="202">
        <f>O195*H195</f>
        <v>0</v>
      </c>
      <c r="Q195" s="202">
        <v>0.02275</v>
      </c>
      <c r="R195" s="202">
        <f>Q195*H195</f>
        <v>0.0455</v>
      </c>
      <c r="S195" s="202">
        <v>0</v>
      </c>
      <c r="T195" s="203">
        <f>S195*H195</f>
        <v>0</v>
      </c>
      <c r="AR195" s="24" t="s">
        <v>318</v>
      </c>
      <c r="AT195" s="24" t="s">
        <v>142</v>
      </c>
      <c r="AU195" s="24" t="s">
        <v>86</v>
      </c>
      <c r="AY195" s="24" t="s">
        <v>139</v>
      </c>
      <c r="BE195" s="204">
        <f>IF(N195="základní",J195,0)</f>
        <v>0</v>
      </c>
      <c r="BF195" s="204">
        <f>IF(N195="snížená",J195,0)</f>
        <v>0</v>
      </c>
      <c r="BG195" s="204">
        <f>IF(N195="zákl. přenesená",J195,0)</f>
        <v>0</v>
      </c>
      <c r="BH195" s="204">
        <f>IF(N195="sníž. přenesená",J195,0)</f>
        <v>0</v>
      </c>
      <c r="BI195" s="204">
        <f>IF(N195="nulová",J195,0)</f>
        <v>0</v>
      </c>
      <c r="BJ195" s="24" t="s">
        <v>24</v>
      </c>
      <c r="BK195" s="204">
        <f>ROUND(I195*H195,2)</f>
        <v>0</v>
      </c>
      <c r="BL195" s="24" t="s">
        <v>318</v>
      </c>
      <c r="BM195" s="24" t="s">
        <v>1278</v>
      </c>
    </row>
    <row r="196" spans="2:51" s="12" customFormat="1" ht="13.5">
      <c r="B196" s="217"/>
      <c r="C196" s="218"/>
      <c r="D196" s="207" t="s">
        <v>148</v>
      </c>
      <c r="E196" s="219" t="s">
        <v>22</v>
      </c>
      <c r="F196" s="220" t="s">
        <v>320</v>
      </c>
      <c r="G196" s="218"/>
      <c r="H196" s="221">
        <v>1</v>
      </c>
      <c r="I196" s="222"/>
      <c r="J196" s="218"/>
      <c r="K196" s="218"/>
      <c r="L196" s="223"/>
      <c r="M196" s="224"/>
      <c r="N196" s="225"/>
      <c r="O196" s="225"/>
      <c r="P196" s="225"/>
      <c r="Q196" s="225"/>
      <c r="R196" s="225"/>
      <c r="S196" s="225"/>
      <c r="T196" s="226"/>
      <c r="AT196" s="227" t="s">
        <v>148</v>
      </c>
      <c r="AU196" s="227" t="s">
        <v>86</v>
      </c>
      <c r="AV196" s="12" t="s">
        <v>86</v>
      </c>
      <c r="AW196" s="12" t="s">
        <v>38</v>
      </c>
      <c r="AX196" s="12" t="s">
        <v>77</v>
      </c>
      <c r="AY196" s="227" t="s">
        <v>139</v>
      </c>
    </row>
    <row r="197" spans="2:51" s="12" customFormat="1" ht="13.5">
      <c r="B197" s="217"/>
      <c r="C197" s="218"/>
      <c r="D197" s="207" t="s">
        <v>148</v>
      </c>
      <c r="E197" s="219" t="s">
        <v>22</v>
      </c>
      <c r="F197" s="220" t="s">
        <v>321</v>
      </c>
      <c r="G197" s="218"/>
      <c r="H197" s="221">
        <v>1</v>
      </c>
      <c r="I197" s="222"/>
      <c r="J197" s="218"/>
      <c r="K197" s="218"/>
      <c r="L197" s="223"/>
      <c r="M197" s="224"/>
      <c r="N197" s="225"/>
      <c r="O197" s="225"/>
      <c r="P197" s="225"/>
      <c r="Q197" s="225"/>
      <c r="R197" s="225"/>
      <c r="S197" s="225"/>
      <c r="T197" s="226"/>
      <c r="AT197" s="227" t="s">
        <v>148</v>
      </c>
      <c r="AU197" s="227" t="s">
        <v>86</v>
      </c>
      <c r="AV197" s="12" t="s">
        <v>86</v>
      </c>
      <c r="AW197" s="12" t="s">
        <v>38</v>
      </c>
      <c r="AX197" s="12" t="s">
        <v>77</v>
      </c>
      <c r="AY197" s="227" t="s">
        <v>139</v>
      </c>
    </row>
    <row r="198" spans="2:51" s="13" customFormat="1" ht="13.5">
      <c r="B198" s="228"/>
      <c r="C198" s="229"/>
      <c r="D198" s="241" t="s">
        <v>148</v>
      </c>
      <c r="E198" s="242" t="s">
        <v>22</v>
      </c>
      <c r="F198" s="243" t="s">
        <v>151</v>
      </c>
      <c r="G198" s="229"/>
      <c r="H198" s="244">
        <v>2</v>
      </c>
      <c r="I198" s="233"/>
      <c r="J198" s="229"/>
      <c r="K198" s="229"/>
      <c r="L198" s="234"/>
      <c r="M198" s="235"/>
      <c r="N198" s="236"/>
      <c r="O198" s="236"/>
      <c r="P198" s="236"/>
      <c r="Q198" s="236"/>
      <c r="R198" s="236"/>
      <c r="S198" s="236"/>
      <c r="T198" s="237"/>
      <c r="AT198" s="238" t="s">
        <v>148</v>
      </c>
      <c r="AU198" s="238" t="s">
        <v>86</v>
      </c>
      <c r="AV198" s="13" t="s">
        <v>146</v>
      </c>
      <c r="AW198" s="13" t="s">
        <v>38</v>
      </c>
      <c r="AX198" s="13" t="s">
        <v>24</v>
      </c>
      <c r="AY198" s="238" t="s">
        <v>139</v>
      </c>
    </row>
    <row r="199" spans="2:65" s="1" customFormat="1" ht="31.5" customHeight="1">
      <c r="B199" s="41"/>
      <c r="C199" s="260" t="s">
        <v>949</v>
      </c>
      <c r="D199" s="260" t="s">
        <v>378</v>
      </c>
      <c r="E199" s="261" t="s">
        <v>1279</v>
      </c>
      <c r="F199" s="262" t="s">
        <v>1280</v>
      </c>
      <c r="G199" s="263" t="s">
        <v>374</v>
      </c>
      <c r="H199" s="264">
        <v>2</v>
      </c>
      <c r="I199" s="265"/>
      <c r="J199" s="266">
        <f>ROUND(I199*H199,2)</f>
        <v>0</v>
      </c>
      <c r="K199" s="262" t="s">
        <v>156</v>
      </c>
      <c r="L199" s="267"/>
      <c r="M199" s="268" t="s">
        <v>22</v>
      </c>
      <c r="N199" s="269" t="s">
        <v>48</v>
      </c>
      <c r="O199" s="42"/>
      <c r="P199" s="202">
        <f>O199*H199</f>
        <v>0</v>
      </c>
      <c r="Q199" s="202">
        <v>0.0019</v>
      </c>
      <c r="R199" s="202">
        <f>Q199*H199</f>
        <v>0.0038</v>
      </c>
      <c r="S199" s="202">
        <v>0</v>
      </c>
      <c r="T199" s="203">
        <f>S199*H199</f>
        <v>0</v>
      </c>
      <c r="AR199" s="24" t="s">
        <v>382</v>
      </c>
      <c r="AT199" s="24" t="s">
        <v>378</v>
      </c>
      <c r="AU199" s="24" t="s">
        <v>86</v>
      </c>
      <c r="AY199" s="24" t="s">
        <v>139</v>
      </c>
      <c r="BE199" s="204">
        <f>IF(N199="základní",J199,0)</f>
        <v>0</v>
      </c>
      <c r="BF199" s="204">
        <f>IF(N199="snížená",J199,0)</f>
        <v>0</v>
      </c>
      <c r="BG199" s="204">
        <f>IF(N199="zákl. přenesená",J199,0)</f>
        <v>0</v>
      </c>
      <c r="BH199" s="204">
        <f>IF(N199="sníž. přenesená",J199,0)</f>
        <v>0</v>
      </c>
      <c r="BI199" s="204">
        <f>IF(N199="nulová",J199,0)</f>
        <v>0</v>
      </c>
      <c r="BJ199" s="24" t="s">
        <v>24</v>
      </c>
      <c r="BK199" s="204">
        <f>ROUND(I199*H199,2)</f>
        <v>0</v>
      </c>
      <c r="BL199" s="24" t="s">
        <v>318</v>
      </c>
      <c r="BM199" s="24" t="s">
        <v>1281</v>
      </c>
    </row>
    <row r="200" spans="2:51" s="12" customFormat="1" ht="13.5">
      <c r="B200" s="217"/>
      <c r="C200" s="218"/>
      <c r="D200" s="207" t="s">
        <v>148</v>
      </c>
      <c r="E200" s="219" t="s">
        <v>22</v>
      </c>
      <c r="F200" s="220" t="s">
        <v>320</v>
      </c>
      <c r="G200" s="218"/>
      <c r="H200" s="221">
        <v>1</v>
      </c>
      <c r="I200" s="222"/>
      <c r="J200" s="218"/>
      <c r="K200" s="218"/>
      <c r="L200" s="223"/>
      <c r="M200" s="224"/>
      <c r="N200" s="225"/>
      <c r="O200" s="225"/>
      <c r="P200" s="225"/>
      <c r="Q200" s="225"/>
      <c r="R200" s="225"/>
      <c r="S200" s="225"/>
      <c r="T200" s="226"/>
      <c r="AT200" s="227" t="s">
        <v>148</v>
      </c>
      <c r="AU200" s="227" t="s">
        <v>86</v>
      </c>
      <c r="AV200" s="12" t="s">
        <v>86</v>
      </c>
      <c r="AW200" s="12" t="s">
        <v>38</v>
      </c>
      <c r="AX200" s="12" t="s">
        <v>77</v>
      </c>
      <c r="AY200" s="227" t="s">
        <v>139</v>
      </c>
    </row>
    <row r="201" spans="2:51" s="12" customFormat="1" ht="13.5">
      <c r="B201" s="217"/>
      <c r="C201" s="218"/>
      <c r="D201" s="207" t="s">
        <v>148</v>
      </c>
      <c r="E201" s="219" t="s">
        <v>22</v>
      </c>
      <c r="F201" s="220" t="s">
        <v>321</v>
      </c>
      <c r="G201" s="218"/>
      <c r="H201" s="221">
        <v>1</v>
      </c>
      <c r="I201" s="222"/>
      <c r="J201" s="218"/>
      <c r="K201" s="218"/>
      <c r="L201" s="223"/>
      <c r="M201" s="224"/>
      <c r="N201" s="225"/>
      <c r="O201" s="225"/>
      <c r="P201" s="225"/>
      <c r="Q201" s="225"/>
      <c r="R201" s="225"/>
      <c r="S201" s="225"/>
      <c r="T201" s="226"/>
      <c r="AT201" s="227" t="s">
        <v>148</v>
      </c>
      <c r="AU201" s="227" t="s">
        <v>86</v>
      </c>
      <c r="AV201" s="12" t="s">
        <v>86</v>
      </c>
      <c r="AW201" s="12" t="s">
        <v>38</v>
      </c>
      <c r="AX201" s="12" t="s">
        <v>77</v>
      </c>
      <c r="AY201" s="227" t="s">
        <v>139</v>
      </c>
    </row>
    <row r="202" spans="2:51" s="13" customFormat="1" ht="13.5">
      <c r="B202" s="228"/>
      <c r="C202" s="229"/>
      <c r="D202" s="241" t="s">
        <v>148</v>
      </c>
      <c r="E202" s="242" t="s">
        <v>22</v>
      </c>
      <c r="F202" s="243" t="s">
        <v>151</v>
      </c>
      <c r="G202" s="229"/>
      <c r="H202" s="244">
        <v>2</v>
      </c>
      <c r="I202" s="233"/>
      <c r="J202" s="229"/>
      <c r="K202" s="229"/>
      <c r="L202" s="234"/>
      <c r="M202" s="235"/>
      <c r="N202" s="236"/>
      <c r="O202" s="236"/>
      <c r="P202" s="236"/>
      <c r="Q202" s="236"/>
      <c r="R202" s="236"/>
      <c r="S202" s="236"/>
      <c r="T202" s="237"/>
      <c r="AT202" s="238" t="s">
        <v>148</v>
      </c>
      <c r="AU202" s="238" t="s">
        <v>86</v>
      </c>
      <c r="AV202" s="13" t="s">
        <v>146</v>
      </c>
      <c r="AW202" s="13" t="s">
        <v>38</v>
      </c>
      <c r="AX202" s="13" t="s">
        <v>24</v>
      </c>
      <c r="AY202" s="238" t="s">
        <v>139</v>
      </c>
    </row>
    <row r="203" spans="2:65" s="1" customFormat="1" ht="22.5" customHeight="1">
      <c r="B203" s="41"/>
      <c r="C203" s="193" t="s">
        <v>954</v>
      </c>
      <c r="D203" s="193" t="s">
        <v>142</v>
      </c>
      <c r="E203" s="194" t="s">
        <v>1282</v>
      </c>
      <c r="F203" s="195" t="s">
        <v>1283</v>
      </c>
      <c r="G203" s="196" t="s">
        <v>317</v>
      </c>
      <c r="H203" s="197">
        <v>2</v>
      </c>
      <c r="I203" s="198"/>
      <c r="J203" s="199">
        <f>ROUND(I203*H203,2)</f>
        <v>0</v>
      </c>
      <c r="K203" s="195" t="s">
        <v>156</v>
      </c>
      <c r="L203" s="61"/>
      <c r="M203" s="200" t="s">
        <v>22</v>
      </c>
      <c r="N203" s="201" t="s">
        <v>48</v>
      </c>
      <c r="O203" s="42"/>
      <c r="P203" s="202">
        <f>O203*H203</f>
        <v>0</v>
      </c>
      <c r="Q203" s="202">
        <v>0.01608</v>
      </c>
      <c r="R203" s="202">
        <f>Q203*H203</f>
        <v>0.03216</v>
      </c>
      <c r="S203" s="202">
        <v>0</v>
      </c>
      <c r="T203" s="203">
        <f>S203*H203</f>
        <v>0</v>
      </c>
      <c r="AR203" s="24" t="s">
        <v>318</v>
      </c>
      <c r="AT203" s="24" t="s">
        <v>142</v>
      </c>
      <c r="AU203" s="24" t="s">
        <v>86</v>
      </c>
      <c r="AY203" s="24" t="s">
        <v>139</v>
      </c>
      <c r="BE203" s="204">
        <f>IF(N203="základní",J203,0)</f>
        <v>0</v>
      </c>
      <c r="BF203" s="204">
        <f>IF(N203="snížená",J203,0)</f>
        <v>0</v>
      </c>
      <c r="BG203" s="204">
        <f>IF(N203="zákl. přenesená",J203,0)</f>
        <v>0</v>
      </c>
      <c r="BH203" s="204">
        <f>IF(N203="sníž. přenesená",J203,0)</f>
        <v>0</v>
      </c>
      <c r="BI203" s="204">
        <f>IF(N203="nulová",J203,0)</f>
        <v>0</v>
      </c>
      <c r="BJ203" s="24" t="s">
        <v>24</v>
      </c>
      <c r="BK203" s="204">
        <f>ROUND(I203*H203,2)</f>
        <v>0</v>
      </c>
      <c r="BL203" s="24" t="s">
        <v>318</v>
      </c>
      <c r="BM203" s="24" t="s">
        <v>1284</v>
      </c>
    </row>
    <row r="204" spans="2:51" s="12" customFormat="1" ht="13.5">
      <c r="B204" s="217"/>
      <c r="C204" s="218"/>
      <c r="D204" s="207" t="s">
        <v>148</v>
      </c>
      <c r="E204" s="219" t="s">
        <v>22</v>
      </c>
      <c r="F204" s="220" t="s">
        <v>320</v>
      </c>
      <c r="G204" s="218"/>
      <c r="H204" s="221">
        <v>1</v>
      </c>
      <c r="I204" s="222"/>
      <c r="J204" s="218"/>
      <c r="K204" s="218"/>
      <c r="L204" s="223"/>
      <c r="M204" s="224"/>
      <c r="N204" s="225"/>
      <c r="O204" s="225"/>
      <c r="P204" s="225"/>
      <c r="Q204" s="225"/>
      <c r="R204" s="225"/>
      <c r="S204" s="225"/>
      <c r="T204" s="226"/>
      <c r="AT204" s="227" t="s">
        <v>148</v>
      </c>
      <c r="AU204" s="227" t="s">
        <v>86</v>
      </c>
      <c r="AV204" s="12" t="s">
        <v>86</v>
      </c>
      <c r="AW204" s="12" t="s">
        <v>38</v>
      </c>
      <c r="AX204" s="12" t="s">
        <v>77</v>
      </c>
      <c r="AY204" s="227" t="s">
        <v>139</v>
      </c>
    </row>
    <row r="205" spans="2:51" s="12" customFormat="1" ht="13.5">
      <c r="B205" s="217"/>
      <c r="C205" s="218"/>
      <c r="D205" s="207" t="s">
        <v>148</v>
      </c>
      <c r="E205" s="219" t="s">
        <v>22</v>
      </c>
      <c r="F205" s="220" t="s">
        <v>321</v>
      </c>
      <c r="G205" s="218"/>
      <c r="H205" s="221">
        <v>1</v>
      </c>
      <c r="I205" s="222"/>
      <c r="J205" s="218"/>
      <c r="K205" s="218"/>
      <c r="L205" s="223"/>
      <c r="M205" s="224"/>
      <c r="N205" s="225"/>
      <c r="O205" s="225"/>
      <c r="P205" s="225"/>
      <c r="Q205" s="225"/>
      <c r="R205" s="225"/>
      <c r="S205" s="225"/>
      <c r="T205" s="226"/>
      <c r="AT205" s="227" t="s">
        <v>148</v>
      </c>
      <c r="AU205" s="227" t="s">
        <v>86</v>
      </c>
      <c r="AV205" s="12" t="s">
        <v>86</v>
      </c>
      <c r="AW205" s="12" t="s">
        <v>38</v>
      </c>
      <c r="AX205" s="12" t="s">
        <v>77</v>
      </c>
      <c r="AY205" s="227" t="s">
        <v>139</v>
      </c>
    </row>
    <row r="206" spans="2:51" s="13" customFormat="1" ht="13.5">
      <c r="B206" s="228"/>
      <c r="C206" s="229"/>
      <c r="D206" s="241" t="s">
        <v>148</v>
      </c>
      <c r="E206" s="242" t="s">
        <v>22</v>
      </c>
      <c r="F206" s="243" t="s">
        <v>151</v>
      </c>
      <c r="G206" s="229"/>
      <c r="H206" s="244">
        <v>2</v>
      </c>
      <c r="I206" s="233"/>
      <c r="J206" s="229"/>
      <c r="K206" s="229"/>
      <c r="L206" s="234"/>
      <c r="M206" s="235"/>
      <c r="N206" s="236"/>
      <c r="O206" s="236"/>
      <c r="P206" s="236"/>
      <c r="Q206" s="236"/>
      <c r="R206" s="236"/>
      <c r="S206" s="236"/>
      <c r="T206" s="237"/>
      <c r="AT206" s="238" t="s">
        <v>148</v>
      </c>
      <c r="AU206" s="238" t="s">
        <v>86</v>
      </c>
      <c r="AV206" s="13" t="s">
        <v>146</v>
      </c>
      <c r="AW206" s="13" t="s">
        <v>38</v>
      </c>
      <c r="AX206" s="13" t="s">
        <v>24</v>
      </c>
      <c r="AY206" s="238" t="s">
        <v>139</v>
      </c>
    </row>
    <row r="207" spans="2:65" s="1" customFormat="1" ht="31.5" customHeight="1">
      <c r="B207" s="41"/>
      <c r="C207" s="260" t="s">
        <v>958</v>
      </c>
      <c r="D207" s="260" t="s">
        <v>378</v>
      </c>
      <c r="E207" s="261" t="s">
        <v>1285</v>
      </c>
      <c r="F207" s="262" t="s">
        <v>1286</v>
      </c>
      <c r="G207" s="263" t="s">
        <v>374</v>
      </c>
      <c r="H207" s="264">
        <v>2</v>
      </c>
      <c r="I207" s="265"/>
      <c r="J207" s="266">
        <f>ROUND(I207*H207,2)</f>
        <v>0</v>
      </c>
      <c r="K207" s="262" t="s">
        <v>156</v>
      </c>
      <c r="L207" s="267"/>
      <c r="M207" s="268" t="s">
        <v>22</v>
      </c>
      <c r="N207" s="269" t="s">
        <v>48</v>
      </c>
      <c r="O207" s="42"/>
      <c r="P207" s="202">
        <f>O207*H207</f>
        <v>0</v>
      </c>
      <c r="Q207" s="202">
        <v>0.0011</v>
      </c>
      <c r="R207" s="202">
        <f>Q207*H207</f>
        <v>0.0022</v>
      </c>
      <c r="S207" s="202">
        <v>0</v>
      </c>
      <c r="T207" s="203">
        <f>S207*H207</f>
        <v>0</v>
      </c>
      <c r="AR207" s="24" t="s">
        <v>382</v>
      </c>
      <c r="AT207" s="24" t="s">
        <v>378</v>
      </c>
      <c r="AU207" s="24" t="s">
        <v>86</v>
      </c>
      <c r="AY207" s="24" t="s">
        <v>139</v>
      </c>
      <c r="BE207" s="204">
        <f>IF(N207="základní",J207,0)</f>
        <v>0</v>
      </c>
      <c r="BF207" s="204">
        <f>IF(N207="snížená",J207,0)</f>
        <v>0</v>
      </c>
      <c r="BG207" s="204">
        <f>IF(N207="zákl. přenesená",J207,0)</f>
        <v>0</v>
      </c>
      <c r="BH207" s="204">
        <f>IF(N207="sníž. přenesená",J207,0)</f>
        <v>0</v>
      </c>
      <c r="BI207" s="204">
        <f>IF(N207="nulová",J207,0)</f>
        <v>0</v>
      </c>
      <c r="BJ207" s="24" t="s">
        <v>24</v>
      </c>
      <c r="BK207" s="204">
        <f>ROUND(I207*H207,2)</f>
        <v>0</v>
      </c>
      <c r="BL207" s="24" t="s">
        <v>318</v>
      </c>
      <c r="BM207" s="24" t="s">
        <v>1287</v>
      </c>
    </row>
    <row r="208" spans="2:51" s="12" customFormat="1" ht="13.5">
      <c r="B208" s="217"/>
      <c r="C208" s="218"/>
      <c r="D208" s="207" t="s">
        <v>148</v>
      </c>
      <c r="E208" s="219" t="s">
        <v>22</v>
      </c>
      <c r="F208" s="220" t="s">
        <v>320</v>
      </c>
      <c r="G208" s="218"/>
      <c r="H208" s="221">
        <v>1</v>
      </c>
      <c r="I208" s="222"/>
      <c r="J208" s="218"/>
      <c r="K208" s="218"/>
      <c r="L208" s="223"/>
      <c r="M208" s="224"/>
      <c r="N208" s="225"/>
      <c r="O208" s="225"/>
      <c r="P208" s="225"/>
      <c r="Q208" s="225"/>
      <c r="R208" s="225"/>
      <c r="S208" s="225"/>
      <c r="T208" s="226"/>
      <c r="AT208" s="227" t="s">
        <v>148</v>
      </c>
      <c r="AU208" s="227" t="s">
        <v>86</v>
      </c>
      <c r="AV208" s="12" t="s">
        <v>86</v>
      </c>
      <c r="AW208" s="12" t="s">
        <v>38</v>
      </c>
      <c r="AX208" s="12" t="s">
        <v>77</v>
      </c>
      <c r="AY208" s="227" t="s">
        <v>139</v>
      </c>
    </row>
    <row r="209" spans="2:51" s="12" customFormat="1" ht="13.5">
      <c r="B209" s="217"/>
      <c r="C209" s="218"/>
      <c r="D209" s="207" t="s">
        <v>148</v>
      </c>
      <c r="E209" s="219" t="s">
        <v>22</v>
      </c>
      <c r="F209" s="220" t="s">
        <v>321</v>
      </c>
      <c r="G209" s="218"/>
      <c r="H209" s="221">
        <v>1</v>
      </c>
      <c r="I209" s="222"/>
      <c r="J209" s="218"/>
      <c r="K209" s="218"/>
      <c r="L209" s="223"/>
      <c r="M209" s="224"/>
      <c r="N209" s="225"/>
      <c r="O209" s="225"/>
      <c r="P209" s="225"/>
      <c r="Q209" s="225"/>
      <c r="R209" s="225"/>
      <c r="S209" s="225"/>
      <c r="T209" s="226"/>
      <c r="AT209" s="227" t="s">
        <v>148</v>
      </c>
      <c r="AU209" s="227" t="s">
        <v>86</v>
      </c>
      <c r="AV209" s="12" t="s">
        <v>86</v>
      </c>
      <c r="AW209" s="12" t="s">
        <v>38</v>
      </c>
      <c r="AX209" s="12" t="s">
        <v>77</v>
      </c>
      <c r="AY209" s="227" t="s">
        <v>139</v>
      </c>
    </row>
    <row r="210" spans="2:51" s="13" customFormat="1" ht="13.5">
      <c r="B210" s="228"/>
      <c r="C210" s="229"/>
      <c r="D210" s="241" t="s">
        <v>148</v>
      </c>
      <c r="E210" s="242" t="s">
        <v>22</v>
      </c>
      <c r="F210" s="243" t="s">
        <v>151</v>
      </c>
      <c r="G210" s="229"/>
      <c r="H210" s="244">
        <v>2</v>
      </c>
      <c r="I210" s="233"/>
      <c r="J210" s="229"/>
      <c r="K210" s="229"/>
      <c r="L210" s="234"/>
      <c r="M210" s="235"/>
      <c r="N210" s="236"/>
      <c r="O210" s="236"/>
      <c r="P210" s="236"/>
      <c r="Q210" s="236"/>
      <c r="R210" s="236"/>
      <c r="S210" s="236"/>
      <c r="T210" s="237"/>
      <c r="AT210" s="238" t="s">
        <v>148</v>
      </c>
      <c r="AU210" s="238" t="s">
        <v>86</v>
      </c>
      <c r="AV210" s="13" t="s">
        <v>146</v>
      </c>
      <c r="AW210" s="13" t="s">
        <v>38</v>
      </c>
      <c r="AX210" s="13" t="s">
        <v>24</v>
      </c>
      <c r="AY210" s="238" t="s">
        <v>139</v>
      </c>
    </row>
    <row r="211" spans="2:65" s="1" customFormat="1" ht="22.5" customHeight="1">
      <c r="B211" s="41"/>
      <c r="C211" s="193" t="s">
        <v>964</v>
      </c>
      <c r="D211" s="193" t="s">
        <v>142</v>
      </c>
      <c r="E211" s="194" t="s">
        <v>1288</v>
      </c>
      <c r="F211" s="195" t="s">
        <v>1289</v>
      </c>
      <c r="G211" s="196" t="s">
        <v>317</v>
      </c>
      <c r="H211" s="197">
        <v>24</v>
      </c>
      <c r="I211" s="198"/>
      <c r="J211" s="199">
        <f aca="true" t="shared" si="30" ref="J211:J219">ROUND(I211*H211,2)</f>
        <v>0</v>
      </c>
      <c r="K211" s="195" t="s">
        <v>1064</v>
      </c>
      <c r="L211" s="61"/>
      <c r="M211" s="200" t="s">
        <v>22</v>
      </c>
      <c r="N211" s="201" t="s">
        <v>48</v>
      </c>
      <c r="O211" s="42"/>
      <c r="P211" s="202">
        <f aca="true" t="shared" si="31" ref="P211:P219">O211*H211</f>
        <v>0</v>
      </c>
      <c r="Q211" s="202">
        <v>0</v>
      </c>
      <c r="R211" s="202">
        <f aca="true" t="shared" si="32" ref="R211:R219">Q211*H211</f>
        <v>0</v>
      </c>
      <c r="S211" s="202">
        <v>0</v>
      </c>
      <c r="T211" s="203">
        <f aca="true" t="shared" si="33" ref="T211:T219">S211*H211</f>
        <v>0</v>
      </c>
      <c r="AR211" s="24" t="s">
        <v>318</v>
      </c>
      <c r="AT211" s="24" t="s">
        <v>142</v>
      </c>
      <c r="AU211" s="24" t="s">
        <v>86</v>
      </c>
      <c r="AY211" s="24" t="s">
        <v>139</v>
      </c>
      <c r="BE211" s="204">
        <f aca="true" t="shared" si="34" ref="BE211:BE219">IF(N211="základní",J211,0)</f>
        <v>0</v>
      </c>
      <c r="BF211" s="204">
        <f aca="true" t="shared" si="35" ref="BF211:BF219">IF(N211="snížená",J211,0)</f>
        <v>0</v>
      </c>
      <c r="BG211" s="204">
        <f aca="true" t="shared" si="36" ref="BG211:BG219">IF(N211="zákl. přenesená",J211,0)</f>
        <v>0</v>
      </c>
      <c r="BH211" s="204">
        <f aca="true" t="shared" si="37" ref="BH211:BH219">IF(N211="sníž. přenesená",J211,0)</f>
        <v>0</v>
      </c>
      <c r="BI211" s="204">
        <f aca="true" t="shared" si="38" ref="BI211:BI219">IF(N211="nulová",J211,0)</f>
        <v>0</v>
      </c>
      <c r="BJ211" s="24" t="s">
        <v>24</v>
      </c>
      <c r="BK211" s="204">
        <f aca="true" t="shared" si="39" ref="BK211:BK219">ROUND(I211*H211,2)</f>
        <v>0</v>
      </c>
      <c r="BL211" s="24" t="s">
        <v>318</v>
      </c>
      <c r="BM211" s="24" t="s">
        <v>1290</v>
      </c>
    </row>
    <row r="212" spans="2:65" s="1" customFormat="1" ht="22.5" customHeight="1">
      <c r="B212" s="41"/>
      <c r="C212" s="193" t="s">
        <v>968</v>
      </c>
      <c r="D212" s="193" t="s">
        <v>142</v>
      </c>
      <c r="E212" s="194" t="s">
        <v>1291</v>
      </c>
      <c r="F212" s="195" t="s">
        <v>1292</v>
      </c>
      <c r="G212" s="196" t="s">
        <v>317</v>
      </c>
      <c r="H212" s="197">
        <v>1</v>
      </c>
      <c r="I212" s="198"/>
      <c r="J212" s="199">
        <f t="shared" si="30"/>
        <v>0</v>
      </c>
      <c r="K212" s="195" t="s">
        <v>1064</v>
      </c>
      <c r="L212" s="61"/>
      <c r="M212" s="200" t="s">
        <v>22</v>
      </c>
      <c r="N212" s="201" t="s">
        <v>48</v>
      </c>
      <c r="O212" s="42"/>
      <c r="P212" s="202">
        <f t="shared" si="31"/>
        <v>0</v>
      </c>
      <c r="Q212" s="202">
        <v>0</v>
      </c>
      <c r="R212" s="202">
        <f t="shared" si="32"/>
        <v>0</v>
      </c>
      <c r="S212" s="202">
        <v>0</v>
      </c>
      <c r="T212" s="203">
        <f t="shared" si="33"/>
        <v>0</v>
      </c>
      <c r="AR212" s="24" t="s">
        <v>318</v>
      </c>
      <c r="AT212" s="24" t="s">
        <v>142</v>
      </c>
      <c r="AU212" s="24" t="s">
        <v>86</v>
      </c>
      <c r="AY212" s="24" t="s">
        <v>139</v>
      </c>
      <c r="BE212" s="204">
        <f t="shared" si="34"/>
        <v>0</v>
      </c>
      <c r="BF212" s="204">
        <f t="shared" si="35"/>
        <v>0</v>
      </c>
      <c r="BG212" s="204">
        <f t="shared" si="36"/>
        <v>0</v>
      </c>
      <c r="BH212" s="204">
        <f t="shared" si="37"/>
        <v>0</v>
      </c>
      <c r="BI212" s="204">
        <f t="shared" si="38"/>
        <v>0</v>
      </c>
      <c r="BJ212" s="24" t="s">
        <v>24</v>
      </c>
      <c r="BK212" s="204">
        <f t="shared" si="39"/>
        <v>0</v>
      </c>
      <c r="BL212" s="24" t="s">
        <v>318</v>
      </c>
      <c r="BM212" s="24" t="s">
        <v>1293</v>
      </c>
    </row>
    <row r="213" spans="2:65" s="1" customFormat="1" ht="22.5" customHeight="1">
      <c r="B213" s="41"/>
      <c r="C213" s="193" t="s">
        <v>972</v>
      </c>
      <c r="D213" s="193" t="s">
        <v>142</v>
      </c>
      <c r="E213" s="194" t="s">
        <v>1294</v>
      </c>
      <c r="F213" s="195" t="s">
        <v>1295</v>
      </c>
      <c r="G213" s="196" t="s">
        <v>317</v>
      </c>
      <c r="H213" s="197">
        <v>1</v>
      </c>
      <c r="I213" s="198"/>
      <c r="J213" s="199">
        <f t="shared" si="30"/>
        <v>0</v>
      </c>
      <c r="K213" s="195" t="s">
        <v>1064</v>
      </c>
      <c r="L213" s="61"/>
      <c r="M213" s="200" t="s">
        <v>22</v>
      </c>
      <c r="N213" s="201" t="s">
        <v>48</v>
      </c>
      <c r="O213" s="42"/>
      <c r="P213" s="202">
        <f t="shared" si="31"/>
        <v>0</v>
      </c>
      <c r="Q213" s="202">
        <v>0</v>
      </c>
      <c r="R213" s="202">
        <f t="shared" si="32"/>
        <v>0</v>
      </c>
      <c r="S213" s="202">
        <v>0</v>
      </c>
      <c r="T213" s="203">
        <f t="shared" si="33"/>
        <v>0</v>
      </c>
      <c r="AR213" s="24" t="s">
        <v>318</v>
      </c>
      <c r="AT213" s="24" t="s">
        <v>142</v>
      </c>
      <c r="AU213" s="24" t="s">
        <v>86</v>
      </c>
      <c r="AY213" s="24" t="s">
        <v>139</v>
      </c>
      <c r="BE213" s="204">
        <f t="shared" si="34"/>
        <v>0</v>
      </c>
      <c r="BF213" s="204">
        <f t="shared" si="35"/>
        <v>0</v>
      </c>
      <c r="BG213" s="204">
        <f t="shared" si="36"/>
        <v>0</v>
      </c>
      <c r="BH213" s="204">
        <f t="shared" si="37"/>
        <v>0</v>
      </c>
      <c r="BI213" s="204">
        <f t="shared" si="38"/>
        <v>0</v>
      </c>
      <c r="BJ213" s="24" t="s">
        <v>24</v>
      </c>
      <c r="BK213" s="204">
        <f t="shared" si="39"/>
        <v>0</v>
      </c>
      <c r="BL213" s="24" t="s">
        <v>318</v>
      </c>
      <c r="BM213" s="24" t="s">
        <v>1296</v>
      </c>
    </row>
    <row r="214" spans="2:65" s="1" customFormat="1" ht="22.5" customHeight="1">
      <c r="B214" s="41"/>
      <c r="C214" s="193" t="s">
        <v>976</v>
      </c>
      <c r="D214" s="193" t="s">
        <v>142</v>
      </c>
      <c r="E214" s="194" t="s">
        <v>1297</v>
      </c>
      <c r="F214" s="195" t="s">
        <v>1298</v>
      </c>
      <c r="G214" s="196" t="s">
        <v>317</v>
      </c>
      <c r="H214" s="197">
        <v>24</v>
      </c>
      <c r="I214" s="198"/>
      <c r="J214" s="199">
        <f t="shared" si="30"/>
        <v>0</v>
      </c>
      <c r="K214" s="195" t="s">
        <v>1064</v>
      </c>
      <c r="L214" s="61"/>
      <c r="M214" s="200" t="s">
        <v>22</v>
      </c>
      <c r="N214" s="201" t="s">
        <v>48</v>
      </c>
      <c r="O214" s="42"/>
      <c r="P214" s="202">
        <f t="shared" si="31"/>
        <v>0</v>
      </c>
      <c r="Q214" s="202">
        <v>0</v>
      </c>
      <c r="R214" s="202">
        <f t="shared" si="32"/>
        <v>0</v>
      </c>
      <c r="S214" s="202">
        <v>0</v>
      </c>
      <c r="T214" s="203">
        <f t="shared" si="33"/>
        <v>0</v>
      </c>
      <c r="AR214" s="24" t="s">
        <v>318</v>
      </c>
      <c r="AT214" s="24" t="s">
        <v>142</v>
      </c>
      <c r="AU214" s="24" t="s">
        <v>86</v>
      </c>
      <c r="AY214" s="24" t="s">
        <v>139</v>
      </c>
      <c r="BE214" s="204">
        <f t="shared" si="34"/>
        <v>0</v>
      </c>
      <c r="BF214" s="204">
        <f t="shared" si="35"/>
        <v>0</v>
      </c>
      <c r="BG214" s="204">
        <f t="shared" si="36"/>
        <v>0</v>
      </c>
      <c r="BH214" s="204">
        <f t="shared" si="37"/>
        <v>0</v>
      </c>
      <c r="BI214" s="204">
        <f t="shared" si="38"/>
        <v>0</v>
      </c>
      <c r="BJ214" s="24" t="s">
        <v>24</v>
      </c>
      <c r="BK214" s="204">
        <f t="shared" si="39"/>
        <v>0</v>
      </c>
      <c r="BL214" s="24" t="s">
        <v>318</v>
      </c>
      <c r="BM214" s="24" t="s">
        <v>1299</v>
      </c>
    </row>
    <row r="215" spans="2:65" s="1" customFormat="1" ht="22.5" customHeight="1">
      <c r="B215" s="41"/>
      <c r="C215" s="193" t="s">
        <v>980</v>
      </c>
      <c r="D215" s="193" t="s">
        <v>142</v>
      </c>
      <c r="E215" s="194" t="s">
        <v>1300</v>
      </c>
      <c r="F215" s="195" t="s">
        <v>1301</v>
      </c>
      <c r="G215" s="196" t="s">
        <v>317</v>
      </c>
      <c r="H215" s="197">
        <v>2</v>
      </c>
      <c r="I215" s="198"/>
      <c r="J215" s="199">
        <f t="shared" si="30"/>
        <v>0</v>
      </c>
      <c r="K215" s="195" t="s">
        <v>1064</v>
      </c>
      <c r="L215" s="61"/>
      <c r="M215" s="200" t="s">
        <v>22</v>
      </c>
      <c r="N215" s="201" t="s">
        <v>48</v>
      </c>
      <c r="O215" s="42"/>
      <c r="P215" s="202">
        <f t="shared" si="31"/>
        <v>0</v>
      </c>
      <c r="Q215" s="202">
        <v>0</v>
      </c>
      <c r="R215" s="202">
        <f t="shared" si="32"/>
        <v>0</v>
      </c>
      <c r="S215" s="202">
        <v>0</v>
      </c>
      <c r="T215" s="203">
        <f t="shared" si="33"/>
        <v>0</v>
      </c>
      <c r="AR215" s="24" t="s">
        <v>318</v>
      </c>
      <c r="AT215" s="24" t="s">
        <v>142</v>
      </c>
      <c r="AU215" s="24" t="s">
        <v>86</v>
      </c>
      <c r="AY215" s="24" t="s">
        <v>139</v>
      </c>
      <c r="BE215" s="204">
        <f t="shared" si="34"/>
        <v>0</v>
      </c>
      <c r="BF215" s="204">
        <f t="shared" si="35"/>
        <v>0</v>
      </c>
      <c r="BG215" s="204">
        <f t="shared" si="36"/>
        <v>0</v>
      </c>
      <c r="BH215" s="204">
        <f t="shared" si="37"/>
        <v>0</v>
      </c>
      <c r="BI215" s="204">
        <f t="shared" si="38"/>
        <v>0</v>
      </c>
      <c r="BJ215" s="24" t="s">
        <v>24</v>
      </c>
      <c r="BK215" s="204">
        <f t="shared" si="39"/>
        <v>0</v>
      </c>
      <c r="BL215" s="24" t="s">
        <v>318</v>
      </c>
      <c r="BM215" s="24" t="s">
        <v>1302</v>
      </c>
    </row>
    <row r="216" spans="2:65" s="1" customFormat="1" ht="22.5" customHeight="1">
      <c r="B216" s="41"/>
      <c r="C216" s="193" t="s">
        <v>985</v>
      </c>
      <c r="D216" s="193" t="s">
        <v>142</v>
      </c>
      <c r="E216" s="194" t="s">
        <v>1303</v>
      </c>
      <c r="F216" s="195" t="s">
        <v>1304</v>
      </c>
      <c r="G216" s="196" t="s">
        <v>317</v>
      </c>
      <c r="H216" s="197">
        <v>3</v>
      </c>
      <c r="I216" s="198"/>
      <c r="J216" s="199">
        <f t="shared" si="30"/>
        <v>0</v>
      </c>
      <c r="K216" s="195" t="s">
        <v>1064</v>
      </c>
      <c r="L216" s="61"/>
      <c r="M216" s="200" t="s">
        <v>22</v>
      </c>
      <c r="N216" s="201" t="s">
        <v>48</v>
      </c>
      <c r="O216" s="42"/>
      <c r="P216" s="202">
        <f t="shared" si="31"/>
        <v>0</v>
      </c>
      <c r="Q216" s="202">
        <v>0</v>
      </c>
      <c r="R216" s="202">
        <f t="shared" si="32"/>
        <v>0</v>
      </c>
      <c r="S216" s="202">
        <v>0</v>
      </c>
      <c r="T216" s="203">
        <f t="shared" si="33"/>
        <v>0</v>
      </c>
      <c r="AR216" s="24" t="s">
        <v>318</v>
      </c>
      <c r="AT216" s="24" t="s">
        <v>142</v>
      </c>
      <c r="AU216" s="24" t="s">
        <v>86</v>
      </c>
      <c r="AY216" s="24" t="s">
        <v>139</v>
      </c>
      <c r="BE216" s="204">
        <f t="shared" si="34"/>
        <v>0</v>
      </c>
      <c r="BF216" s="204">
        <f t="shared" si="35"/>
        <v>0</v>
      </c>
      <c r="BG216" s="204">
        <f t="shared" si="36"/>
        <v>0</v>
      </c>
      <c r="BH216" s="204">
        <f t="shared" si="37"/>
        <v>0</v>
      </c>
      <c r="BI216" s="204">
        <f t="shared" si="38"/>
        <v>0</v>
      </c>
      <c r="BJ216" s="24" t="s">
        <v>24</v>
      </c>
      <c r="BK216" s="204">
        <f t="shared" si="39"/>
        <v>0</v>
      </c>
      <c r="BL216" s="24" t="s">
        <v>318</v>
      </c>
      <c r="BM216" s="24" t="s">
        <v>1305</v>
      </c>
    </row>
    <row r="217" spans="2:65" s="1" customFormat="1" ht="22.5" customHeight="1">
      <c r="B217" s="41"/>
      <c r="C217" s="193" t="s">
        <v>989</v>
      </c>
      <c r="D217" s="193" t="s">
        <v>142</v>
      </c>
      <c r="E217" s="194" t="s">
        <v>1306</v>
      </c>
      <c r="F217" s="195" t="s">
        <v>1307</v>
      </c>
      <c r="G217" s="196" t="s">
        <v>317</v>
      </c>
      <c r="H217" s="197">
        <v>1</v>
      </c>
      <c r="I217" s="198"/>
      <c r="J217" s="199">
        <f t="shared" si="30"/>
        <v>0</v>
      </c>
      <c r="K217" s="195" t="s">
        <v>1064</v>
      </c>
      <c r="L217" s="61"/>
      <c r="M217" s="200" t="s">
        <v>22</v>
      </c>
      <c r="N217" s="201" t="s">
        <v>48</v>
      </c>
      <c r="O217" s="42"/>
      <c r="P217" s="202">
        <f t="shared" si="31"/>
        <v>0</v>
      </c>
      <c r="Q217" s="202">
        <v>0</v>
      </c>
      <c r="R217" s="202">
        <f t="shared" si="32"/>
        <v>0</v>
      </c>
      <c r="S217" s="202">
        <v>0</v>
      </c>
      <c r="T217" s="203">
        <f t="shared" si="33"/>
        <v>0</v>
      </c>
      <c r="AR217" s="24" t="s">
        <v>318</v>
      </c>
      <c r="AT217" s="24" t="s">
        <v>142</v>
      </c>
      <c r="AU217" s="24" t="s">
        <v>86</v>
      </c>
      <c r="AY217" s="24" t="s">
        <v>139</v>
      </c>
      <c r="BE217" s="204">
        <f t="shared" si="34"/>
        <v>0</v>
      </c>
      <c r="BF217" s="204">
        <f t="shared" si="35"/>
        <v>0</v>
      </c>
      <c r="BG217" s="204">
        <f t="shared" si="36"/>
        <v>0</v>
      </c>
      <c r="BH217" s="204">
        <f t="shared" si="37"/>
        <v>0</v>
      </c>
      <c r="BI217" s="204">
        <f t="shared" si="38"/>
        <v>0</v>
      </c>
      <c r="BJ217" s="24" t="s">
        <v>24</v>
      </c>
      <c r="BK217" s="204">
        <f t="shared" si="39"/>
        <v>0</v>
      </c>
      <c r="BL217" s="24" t="s">
        <v>318</v>
      </c>
      <c r="BM217" s="24" t="s">
        <v>1308</v>
      </c>
    </row>
    <row r="218" spans="2:65" s="1" customFormat="1" ht="22.5" customHeight="1">
      <c r="B218" s="41"/>
      <c r="C218" s="193" t="s">
        <v>1004</v>
      </c>
      <c r="D218" s="193" t="s">
        <v>142</v>
      </c>
      <c r="E218" s="194" t="s">
        <v>1309</v>
      </c>
      <c r="F218" s="195" t="s">
        <v>1310</v>
      </c>
      <c r="G218" s="196" t="s">
        <v>317</v>
      </c>
      <c r="H218" s="197">
        <v>1</v>
      </c>
      <c r="I218" s="198"/>
      <c r="J218" s="199">
        <f t="shared" si="30"/>
        <v>0</v>
      </c>
      <c r="K218" s="195" t="s">
        <v>1064</v>
      </c>
      <c r="L218" s="61"/>
      <c r="M218" s="200" t="s">
        <v>22</v>
      </c>
      <c r="N218" s="201" t="s">
        <v>48</v>
      </c>
      <c r="O218" s="42"/>
      <c r="P218" s="202">
        <f t="shared" si="31"/>
        <v>0</v>
      </c>
      <c r="Q218" s="202">
        <v>0</v>
      </c>
      <c r="R218" s="202">
        <f t="shared" si="32"/>
        <v>0</v>
      </c>
      <c r="S218" s="202">
        <v>0</v>
      </c>
      <c r="T218" s="203">
        <f t="shared" si="33"/>
        <v>0</v>
      </c>
      <c r="AR218" s="24" t="s">
        <v>318</v>
      </c>
      <c r="AT218" s="24" t="s">
        <v>142</v>
      </c>
      <c r="AU218" s="24" t="s">
        <v>86</v>
      </c>
      <c r="AY218" s="24" t="s">
        <v>139</v>
      </c>
      <c r="BE218" s="204">
        <f t="shared" si="34"/>
        <v>0</v>
      </c>
      <c r="BF218" s="204">
        <f t="shared" si="35"/>
        <v>0</v>
      </c>
      <c r="BG218" s="204">
        <f t="shared" si="36"/>
        <v>0</v>
      </c>
      <c r="BH218" s="204">
        <f t="shared" si="37"/>
        <v>0</v>
      </c>
      <c r="BI218" s="204">
        <f t="shared" si="38"/>
        <v>0</v>
      </c>
      <c r="BJ218" s="24" t="s">
        <v>24</v>
      </c>
      <c r="BK218" s="204">
        <f t="shared" si="39"/>
        <v>0</v>
      </c>
      <c r="BL218" s="24" t="s">
        <v>318</v>
      </c>
      <c r="BM218" s="24" t="s">
        <v>1311</v>
      </c>
    </row>
    <row r="219" spans="2:65" s="1" customFormat="1" ht="22.5" customHeight="1">
      <c r="B219" s="41"/>
      <c r="C219" s="193" t="s">
        <v>1012</v>
      </c>
      <c r="D219" s="193" t="s">
        <v>142</v>
      </c>
      <c r="E219" s="194" t="s">
        <v>1312</v>
      </c>
      <c r="F219" s="195" t="s">
        <v>1313</v>
      </c>
      <c r="G219" s="196" t="s">
        <v>317</v>
      </c>
      <c r="H219" s="197">
        <v>40</v>
      </c>
      <c r="I219" s="198"/>
      <c r="J219" s="199">
        <f t="shared" si="30"/>
        <v>0</v>
      </c>
      <c r="K219" s="195" t="s">
        <v>1064</v>
      </c>
      <c r="L219" s="61"/>
      <c r="M219" s="200" t="s">
        <v>22</v>
      </c>
      <c r="N219" s="201" t="s">
        <v>48</v>
      </c>
      <c r="O219" s="42"/>
      <c r="P219" s="202">
        <f t="shared" si="31"/>
        <v>0</v>
      </c>
      <c r="Q219" s="202">
        <v>0</v>
      </c>
      <c r="R219" s="202">
        <f t="shared" si="32"/>
        <v>0</v>
      </c>
      <c r="S219" s="202">
        <v>0</v>
      </c>
      <c r="T219" s="203">
        <f t="shared" si="33"/>
        <v>0</v>
      </c>
      <c r="AR219" s="24" t="s">
        <v>318</v>
      </c>
      <c r="AT219" s="24" t="s">
        <v>142</v>
      </c>
      <c r="AU219" s="24" t="s">
        <v>86</v>
      </c>
      <c r="AY219" s="24" t="s">
        <v>139</v>
      </c>
      <c r="BE219" s="204">
        <f t="shared" si="34"/>
        <v>0</v>
      </c>
      <c r="BF219" s="204">
        <f t="shared" si="35"/>
        <v>0</v>
      </c>
      <c r="BG219" s="204">
        <f t="shared" si="36"/>
        <v>0</v>
      </c>
      <c r="BH219" s="204">
        <f t="shared" si="37"/>
        <v>0</v>
      </c>
      <c r="BI219" s="204">
        <f t="shared" si="38"/>
        <v>0</v>
      </c>
      <c r="BJ219" s="24" t="s">
        <v>24</v>
      </c>
      <c r="BK219" s="204">
        <f t="shared" si="39"/>
        <v>0</v>
      </c>
      <c r="BL219" s="24" t="s">
        <v>318</v>
      </c>
      <c r="BM219" s="24" t="s">
        <v>1314</v>
      </c>
    </row>
    <row r="220" spans="2:51" s="12" customFormat="1" ht="13.5">
      <c r="B220" s="217"/>
      <c r="C220" s="218"/>
      <c r="D220" s="207" t="s">
        <v>148</v>
      </c>
      <c r="E220" s="219" t="s">
        <v>22</v>
      </c>
      <c r="F220" s="220" t="s">
        <v>1315</v>
      </c>
      <c r="G220" s="218"/>
      <c r="H220" s="221">
        <v>40</v>
      </c>
      <c r="I220" s="222"/>
      <c r="J220" s="218"/>
      <c r="K220" s="218"/>
      <c r="L220" s="223"/>
      <c r="M220" s="224"/>
      <c r="N220" s="225"/>
      <c r="O220" s="225"/>
      <c r="P220" s="225"/>
      <c r="Q220" s="225"/>
      <c r="R220" s="225"/>
      <c r="S220" s="225"/>
      <c r="T220" s="226"/>
      <c r="AT220" s="227" t="s">
        <v>148</v>
      </c>
      <c r="AU220" s="227" t="s">
        <v>86</v>
      </c>
      <c r="AV220" s="12" t="s">
        <v>86</v>
      </c>
      <c r="AW220" s="12" t="s">
        <v>38</v>
      </c>
      <c r="AX220" s="12" t="s">
        <v>77</v>
      </c>
      <c r="AY220" s="227" t="s">
        <v>139</v>
      </c>
    </row>
    <row r="221" spans="2:51" s="13" customFormat="1" ht="13.5">
      <c r="B221" s="228"/>
      <c r="C221" s="229"/>
      <c r="D221" s="241" t="s">
        <v>148</v>
      </c>
      <c r="E221" s="242" t="s">
        <v>22</v>
      </c>
      <c r="F221" s="243" t="s">
        <v>151</v>
      </c>
      <c r="G221" s="229"/>
      <c r="H221" s="244">
        <v>40</v>
      </c>
      <c r="I221" s="233"/>
      <c r="J221" s="229"/>
      <c r="K221" s="229"/>
      <c r="L221" s="234"/>
      <c r="M221" s="235"/>
      <c r="N221" s="236"/>
      <c r="O221" s="236"/>
      <c r="P221" s="236"/>
      <c r="Q221" s="236"/>
      <c r="R221" s="236"/>
      <c r="S221" s="236"/>
      <c r="T221" s="237"/>
      <c r="AT221" s="238" t="s">
        <v>148</v>
      </c>
      <c r="AU221" s="238" t="s">
        <v>86</v>
      </c>
      <c r="AV221" s="13" t="s">
        <v>146</v>
      </c>
      <c r="AW221" s="13" t="s">
        <v>38</v>
      </c>
      <c r="AX221" s="13" t="s">
        <v>24</v>
      </c>
      <c r="AY221" s="238" t="s">
        <v>139</v>
      </c>
    </row>
    <row r="222" spans="2:65" s="1" customFormat="1" ht="22.5" customHeight="1">
      <c r="B222" s="41"/>
      <c r="C222" s="193" t="s">
        <v>1016</v>
      </c>
      <c r="D222" s="193" t="s">
        <v>142</v>
      </c>
      <c r="E222" s="194" t="s">
        <v>358</v>
      </c>
      <c r="F222" s="195" t="s">
        <v>1316</v>
      </c>
      <c r="G222" s="196" t="s">
        <v>317</v>
      </c>
      <c r="H222" s="197">
        <v>2</v>
      </c>
      <c r="I222" s="198"/>
      <c r="J222" s="199">
        <f>ROUND(I222*H222,2)</f>
        <v>0</v>
      </c>
      <c r="K222" s="195" t="s">
        <v>1064</v>
      </c>
      <c r="L222" s="61"/>
      <c r="M222" s="200" t="s">
        <v>22</v>
      </c>
      <c r="N222" s="201" t="s">
        <v>48</v>
      </c>
      <c r="O222" s="42"/>
      <c r="P222" s="202">
        <f>O222*H222</f>
        <v>0</v>
      </c>
      <c r="Q222" s="202">
        <v>0</v>
      </c>
      <c r="R222" s="202">
        <f>Q222*H222</f>
        <v>0</v>
      </c>
      <c r="S222" s="202">
        <v>0</v>
      </c>
      <c r="T222" s="203">
        <f>S222*H222</f>
        <v>0</v>
      </c>
      <c r="AR222" s="24" t="s">
        <v>318</v>
      </c>
      <c r="AT222" s="24" t="s">
        <v>142</v>
      </c>
      <c r="AU222" s="24" t="s">
        <v>86</v>
      </c>
      <c r="AY222" s="24" t="s">
        <v>139</v>
      </c>
      <c r="BE222" s="204">
        <f>IF(N222="základní",J222,0)</f>
        <v>0</v>
      </c>
      <c r="BF222" s="204">
        <f>IF(N222="snížená",J222,0)</f>
        <v>0</v>
      </c>
      <c r="BG222" s="204">
        <f>IF(N222="zákl. přenesená",J222,0)</f>
        <v>0</v>
      </c>
      <c r="BH222" s="204">
        <f>IF(N222="sníž. přenesená",J222,0)</f>
        <v>0</v>
      </c>
      <c r="BI222" s="204">
        <f>IF(N222="nulová",J222,0)</f>
        <v>0</v>
      </c>
      <c r="BJ222" s="24" t="s">
        <v>24</v>
      </c>
      <c r="BK222" s="204">
        <f>ROUND(I222*H222,2)</f>
        <v>0</v>
      </c>
      <c r="BL222" s="24" t="s">
        <v>318</v>
      </c>
      <c r="BM222" s="24" t="s">
        <v>1317</v>
      </c>
    </row>
    <row r="223" spans="2:65" s="1" customFormat="1" ht="22.5" customHeight="1">
      <c r="B223" s="41"/>
      <c r="C223" s="193" t="s">
        <v>1019</v>
      </c>
      <c r="D223" s="193" t="s">
        <v>142</v>
      </c>
      <c r="E223" s="194" t="s">
        <v>1318</v>
      </c>
      <c r="F223" s="195" t="s">
        <v>1319</v>
      </c>
      <c r="G223" s="196" t="s">
        <v>317</v>
      </c>
      <c r="H223" s="197">
        <v>19</v>
      </c>
      <c r="I223" s="198"/>
      <c r="J223" s="199">
        <f>ROUND(I223*H223,2)</f>
        <v>0</v>
      </c>
      <c r="K223" s="195" t="s">
        <v>1064</v>
      </c>
      <c r="L223" s="61"/>
      <c r="M223" s="200" t="s">
        <v>22</v>
      </c>
      <c r="N223" s="201" t="s">
        <v>48</v>
      </c>
      <c r="O223" s="42"/>
      <c r="P223" s="202">
        <f>O223*H223</f>
        <v>0</v>
      </c>
      <c r="Q223" s="202">
        <v>0</v>
      </c>
      <c r="R223" s="202">
        <f>Q223*H223</f>
        <v>0</v>
      </c>
      <c r="S223" s="202">
        <v>0</v>
      </c>
      <c r="T223" s="203">
        <f>S223*H223</f>
        <v>0</v>
      </c>
      <c r="AR223" s="24" t="s">
        <v>318</v>
      </c>
      <c r="AT223" s="24" t="s">
        <v>142</v>
      </c>
      <c r="AU223" s="24" t="s">
        <v>86</v>
      </c>
      <c r="AY223" s="24" t="s">
        <v>139</v>
      </c>
      <c r="BE223" s="204">
        <f>IF(N223="základní",J223,0)</f>
        <v>0</v>
      </c>
      <c r="BF223" s="204">
        <f>IF(N223="snížená",J223,0)</f>
        <v>0</v>
      </c>
      <c r="BG223" s="204">
        <f>IF(N223="zákl. přenesená",J223,0)</f>
        <v>0</v>
      </c>
      <c r="BH223" s="204">
        <f>IF(N223="sníž. přenesená",J223,0)</f>
        <v>0</v>
      </c>
      <c r="BI223" s="204">
        <f>IF(N223="nulová",J223,0)</f>
        <v>0</v>
      </c>
      <c r="BJ223" s="24" t="s">
        <v>24</v>
      </c>
      <c r="BK223" s="204">
        <f>ROUND(I223*H223,2)</f>
        <v>0</v>
      </c>
      <c r="BL223" s="24" t="s">
        <v>318</v>
      </c>
      <c r="BM223" s="24" t="s">
        <v>1320</v>
      </c>
    </row>
    <row r="224" spans="2:65" s="1" customFormat="1" ht="22.5" customHeight="1">
      <c r="B224" s="41"/>
      <c r="C224" s="193" t="s">
        <v>1025</v>
      </c>
      <c r="D224" s="193" t="s">
        <v>142</v>
      </c>
      <c r="E224" s="194" t="s">
        <v>1321</v>
      </c>
      <c r="F224" s="195" t="s">
        <v>1322</v>
      </c>
      <c r="G224" s="196" t="s">
        <v>317</v>
      </c>
      <c r="H224" s="197">
        <v>24</v>
      </c>
      <c r="I224" s="198"/>
      <c r="J224" s="199">
        <f>ROUND(I224*H224,2)</f>
        <v>0</v>
      </c>
      <c r="K224" s="195" t="s">
        <v>156</v>
      </c>
      <c r="L224" s="61"/>
      <c r="M224" s="200" t="s">
        <v>22</v>
      </c>
      <c r="N224" s="201" t="s">
        <v>48</v>
      </c>
      <c r="O224" s="42"/>
      <c r="P224" s="202">
        <f>O224*H224</f>
        <v>0</v>
      </c>
      <c r="Q224" s="202">
        <v>0.00184</v>
      </c>
      <c r="R224" s="202">
        <f>Q224*H224</f>
        <v>0.044160000000000005</v>
      </c>
      <c r="S224" s="202">
        <v>0</v>
      </c>
      <c r="T224" s="203">
        <f>S224*H224</f>
        <v>0</v>
      </c>
      <c r="AR224" s="24" t="s">
        <v>318</v>
      </c>
      <c r="AT224" s="24" t="s">
        <v>142</v>
      </c>
      <c r="AU224" s="24" t="s">
        <v>86</v>
      </c>
      <c r="AY224" s="24" t="s">
        <v>139</v>
      </c>
      <c r="BE224" s="204">
        <f>IF(N224="základní",J224,0)</f>
        <v>0</v>
      </c>
      <c r="BF224" s="204">
        <f>IF(N224="snížená",J224,0)</f>
        <v>0</v>
      </c>
      <c r="BG224" s="204">
        <f>IF(N224="zákl. přenesená",J224,0)</f>
        <v>0</v>
      </c>
      <c r="BH224" s="204">
        <f>IF(N224="sníž. přenesená",J224,0)</f>
        <v>0</v>
      </c>
      <c r="BI224" s="204">
        <f>IF(N224="nulová",J224,0)</f>
        <v>0</v>
      </c>
      <c r="BJ224" s="24" t="s">
        <v>24</v>
      </c>
      <c r="BK224" s="204">
        <f>ROUND(I224*H224,2)</f>
        <v>0</v>
      </c>
      <c r="BL224" s="24" t="s">
        <v>318</v>
      </c>
      <c r="BM224" s="24" t="s">
        <v>1323</v>
      </c>
    </row>
    <row r="225" spans="2:65" s="1" customFormat="1" ht="22.5" customHeight="1">
      <c r="B225" s="41"/>
      <c r="C225" s="193" t="s">
        <v>1035</v>
      </c>
      <c r="D225" s="193" t="s">
        <v>142</v>
      </c>
      <c r="E225" s="194" t="s">
        <v>1324</v>
      </c>
      <c r="F225" s="195" t="s">
        <v>1325</v>
      </c>
      <c r="G225" s="196" t="s">
        <v>387</v>
      </c>
      <c r="H225" s="270"/>
      <c r="I225" s="198"/>
      <c r="J225" s="199">
        <f>ROUND(I225*H225,2)</f>
        <v>0</v>
      </c>
      <c r="K225" s="195" t="s">
        <v>1064</v>
      </c>
      <c r="L225" s="61"/>
      <c r="M225" s="200" t="s">
        <v>22</v>
      </c>
      <c r="N225" s="277" t="s">
        <v>48</v>
      </c>
      <c r="O225" s="275"/>
      <c r="P225" s="278">
        <f>O225*H225</f>
        <v>0</v>
      </c>
      <c r="Q225" s="278">
        <v>0</v>
      </c>
      <c r="R225" s="278">
        <f>Q225*H225</f>
        <v>0</v>
      </c>
      <c r="S225" s="278">
        <v>0</v>
      </c>
      <c r="T225" s="279">
        <f>S225*H225</f>
        <v>0</v>
      </c>
      <c r="AR225" s="24" t="s">
        <v>318</v>
      </c>
      <c r="AT225" s="24" t="s">
        <v>142</v>
      </c>
      <c r="AU225" s="24" t="s">
        <v>86</v>
      </c>
      <c r="AY225" s="24" t="s">
        <v>139</v>
      </c>
      <c r="BE225" s="204">
        <f>IF(N225="základní",J225,0)</f>
        <v>0</v>
      </c>
      <c r="BF225" s="204">
        <f>IF(N225="snížená",J225,0)</f>
        <v>0</v>
      </c>
      <c r="BG225" s="204">
        <f>IF(N225="zákl. přenesená",J225,0)</f>
        <v>0</v>
      </c>
      <c r="BH225" s="204">
        <f>IF(N225="sníž. přenesená",J225,0)</f>
        <v>0</v>
      </c>
      <c r="BI225" s="204">
        <f>IF(N225="nulová",J225,0)</f>
        <v>0</v>
      </c>
      <c r="BJ225" s="24" t="s">
        <v>24</v>
      </c>
      <c r="BK225" s="204">
        <f>ROUND(I225*H225,2)</f>
        <v>0</v>
      </c>
      <c r="BL225" s="24" t="s">
        <v>318</v>
      </c>
      <c r="BM225" s="24" t="s">
        <v>1326</v>
      </c>
    </row>
    <row r="226" spans="2:12" s="1" customFormat="1" ht="6.95" customHeight="1">
      <c r="B226" s="56"/>
      <c r="C226" s="57"/>
      <c r="D226" s="57"/>
      <c r="E226" s="57"/>
      <c r="F226" s="57"/>
      <c r="G226" s="57"/>
      <c r="H226" s="57"/>
      <c r="I226" s="139"/>
      <c r="J226" s="57"/>
      <c r="K226" s="57"/>
      <c r="L226" s="61"/>
    </row>
  </sheetData>
  <sheetProtection password="CC35" sheet="1" objects="1" scenarios="1" formatCells="0" formatColumns="0" formatRows="0" sort="0" autoFilter="0"/>
  <autoFilter ref="C85:K225"/>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96</v>
      </c>
      <c r="G1" s="399" t="s">
        <v>97</v>
      </c>
      <c r="H1" s="399"/>
      <c r="I1" s="115"/>
      <c r="J1" s="114" t="s">
        <v>98</v>
      </c>
      <c r="K1" s="113" t="s">
        <v>99</v>
      </c>
      <c r="L1" s="114" t="s">
        <v>100</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0"/>
      <c r="M2" s="360"/>
      <c r="N2" s="360"/>
      <c r="O2" s="360"/>
      <c r="P2" s="360"/>
      <c r="Q2" s="360"/>
      <c r="R2" s="360"/>
      <c r="S2" s="360"/>
      <c r="T2" s="360"/>
      <c r="U2" s="360"/>
      <c r="V2" s="360"/>
      <c r="AT2" s="24" t="s">
        <v>95</v>
      </c>
    </row>
    <row r="3" spans="2:46" ht="6.95" customHeight="1">
      <c r="B3" s="25"/>
      <c r="C3" s="26"/>
      <c r="D3" s="26"/>
      <c r="E3" s="26"/>
      <c r="F3" s="26"/>
      <c r="G3" s="26"/>
      <c r="H3" s="26"/>
      <c r="I3" s="116"/>
      <c r="J3" s="26"/>
      <c r="K3" s="27"/>
      <c r="AT3" s="24" t="s">
        <v>86</v>
      </c>
    </row>
    <row r="4" spans="2:46" ht="36.95" customHeight="1">
      <c r="B4" s="28"/>
      <c r="C4" s="29"/>
      <c r="D4" s="30" t="s">
        <v>101</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0" t="str">
        <f>'Rekapitulace stavby'!K6</f>
        <v>Stav. úpr. soc. zař. ZŠ Kostelní nám. Cheb Etapa 1</v>
      </c>
      <c r="F7" s="401"/>
      <c r="G7" s="401"/>
      <c r="H7" s="401"/>
      <c r="I7" s="117"/>
      <c r="J7" s="29"/>
      <c r="K7" s="31"/>
    </row>
    <row r="8" spans="2:11" s="1" customFormat="1" ht="15">
      <c r="B8" s="41"/>
      <c r="C8" s="42"/>
      <c r="D8" s="37" t="s">
        <v>102</v>
      </c>
      <c r="E8" s="42"/>
      <c r="F8" s="42"/>
      <c r="G8" s="42"/>
      <c r="H8" s="42"/>
      <c r="I8" s="118"/>
      <c r="J8" s="42"/>
      <c r="K8" s="45"/>
    </row>
    <row r="9" spans="2:11" s="1" customFormat="1" ht="36.95" customHeight="1">
      <c r="B9" s="41"/>
      <c r="C9" s="42"/>
      <c r="D9" s="42"/>
      <c r="E9" s="402" t="s">
        <v>1327</v>
      </c>
      <c r="F9" s="403"/>
      <c r="G9" s="403"/>
      <c r="H9" s="403"/>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21</v>
      </c>
      <c r="E11" s="42"/>
      <c r="F11" s="35" t="s">
        <v>22</v>
      </c>
      <c r="G11" s="42"/>
      <c r="H11" s="42"/>
      <c r="I11" s="119" t="s">
        <v>23</v>
      </c>
      <c r="J11" s="35" t="s">
        <v>22</v>
      </c>
      <c r="K11" s="45"/>
    </row>
    <row r="12" spans="2:11" s="1" customFormat="1" ht="14.45" customHeight="1">
      <c r="B12" s="41"/>
      <c r="C12" s="42"/>
      <c r="D12" s="37" t="s">
        <v>25</v>
      </c>
      <c r="E12" s="42"/>
      <c r="F12" s="35" t="s">
        <v>26</v>
      </c>
      <c r="G12" s="42"/>
      <c r="H12" s="42"/>
      <c r="I12" s="119" t="s">
        <v>27</v>
      </c>
      <c r="J12" s="120" t="str">
        <f>'Rekapitulace stavby'!AN8</f>
        <v>7. 7. 2016</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31</v>
      </c>
      <c r="E14" s="42"/>
      <c r="F14" s="42"/>
      <c r="G14" s="42"/>
      <c r="H14" s="42"/>
      <c r="I14" s="119" t="s">
        <v>32</v>
      </c>
      <c r="J14" s="35" t="s">
        <v>33</v>
      </c>
      <c r="K14" s="45"/>
    </row>
    <row r="15" spans="2:11" s="1" customFormat="1" ht="18" customHeight="1">
      <c r="B15" s="41"/>
      <c r="C15" s="42"/>
      <c r="D15" s="42"/>
      <c r="E15" s="35" t="s">
        <v>34</v>
      </c>
      <c r="F15" s="42"/>
      <c r="G15" s="42"/>
      <c r="H15" s="42"/>
      <c r="I15" s="119" t="s">
        <v>35</v>
      </c>
      <c r="J15" s="35" t="s">
        <v>22</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39</v>
      </c>
      <c r="E20" s="42"/>
      <c r="F20" s="42"/>
      <c r="G20" s="42"/>
      <c r="H20" s="42"/>
      <c r="I20" s="119" t="s">
        <v>32</v>
      </c>
      <c r="J20" s="35" t="s">
        <v>22</v>
      </c>
      <c r="K20" s="45"/>
    </row>
    <row r="21" spans="2:11" s="1" customFormat="1" ht="18" customHeight="1">
      <c r="B21" s="41"/>
      <c r="C21" s="42"/>
      <c r="D21" s="42"/>
      <c r="E21" s="35" t="s">
        <v>40</v>
      </c>
      <c r="F21" s="42"/>
      <c r="G21" s="42"/>
      <c r="H21" s="42"/>
      <c r="I21" s="119" t="s">
        <v>35</v>
      </c>
      <c r="J21" s="35" t="s">
        <v>22</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41</v>
      </c>
      <c r="E23" s="42"/>
      <c r="F23" s="42"/>
      <c r="G23" s="42"/>
      <c r="H23" s="42"/>
      <c r="I23" s="118"/>
      <c r="J23" s="42"/>
      <c r="K23" s="45"/>
    </row>
    <row r="24" spans="2:11" s="6" customFormat="1" ht="63" customHeight="1">
      <c r="B24" s="121"/>
      <c r="C24" s="122"/>
      <c r="D24" s="122"/>
      <c r="E24" s="392" t="s">
        <v>42</v>
      </c>
      <c r="F24" s="392"/>
      <c r="G24" s="392"/>
      <c r="H24" s="392"/>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45</v>
      </c>
      <c r="G29" s="42"/>
      <c r="H29" s="42"/>
      <c r="I29" s="129" t="s">
        <v>44</v>
      </c>
      <c r="J29" s="46" t="s">
        <v>46</v>
      </c>
      <c r="K29" s="45"/>
    </row>
    <row r="30" spans="2:11" s="1" customFormat="1" ht="14.45" customHeight="1">
      <c r="B30" s="41"/>
      <c r="C30" s="42"/>
      <c r="D30" s="49" t="s">
        <v>47</v>
      </c>
      <c r="E30" s="49" t="s">
        <v>48</v>
      </c>
      <c r="F30" s="130">
        <f>ROUND(SUM(BE79:BE84),2)</f>
        <v>0</v>
      </c>
      <c r="G30" s="42"/>
      <c r="H30" s="42"/>
      <c r="I30" s="131">
        <v>0.21</v>
      </c>
      <c r="J30" s="130">
        <f>ROUND(ROUND((SUM(BE79:BE84)),2)*I30,2)</f>
        <v>0</v>
      </c>
      <c r="K30" s="45"/>
    </row>
    <row r="31" spans="2:11" s="1" customFormat="1" ht="14.45" customHeight="1">
      <c r="B31" s="41"/>
      <c r="C31" s="42"/>
      <c r="D31" s="42"/>
      <c r="E31" s="49" t="s">
        <v>49</v>
      </c>
      <c r="F31" s="130">
        <f>ROUND(SUM(BF79:BF84),2)</f>
        <v>0</v>
      </c>
      <c r="G31" s="42"/>
      <c r="H31" s="42"/>
      <c r="I31" s="131">
        <v>0.15</v>
      </c>
      <c r="J31" s="130">
        <f>ROUND(ROUND((SUM(BF79:BF84)),2)*I31,2)</f>
        <v>0</v>
      </c>
      <c r="K31" s="45"/>
    </row>
    <row r="32" spans="2:11" s="1" customFormat="1" ht="14.45" customHeight="1" hidden="1">
      <c r="B32" s="41"/>
      <c r="C32" s="42"/>
      <c r="D32" s="42"/>
      <c r="E32" s="49" t="s">
        <v>50</v>
      </c>
      <c r="F32" s="130">
        <f>ROUND(SUM(BG79:BG84),2)</f>
        <v>0</v>
      </c>
      <c r="G32" s="42"/>
      <c r="H32" s="42"/>
      <c r="I32" s="131">
        <v>0.21</v>
      </c>
      <c r="J32" s="130">
        <v>0</v>
      </c>
      <c r="K32" s="45"/>
    </row>
    <row r="33" spans="2:11" s="1" customFormat="1" ht="14.45" customHeight="1" hidden="1">
      <c r="B33" s="41"/>
      <c r="C33" s="42"/>
      <c r="D33" s="42"/>
      <c r="E33" s="49" t="s">
        <v>51</v>
      </c>
      <c r="F33" s="130">
        <f>ROUND(SUM(BH79:BH84),2)</f>
        <v>0</v>
      </c>
      <c r="G33" s="42"/>
      <c r="H33" s="42"/>
      <c r="I33" s="131">
        <v>0.15</v>
      </c>
      <c r="J33" s="130">
        <v>0</v>
      </c>
      <c r="K33" s="45"/>
    </row>
    <row r="34" spans="2:11" s="1" customFormat="1" ht="14.45" customHeight="1" hidden="1">
      <c r="B34" s="41"/>
      <c r="C34" s="42"/>
      <c r="D34" s="42"/>
      <c r="E34" s="49" t="s">
        <v>52</v>
      </c>
      <c r="F34" s="130">
        <f>ROUND(SUM(BI79:BI84),2)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104</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0" t="str">
        <f>E7</f>
        <v>Stav. úpr. soc. zař. ZŠ Kostelní nám. Cheb Etapa 1</v>
      </c>
      <c r="F45" s="401"/>
      <c r="G45" s="401"/>
      <c r="H45" s="401"/>
      <c r="I45" s="118"/>
      <c r="J45" s="42"/>
      <c r="K45" s="45"/>
    </row>
    <row r="46" spans="2:11" s="1" customFormat="1" ht="14.45" customHeight="1">
      <c r="B46" s="41"/>
      <c r="C46" s="37" t="s">
        <v>102</v>
      </c>
      <c r="D46" s="42"/>
      <c r="E46" s="42"/>
      <c r="F46" s="42"/>
      <c r="G46" s="42"/>
      <c r="H46" s="42"/>
      <c r="I46" s="118"/>
      <c r="J46" s="42"/>
      <c r="K46" s="45"/>
    </row>
    <row r="47" spans="2:11" s="1" customFormat="1" ht="23.25" customHeight="1">
      <c r="B47" s="41"/>
      <c r="C47" s="42"/>
      <c r="D47" s="42"/>
      <c r="E47" s="402" t="str">
        <f>E9</f>
        <v>04 - VRN</v>
      </c>
      <c r="F47" s="403"/>
      <c r="G47" s="403"/>
      <c r="H47" s="403"/>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25</v>
      </c>
      <c r="D49" s="42"/>
      <c r="E49" s="42"/>
      <c r="F49" s="35" t="str">
        <f>F12</f>
        <v>Cheb</v>
      </c>
      <c r="G49" s="42"/>
      <c r="H49" s="42"/>
      <c r="I49" s="119" t="s">
        <v>27</v>
      </c>
      <c r="J49" s="120" t="str">
        <f>IF(J12="","",J12)</f>
        <v>7. 7. 2016</v>
      </c>
      <c r="K49" s="45"/>
    </row>
    <row r="50" spans="2:11" s="1" customFormat="1" ht="6.95" customHeight="1">
      <c r="B50" s="41"/>
      <c r="C50" s="42"/>
      <c r="D50" s="42"/>
      <c r="E50" s="42"/>
      <c r="F50" s="42"/>
      <c r="G50" s="42"/>
      <c r="H50" s="42"/>
      <c r="I50" s="118"/>
      <c r="J50" s="42"/>
      <c r="K50" s="45"/>
    </row>
    <row r="51" spans="2:11" s="1" customFormat="1" ht="15">
      <c r="B51" s="41"/>
      <c r="C51" s="37" t="s">
        <v>31</v>
      </c>
      <c r="D51" s="42"/>
      <c r="E51" s="42"/>
      <c r="F51" s="35" t="str">
        <f>E15</f>
        <v>Město Cheb</v>
      </c>
      <c r="G51" s="42"/>
      <c r="H51" s="42"/>
      <c r="I51" s="119" t="s">
        <v>39</v>
      </c>
      <c r="J51" s="35" t="str">
        <f>E21</f>
        <v>PK Beránek a Hradil</v>
      </c>
      <c r="K51" s="45"/>
    </row>
    <row r="52" spans="2:11" s="1" customFormat="1" ht="14.45" customHeight="1">
      <c r="B52" s="41"/>
      <c r="C52" s="37" t="s">
        <v>36</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105</v>
      </c>
      <c r="D54" s="132"/>
      <c r="E54" s="132"/>
      <c r="F54" s="132"/>
      <c r="G54" s="132"/>
      <c r="H54" s="132"/>
      <c r="I54" s="145"/>
      <c r="J54" s="146" t="s">
        <v>106</v>
      </c>
      <c r="K54" s="147"/>
    </row>
    <row r="55" spans="2:11" s="1" customFormat="1" ht="10.35" customHeight="1">
      <c r="B55" s="41"/>
      <c r="C55" s="42"/>
      <c r="D55" s="42"/>
      <c r="E55" s="42"/>
      <c r="F55" s="42"/>
      <c r="G55" s="42"/>
      <c r="H55" s="42"/>
      <c r="I55" s="118"/>
      <c r="J55" s="42"/>
      <c r="K55" s="45"/>
    </row>
    <row r="56" spans="2:47" s="1" customFormat="1" ht="29.25" customHeight="1">
      <c r="B56" s="41"/>
      <c r="C56" s="148" t="s">
        <v>107</v>
      </c>
      <c r="D56" s="42"/>
      <c r="E56" s="42"/>
      <c r="F56" s="42"/>
      <c r="G56" s="42"/>
      <c r="H56" s="42"/>
      <c r="I56" s="118"/>
      <c r="J56" s="128">
        <f>J79</f>
        <v>0</v>
      </c>
      <c r="K56" s="45"/>
      <c r="AU56" s="24" t="s">
        <v>108</v>
      </c>
    </row>
    <row r="57" spans="2:11" s="7" customFormat="1" ht="24.95" customHeight="1">
      <c r="B57" s="149"/>
      <c r="C57" s="150"/>
      <c r="D57" s="151" t="s">
        <v>1328</v>
      </c>
      <c r="E57" s="152"/>
      <c r="F57" s="152"/>
      <c r="G57" s="152"/>
      <c r="H57" s="152"/>
      <c r="I57" s="153"/>
      <c r="J57" s="154">
        <f>J80</f>
        <v>0</v>
      </c>
      <c r="K57" s="155"/>
    </row>
    <row r="58" spans="2:11" s="8" customFormat="1" ht="19.9" customHeight="1">
      <c r="B58" s="156"/>
      <c r="C58" s="157"/>
      <c r="D58" s="158" t="s">
        <v>1329</v>
      </c>
      <c r="E58" s="159"/>
      <c r="F58" s="159"/>
      <c r="G58" s="159"/>
      <c r="H58" s="159"/>
      <c r="I58" s="160"/>
      <c r="J58" s="161">
        <f>J81</f>
        <v>0</v>
      </c>
      <c r="K58" s="162"/>
    </row>
    <row r="59" spans="2:11" s="8" customFormat="1" ht="19.9" customHeight="1">
      <c r="B59" s="156"/>
      <c r="C59" s="157"/>
      <c r="D59" s="158" t="s">
        <v>1330</v>
      </c>
      <c r="E59" s="159"/>
      <c r="F59" s="159"/>
      <c r="G59" s="159"/>
      <c r="H59" s="159"/>
      <c r="I59" s="160"/>
      <c r="J59" s="161">
        <f>J83</f>
        <v>0</v>
      </c>
      <c r="K59" s="162"/>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123</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22.5" customHeight="1">
      <c r="B69" s="41"/>
      <c r="C69" s="63"/>
      <c r="D69" s="63"/>
      <c r="E69" s="396" t="str">
        <f>E7</f>
        <v>Stav. úpr. soc. zař. ZŠ Kostelní nám. Cheb Etapa 1</v>
      </c>
      <c r="F69" s="397"/>
      <c r="G69" s="397"/>
      <c r="H69" s="397"/>
      <c r="I69" s="163"/>
      <c r="J69" s="63"/>
      <c r="K69" s="63"/>
      <c r="L69" s="61"/>
    </row>
    <row r="70" spans="2:12" s="1" customFormat="1" ht="14.45" customHeight="1">
      <c r="B70" s="41"/>
      <c r="C70" s="65" t="s">
        <v>102</v>
      </c>
      <c r="D70" s="63"/>
      <c r="E70" s="63"/>
      <c r="F70" s="63"/>
      <c r="G70" s="63"/>
      <c r="H70" s="63"/>
      <c r="I70" s="163"/>
      <c r="J70" s="63"/>
      <c r="K70" s="63"/>
      <c r="L70" s="61"/>
    </row>
    <row r="71" spans="2:12" s="1" customFormat="1" ht="23.25" customHeight="1">
      <c r="B71" s="41"/>
      <c r="C71" s="63"/>
      <c r="D71" s="63"/>
      <c r="E71" s="364" t="str">
        <f>E9</f>
        <v>04 - VRN</v>
      </c>
      <c r="F71" s="398"/>
      <c r="G71" s="398"/>
      <c r="H71" s="398"/>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25</v>
      </c>
      <c r="D73" s="63"/>
      <c r="E73" s="63"/>
      <c r="F73" s="164" t="str">
        <f>F12</f>
        <v>Cheb</v>
      </c>
      <c r="G73" s="63"/>
      <c r="H73" s="63"/>
      <c r="I73" s="165" t="s">
        <v>27</v>
      </c>
      <c r="J73" s="73" t="str">
        <f>IF(J12="","",J12)</f>
        <v>7. 7. 2016</v>
      </c>
      <c r="K73" s="63"/>
      <c r="L73" s="61"/>
    </row>
    <row r="74" spans="2:12" s="1" customFormat="1" ht="6.95" customHeight="1">
      <c r="B74" s="41"/>
      <c r="C74" s="63"/>
      <c r="D74" s="63"/>
      <c r="E74" s="63"/>
      <c r="F74" s="63"/>
      <c r="G74" s="63"/>
      <c r="H74" s="63"/>
      <c r="I74" s="163"/>
      <c r="J74" s="63"/>
      <c r="K74" s="63"/>
      <c r="L74" s="61"/>
    </row>
    <row r="75" spans="2:12" s="1" customFormat="1" ht="15">
      <c r="B75" s="41"/>
      <c r="C75" s="65" t="s">
        <v>31</v>
      </c>
      <c r="D75" s="63"/>
      <c r="E75" s="63"/>
      <c r="F75" s="164" t="str">
        <f>E15</f>
        <v>Město Cheb</v>
      </c>
      <c r="G75" s="63"/>
      <c r="H75" s="63"/>
      <c r="I75" s="165" t="s">
        <v>39</v>
      </c>
      <c r="J75" s="164" t="str">
        <f>E21</f>
        <v>PK Beránek a Hradil</v>
      </c>
      <c r="K75" s="63"/>
      <c r="L75" s="61"/>
    </row>
    <row r="76" spans="2:12" s="1" customFormat="1" ht="14.45" customHeight="1">
      <c r="B76" s="41"/>
      <c r="C76" s="65" t="s">
        <v>36</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124</v>
      </c>
      <c r="D78" s="168" t="s">
        <v>62</v>
      </c>
      <c r="E78" s="168" t="s">
        <v>58</v>
      </c>
      <c r="F78" s="168" t="s">
        <v>125</v>
      </c>
      <c r="G78" s="168" t="s">
        <v>126</v>
      </c>
      <c r="H78" s="168" t="s">
        <v>127</v>
      </c>
      <c r="I78" s="169" t="s">
        <v>128</v>
      </c>
      <c r="J78" s="168" t="s">
        <v>106</v>
      </c>
      <c r="K78" s="170" t="s">
        <v>129</v>
      </c>
      <c r="L78" s="171"/>
      <c r="M78" s="81" t="s">
        <v>130</v>
      </c>
      <c r="N78" s="82" t="s">
        <v>47</v>
      </c>
      <c r="O78" s="82" t="s">
        <v>131</v>
      </c>
      <c r="P78" s="82" t="s">
        <v>132</v>
      </c>
      <c r="Q78" s="82" t="s">
        <v>133</v>
      </c>
      <c r="R78" s="82" t="s">
        <v>134</v>
      </c>
      <c r="S78" s="82" t="s">
        <v>135</v>
      </c>
      <c r="T78" s="83" t="s">
        <v>136</v>
      </c>
    </row>
    <row r="79" spans="2:63" s="1" customFormat="1" ht="29.25" customHeight="1">
      <c r="B79" s="41"/>
      <c r="C79" s="87" t="s">
        <v>107</v>
      </c>
      <c r="D79" s="63"/>
      <c r="E79" s="63"/>
      <c r="F79" s="63"/>
      <c r="G79" s="63"/>
      <c r="H79" s="63"/>
      <c r="I79" s="163"/>
      <c r="J79" s="172">
        <f>BK79</f>
        <v>0</v>
      </c>
      <c r="K79" s="63"/>
      <c r="L79" s="61"/>
      <c r="M79" s="84"/>
      <c r="N79" s="85"/>
      <c r="O79" s="85"/>
      <c r="P79" s="173">
        <f>P80</f>
        <v>0</v>
      </c>
      <c r="Q79" s="85"/>
      <c r="R79" s="173">
        <f>R80</f>
        <v>0</v>
      </c>
      <c r="S79" s="85"/>
      <c r="T79" s="174">
        <f>T80</f>
        <v>0</v>
      </c>
      <c r="AT79" s="24" t="s">
        <v>76</v>
      </c>
      <c r="AU79" s="24" t="s">
        <v>108</v>
      </c>
      <c r="BK79" s="175">
        <f>BK80</f>
        <v>0</v>
      </c>
    </row>
    <row r="80" spans="2:63" s="10" customFormat="1" ht="37.35" customHeight="1">
      <c r="B80" s="176"/>
      <c r="C80" s="177"/>
      <c r="D80" s="178" t="s">
        <v>76</v>
      </c>
      <c r="E80" s="179" t="s">
        <v>94</v>
      </c>
      <c r="F80" s="179" t="s">
        <v>1331</v>
      </c>
      <c r="G80" s="177"/>
      <c r="H80" s="177"/>
      <c r="I80" s="180"/>
      <c r="J80" s="181">
        <f>BK80</f>
        <v>0</v>
      </c>
      <c r="K80" s="177"/>
      <c r="L80" s="182"/>
      <c r="M80" s="183"/>
      <c r="N80" s="184"/>
      <c r="O80" s="184"/>
      <c r="P80" s="185">
        <f>P81+P83</f>
        <v>0</v>
      </c>
      <c r="Q80" s="184"/>
      <c r="R80" s="185">
        <f>R81+R83</f>
        <v>0</v>
      </c>
      <c r="S80" s="184"/>
      <c r="T80" s="186">
        <f>T81+T83</f>
        <v>0</v>
      </c>
      <c r="AR80" s="187" t="s">
        <v>245</v>
      </c>
      <c r="AT80" s="188" t="s">
        <v>76</v>
      </c>
      <c r="AU80" s="188" t="s">
        <v>77</v>
      </c>
      <c r="AY80" s="187" t="s">
        <v>139</v>
      </c>
      <c r="BK80" s="189">
        <f>BK81+BK83</f>
        <v>0</v>
      </c>
    </row>
    <row r="81" spans="2:63" s="10" customFormat="1" ht="19.9" customHeight="1">
      <c r="B81" s="176"/>
      <c r="C81" s="177"/>
      <c r="D81" s="190" t="s">
        <v>76</v>
      </c>
      <c r="E81" s="191" t="s">
        <v>1332</v>
      </c>
      <c r="F81" s="191" t="s">
        <v>1333</v>
      </c>
      <c r="G81" s="177"/>
      <c r="H81" s="177"/>
      <c r="I81" s="180"/>
      <c r="J81" s="192">
        <f>BK81</f>
        <v>0</v>
      </c>
      <c r="K81" s="177"/>
      <c r="L81" s="182"/>
      <c r="M81" s="183"/>
      <c r="N81" s="184"/>
      <c r="O81" s="184"/>
      <c r="P81" s="185">
        <f>P82</f>
        <v>0</v>
      </c>
      <c r="Q81" s="184"/>
      <c r="R81" s="185">
        <f>R82</f>
        <v>0</v>
      </c>
      <c r="S81" s="184"/>
      <c r="T81" s="186">
        <f>T82</f>
        <v>0</v>
      </c>
      <c r="AR81" s="187" t="s">
        <v>245</v>
      </c>
      <c r="AT81" s="188" t="s">
        <v>76</v>
      </c>
      <c r="AU81" s="188" t="s">
        <v>24</v>
      </c>
      <c r="AY81" s="187" t="s">
        <v>139</v>
      </c>
      <c r="BK81" s="189">
        <f>BK82</f>
        <v>0</v>
      </c>
    </row>
    <row r="82" spans="2:65" s="1" customFormat="1" ht="22.5" customHeight="1">
      <c r="B82" s="41"/>
      <c r="C82" s="193" t="s">
        <v>24</v>
      </c>
      <c r="D82" s="193" t="s">
        <v>142</v>
      </c>
      <c r="E82" s="194" t="s">
        <v>1334</v>
      </c>
      <c r="F82" s="195" t="s">
        <v>1335</v>
      </c>
      <c r="G82" s="196" t="s">
        <v>1336</v>
      </c>
      <c r="H82" s="197">
        <v>1</v>
      </c>
      <c r="I82" s="198"/>
      <c r="J82" s="199">
        <f>ROUND(I82*H82,2)</f>
        <v>0</v>
      </c>
      <c r="K82" s="195" t="s">
        <v>156</v>
      </c>
      <c r="L82" s="61"/>
      <c r="M82" s="200" t="s">
        <v>22</v>
      </c>
      <c r="N82" s="201" t="s">
        <v>48</v>
      </c>
      <c r="O82" s="42"/>
      <c r="P82" s="202">
        <f>O82*H82</f>
        <v>0</v>
      </c>
      <c r="Q82" s="202">
        <v>0</v>
      </c>
      <c r="R82" s="202">
        <f>Q82*H82</f>
        <v>0</v>
      </c>
      <c r="S82" s="202">
        <v>0</v>
      </c>
      <c r="T82" s="203">
        <f>S82*H82</f>
        <v>0</v>
      </c>
      <c r="AR82" s="24" t="s">
        <v>1337</v>
      </c>
      <c r="AT82" s="24" t="s">
        <v>142</v>
      </c>
      <c r="AU82" s="24" t="s">
        <v>86</v>
      </c>
      <c r="AY82" s="24" t="s">
        <v>139</v>
      </c>
      <c r="BE82" s="204">
        <f>IF(N82="základní",J82,0)</f>
        <v>0</v>
      </c>
      <c r="BF82" s="204">
        <f>IF(N82="snížená",J82,0)</f>
        <v>0</v>
      </c>
      <c r="BG82" s="204">
        <f>IF(N82="zákl. přenesená",J82,0)</f>
        <v>0</v>
      </c>
      <c r="BH82" s="204">
        <f>IF(N82="sníž. přenesená",J82,0)</f>
        <v>0</v>
      </c>
      <c r="BI82" s="204">
        <f>IF(N82="nulová",J82,0)</f>
        <v>0</v>
      </c>
      <c r="BJ82" s="24" t="s">
        <v>24</v>
      </c>
      <c r="BK82" s="204">
        <f>ROUND(I82*H82,2)</f>
        <v>0</v>
      </c>
      <c r="BL82" s="24" t="s">
        <v>1337</v>
      </c>
      <c r="BM82" s="24" t="s">
        <v>1338</v>
      </c>
    </row>
    <row r="83" spans="2:63" s="10" customFormat="1" ht="29.85" customHeight="1">
      <c r="B83" s="176"/>
      <c r="C83" s="177"/>
      <c r="D83" s="190" t="s">
        <v>76</v>
      </c>
      <c r="E83" s="191" t="s">
        <v>1339</v>
      </c>
      <c r="F83" s="191" t="s">
        <v>1340</v>
      </c>
      <c r="G83" s="177"/>
      <c r="H83" s="177"/>
      <c r="I83" s="180"/>
      <c r="J83" s="192">
        <f>BK83</f>
        <v>0</v>
      </c>
      <c r="K83" s="177"/>
      <c r="L83" s="182"/>
      <c r="M83" s="183"/>
      <c r="N83" s="184"/>
      <c r="O83" s="184"/>
      <c r="P83" s="185">
        <f>P84</f>
        <v>0</v>
      </c>
      <c r="Q83" s="184"/>
      <c r="R83" s="185">
        <f>R84</f>
        <v>0</v>
      </c>
      <c r="S83" s="184"/>
      <c r="T83" s="186">
        <f>T84</f>
        <v>0</v>
      </c>
      <c r="AR83" s="187" t="s">
        <v>245</v>
      </c>
      <c r="AT83" s="188" t="s">
        <v>76</v>
      </c>
      <c r="AU83" s="188" t="s">
        <v>24</v>
      </c>
      <c r="AY83" s="187" t="s">
        <v>139</v>
      </c>
      <c r="BK83" s="189">
        <f>BK84</f>
        <v>0</v>
      </c>
    </row>
    <row r="84" spans="2:65" s="1" customFormat="1" ht="22.5" customHeight="1">
      <c r="B84" s="41"/>
      <c r="C84" s="193" t="s">
        <v>86</v>
      </c>
      <c r="D84" s="193" t="s">
        <v>142</v>
      </c>
      <c r="E84" s="194" t="s">
        <v>1341</v>
      </c>
      <c r="F84" s="195" t="s">
        <v>1342</v>
      </c>
      <c r="G84" s="196" t="s">
        <v>1336</v>
      </c>
      <c r="H84" s="197">
        <v>1</v>
      </c>
      <c r="I84" s="198"/>
      <c r="J84" s="199">
        <f>ROUND(I84*H84,2)</f>
        <v>0</v>
      </c>
      <c r="K84" s="195" t="s">
        <v>156</v>
      </c>
      <c r="L84" s="61"/>
      <c r="M84" s="200" t="s">
        <v>22</v>
      </c>
      <c r="N84" s="277" t="s">
        <v>48</v>
      </c>
      <c r="O84" s="275"/>
      <c r="P84" s="278">
        <f>O84*H84</f>
        <v>0</v>
      </c>
      <c r="Q84" s="278">
        <v>0</v>
      </c>
      <c r="R84" s="278">
        <f>Q84*H84</f>
        <v>0</v>
      </c>
      <c r="S84" s="278">
        <v>0</v>
      </c>
      <c r="T84" s="279">
        <f>S84*H84</f>
        <v>0</v>
      </c>
      <c r="AR84" s="24" t="s">
        <v>1337</v>
      </c>
      <c r="AT84" s="24" t="s">
        <v>142</v>
      </c>
      <c r="AU84" s="24" t="s">
        <v>86</v>
      </c>
      <c r="AY84" s="24" t="s">
        <v>139</v>
      </c>
      <c r="BE84" s="204">
        <f>IF(N84="základní",J84,0)</f>
        <v>0</v>
      </c>
      <c r="BF84" s="204">
        <f>IF(N84="snížená",J84,0)</f>
        <v>0</v>
      </c>
      <c r="BG84" s="204">
        <f>IF(N84="zákl. přenesená",J84,0)</f>
        <v>0</v>
      </c>
      <c r="BH84" s="204">
        <f>IF(N84="sníž. přenesená",J84,0)</f>
        <v>0</v>
      </c>
      <c r="BI84" s="204">
        <f>IF(N84="nulová",J84,0)</f>
        <v>0</v>
      </c>
      <c r="BJ84" s="24" t="s">
        <v>24</v>
      </c>
      <c r="BK84" s="204">
        <f>ROUND(I84*H84,2)</f>
        <v>0</v>
      </c>
      <c r="BL84" s="24" t="s">
        <v>1337</v>
      </c>
      <c r="BM84" s="24" t="s">
        <v>1343</v>
      </c>
    </row>
    <row r="85" spans="2:12" s="1" customFormat="1" ht="6.95" customHeight="1">
      <c r="B85" s="56"/>
      <c r="C85" s="57"/>
      <c r="D85" s="57"/>
      <c r="E85" s="57"/>
      <c r="F85" s="57"/>
      <c r="G85" s="57"/>
      <c r="H85" s="57"/>
      <c r="I85" s="139"/>
      <c r="J85" s="57"/>
      <c r="K85" s="57"/>
      <c r="L85" s="61"/>
    </row>
  </sheetData>
  <sheetProtection password="CC35" sheet="1" objects="1" scenarios="1" formatCells="0" formatColumns="0" formatRows="0" sort="0" autoFilter="0"/>
  <autoFilter ref="C78:K84"/>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0" customWidth="1"/>
    <col min="2" max="2" width="1.66796875" style="280" customWidth="1"/>
    <col min="3" max="4" width="5" style="280" customWidth="1"/>
    <col min="5" max="5" width="11.66015625" style="280" customWidth="1"/>
    <col min="6" max="6" width="9.16015625" style="280" customWidth="1"/>
    <col min="7" max="7" width="5" style="280" customWidth="1"/>
    <col min="8" max="8" width="77.83203125" style="280" customWidth="1"/>
    <col min="9" max="10" width="20" style="280" customWidth="1"/>
    <col min="11" max="11" width="1.66796875" style="280" customWidth="1"/>
  </cols>
  <sheetData>
    <row r="1" ht="37.5" customHeight="1"/>
    <row r="2" spans="2:11" ht="7.5" customHeight="1">
      <c r="B2" s="281"/>
      <c r="C2" s="282"/>
      <c r="D2" s="282"/>
      <c r="E2" s="282"/>
      <c r="F2" s="282"/>
      <c r="G2" s="282"/>
      <c r="H2" s="282"/>
      <c r="I2" s="282"/>
      <c r="J2" s="282"/>
      <c r="K2" s="283"/>
    </row>
    <row r="3" spans="2:11" s="15" customFormat="1" ht="45" customHeight="1">
      <c r="B3" s="284"/>
      <c r="C3" s="405" t="s">
        <v>1344</v>
      </c>
      <c r="D3" s="405"/>
      <c r="E3" s="405"/>
      <c r="F3" s="405"/>
      <c r="G3" s="405"/>
      <c r="H3" s="405"/>
      <c r="I3" s="405"/>
      <c r="J3" s="405"/>
      <c r="K3" s="285"/>
    </row>
    <row r="4" spans="2:11" ht="25.5" customHeight="1">
      <c r="B4" s="286"/>
      <c r="C4" s="406" t="s">
        <v>1345</v>
      </c>
      <c r="D4" s="406"/>
      <c r="E4" s="406"/>
      <c r="F4" s="406"/>
      <c r="G4" s="406"/>
      <c r="H4" s="406"/>
      <c r="I4" s="406"/>
      <c r="J4" s="406"/>
      <c r="K4" s="287"/>
    </row>
    <row r="5" spans="2:11" ht="5.25" customHeight="1">
      <c r="B5" s="286"/>
      <c r="C5" s="288"/>
      <c r="D5" s="288"/>
      <c r="E5" s="288"/>
      <c r="F5" s="288"/>
      <c r="G5" s="288"/>
      <c r="H5" s="288"/>
      <c r="I5" s="288"/>
      <c r="J5" s="288"/>
      <c r="K5" s="287"/>
    </row>
    <row r="6" spans="2:11" ht="15" customHeight="1">
      <c r="B6" s="286"/>
      <c r="C6" s="404" t="s">
        <v>1346</v>
      </c>
      <c r="D6" s="404"/>
      <c r="E6" s="404"/>
      <c r="F6" s="404"/>
      <c r="G6" s="404"/>
      <c r="H6" s="404"/>
      <c r="I6" s="404"/>
      <c r="J6" s="404"/>
      <c r="K6" s="287"/>
    </row>
    <row r="7" spans="2:11" ht="15" customHeight="1">
      <c r="B7" s="290"/>
      <c r="C7" s="404" t="s">
        <v>1347</v>
      </c>
      <c r="D7" s="404"/>
      <c r="E7" s="404"/>
      <c r="F7" s="404"/>
      <c r="G7" s="404"/>
      <c r="H7" s="404"/>
      <c r="I7" s="404"/>
      <c r="J7" s="404"/>
      <c r="K7" s="287"/>
    </row>
    <row r="8" spans="2:11" ht="12.75" customHeight="1">
      <c r="B8" s="290"/>
      <c r="C8" s="289"/>
      <c r="D8" s="289"/>
      <c r="E8" s="289"/>
      <c r="F8" s="289"/>
      <c r="G8" s="289"/>
      <c r="H8" s="289"/>
      <c r="I8" s="289"/>
      <c r="J8" s="289"/>
      <c r="K8" s="287"/>
    </row>
    <row r="9" spans="2:11" ht="15" customHeight="1">
      <c r="B9" s="290"/>
      <c r="C9" s="404" t="s">
        <v>1348</v>
      </c>
      <c r="D9" s="404"/>
      <c r="E9" s="404"/>
      <c r="F9" s="404"/>
      <c r="G9" s="404"/>
      <c r="H9" s="404"/>
      <c r="I9" s="404"/>
      <c r="J9" s="404"/>
      <c r="K9" s="287"/>
    </row>
    <row r="10" spans="2:11" ht="15" customHeight="1">
      <c r="B10" s="290"/>
      <c r="C10" s="289"/>
      <c r="D10" s="404" t="s">
        <v>1349</v>
      </c>
      <c r="E10" s="404"/>
      <c r="F10" s="404"/>
      <c r="G10" s="404"/>
      <c r="H10" s="404"/>
      <c r="I10" s="404"/>
      <c r="J10" s="404"/>
      <c r="K10" s="287"/>
    </row>
    <row r="11" spans="2:11" ht="15" customHeight="1">
      <c r="B11" s="290"/>
      <c r="C11" s="291"/>
      <c r="D11" s="404" t="s">
        <v>1350</v>
      </c>
      <c r="E11" s="404"/>
      <c r="F11" s="404"/>
      <c r="G11" s="404"/>
      <c r="H11" s="404"/>
      <c r="I11" s="404"/>
      <c r="J11" s="404"/>
      <c r="K11" s="287"/>
    </row>
    <row r="12" spans="2:11" ht="12.75" customHeight="1">
      <c r="B12" s="290"/>
      <c r="C12" s="291"/>
      <c r="D12" s="291"/>
      <c r="E12" s="291"/>
      <c r="F12" s="291"/>
      <c r="G12" s="291"/>
      <c r="H12" s="291"/>
      <c r="I12" s="291"/>
      <c r="J12" s="291"/>
      <c r="K12" s="287"/>
    </row>
    <row r="13" spans="2:11" ht="15" customHeight="1">
      <c r="B13" s="290"/>
      <c r="C13" s="291"/>
      <c r="D13" s="404" t="s">
        <v>1351</v>
      </c>
      <c r="E13" s="404"/>
      <c r="F13" s="404"/>
      <c r="G13" s="404"/>
      <c r="H13" s="404"/>
      <c r="I13" s="404"/>
      <c r="J13" s="404"/>
      <c r="K13" s="287"/>
    </row>
    <row r="14" spans="2:11" ht="15" customHeight="1">
      <c r="B14" s="290"/>
      <c r="C14" s="291"/>
      <c r="D14" s="404" t="s">
        <v>1352</v>
      </c>
      <c r="E14" s="404"/>
      <c r="F14" s="404"/>
      <c r="G14" s="404"/>
      <c r="H14" s="404"/>
      <c r="I14" s="404"/>
      <c r="J14" s="404"/>
      <c r="K14" s="287"/>
    </row>
    <row r="15" spans="2:11" ht="15" customHeight="1">
      <c r="B15" s="290"/>
      <c r="C15" s="291"/>
      <c r="D15" s="404" t="s">
        <v>1353</v>
      </c>
      <c r="E15" s="404"/>
      <c r="F15" s="404"/>
      <c r="G15" s="404"/>
      <c r="H15" s="404"/>
      <c r="I15" s="404"/>
      <c r="J15" s="404"/>
      <c r="K15" s="287"/>
    </row>
    <row r="16" spans="2:11" ht="15" customHeight="1">
      <c r="B16" s="290"/>
      <c r="C16" s="291"/>
      <c r="D16" s="291"/>
      <c r="E16" s="292" t="s">
        <v>84</v>
      </c>
      <c r="F16" s="404" t="s">
        <v>1354</v>
      </c>
      <c r="G16" s="404"/>
      <c r="H16" s="404"/>
      <c r="I16" s="404"/>
      <c r="J16" s="404"/>
      <c r="K16" s="287"/>
    </row>
    <row r="17" spans="2:11" ht="15" customHeight="1">
      <c r="B17" s="290"/>
      <c r="C17" s="291"/>
      <c r="D17" s="291"/>
      <c r="E17" s="292" t="s">
        <v>1355</v>
      </c>
      <c r="F17" s="404" t="s">
        <v>1356</v>
      </c>
      <c r="G17" s="404"/>
      <c r="H17" s="404"/>
      <c r="I17" s="404"/>
      <c r="J17" s="404"/>
      <c r="K17" s="287"/>
    </row>
    <row r="18" spans="2:11" ht="15" customHeight="1">
      <c r="B18" s="290"/>
      <c r="C18" s="291"/>
      <c r="D18" s="291"/>
      <c r="E18" s="292" t="s">
        <v>1357</v>
      </c>
      <c r="F18" s="404" t="s">
        <v>1358</v>
      </c>
      <c r="G18" s="404"/>
      <c r="H18" s="404"/>
      <c r="I18" s="404"/>
      <c r="J18" s="404"/>
      <c r="K18" s="287"/>
    </row>
    <row r="19" spans="2:11" ht="15" customHeight="1">
      <c r="B19" s="290"/>
      <c r="C19" s="291"/>
      <c r="D19" s="291"/>
      <c r="E19" s="292" t="s">
        <v>1359</v>
      </c>
      <c r="F19" s="404" t="s">
        <v>1360</v>
      </c>
      <c r="G19" s="404"/>
      <c r="H19" s="404"/>
      <c r="I19" s="404"/>
      <c r="J19" s="404"/>
      <c r="K19" s="287"/>
    </row>
    <row r="20" spans="2:11" ht="15" customHeight="1">
      <c r="B20" s="290"/>
      <c r="C20" s="291"/>
      <c r="D20" s="291"/>
      <c r="E20" s="292" t="s">
        <v>1361</v>
      </c>
      <c r="F20" s="404" t="s">
        <v>1362</v>
      </c>
      <c r="G20" s="404"/>
      <c r="H20" s="404"/>
      <c r="I20" s="404"/>
      <c r="J20" s="404"/>
      <c r="K20" s="287"/>
    </row>
    <row r="21" spans="2:11" ht="15" customHeight="1">
      <c r="B21" s="290"/>
      <c r="C21" s="291"/>
      <c r="D21" s="291"/>
      <c r="E21" s="292" t="s">
        <v>1363</v>
      </c>
      <c r="F21" s="404" t="s">
        <v>1364</v>
      </c>
      <c r="G21" s="404"/>
      <c r="H21" s="404"/>
      <c r="I21" s="404"/>
      <c r="J21" s="404"/>
      <c r="K21" s="287"/>
    </row>
    <row r="22" spans="2:11" ht="12.75" customHeight="1">
      <c r="B22" s="290"/>
      <c r="C22" s="291"/>
      <c r="D22" s="291"/>
      <c r="E22" s="291"/>
      <c r="F22" s="291"/>
      <c r="G22" s="291"/>
      <c r="H22" s="291"/>
      <c r="I22" s="291"/>
      <c r="J22" s="291"/>
      <c r="K22" s="287"/>
    </row>
    <row r="23" spans="2:11" ht="15" customHeight="1">
      <c r="B23" s="290"/>
      <c r="C23" s="404" t="s">
        <v>1365</v>
      </c>
      <c r="D23" s="404"/>
      <c r="E23" s="404"/>
      <c r="F23" s="404"/>
      <c r="G23" s="404"/>
      <c r="H23" s="404"/>
      <c r="I23" s="404"/>
      <c r="J23" s="404"/>
      <c r="K23" s="287"/>
    </row>
    <row r="24" spans="2:11" ht="15" customHeight="1">
      <c r="B24" s="290"/>
      <c r="C24" s="404" t="s">
        <v>1366</v>
      </c>
      <c r="D24" s="404"/>
      <c r="E24" s="404"/>
      <c r="F24" s="404"/>
      <c r="G24" s="404"/>
      <c r="H24" s="404"/>
      <c r="I24" s="404"/>
      <c r="J24" s="404"/>
      <c r="K24" s="287"/>
    </row>
    <row r="25" spans="2:11" ht="15" customHeight="1">
      <c r="B25" s="290"/>
      <c r="C25" s="289"/>
      <c r="D25" s="404" t="s">
        <v>1367</v>
      </c>
      <c r="E25" s="404"/>
      <c r="F25" s="404"/>
      <c r="G25" s="404"/>
      <c r="H25" s="404"/>
      <c r="I25" s="404"/>
      <c r="J25" s="404"/>
      <c r="K25" s="287"/>
    </row>
    <row r="26" spans="2:11" ht="15" customHeight="1">
      <c r="B26" s="290"/>
      <c r="C26" s="291"/>
      <c r="D26" s="404" t="s">
        <v>1368</v>
      </c>
      <c r="E26" s="404"/>
      <c r="F26" s="404"/>
      <c r="G26" s="404"/>
      <c r="H26" s="404"/>
      <c r="I26" s="404"/>
      <c r="J26" s="404"/>
      <c r="K26" s="287"/>
    </row>
    <row r="27" spans="2:11" ht="12.75" customHeight="1">
      <c r="B27" s="290"/>
      <c r="C27" s="291"/>
      <c r="D27" s="291"/>
      <c r="E27" s="291"/>
      <c r="F27" s="291"/>
      <c r="G27" s="291"/>
      <c r="H27" s="291"/>
      <c r="I27" s="291"/>
      <c r="J27" s="291"/>
      <c r="K27" s="287"/>
    </row>
    <row r="28" spans="2:11" ht="15" customHeight="1">
      <c r="B28" s="290"/>
      <c r="C28" s="291"/>
      <c r="D28" s="404" t="s">
        <v>1369</v>
      </c>
      <c r="E28" s="404"/>
      <c r="F28" s="404"/>
      <c r="G28" s="404"/>
      <c r="H28" s="404"/>
      <c r="I28" s="404"/>
      <c r="J28" s="404"/>
      <c r="K28" s="287"/>
    </row>
    <row r="29" spans="2:11" ht="15" customHeight="1">
      <c r="B29" s="290"/>
      <c r="C29" s="291"/>
      <c r="D29" s="404" t="s">
        <v>1370</v>
      </c>
      <c r="E29" s="404"/>
      <c r="F29" s="404"/>
      <c r="G29" s="404"/>
      <c r="H29" s="404"/>
      <c r="I29" s="404"/>
      <c r="J29" s="404"/>
      <c r="K29" s="287"/>
    </row>
    <row r="30" spans="2:11" ht="12.75" customHeight="1">
      <c r="B30" s="290"/>
      <c r="C30" s="291"/>
      <c r="D30" s="291"/>
      <c r="E30" s="291"/>
      <c r="F30" s="291"/>
      <c r="G30" s="291"/>
      <c r="H30" s="291"/>
      <c r="I30" s="291"/>
      <c r="J30" s="291"/>
      <c r="K30" s="287"/>
    </row>
    <row r="31" spans="2:11" ht="15" customHeight="1">
      <c r="B31" s="290"/>
      <c r="C31" s="291"/>
      <c r="D31" s="404" t="s">
        <v>1371</v>
      </c>
      <c r="E31" s="404"/>
      <c r="F31" s="404"/>
      <c r="G31" s="404"/>
      <c r="H31" s="404"/>
      <c r="I31" s="404"/>
      <c r="J31" s="404"/>
      <c r="K31" s="287"/>
    </row>
    <row r="32" spans="2:11" ht="15" customHeight="1">
      <c r="B32" s="290"/>
      <c r="C32" s="291"/>
      <c r="D32" s="404" t="s">
        <v>1372</v>
      </c>
      <c r="E32" s="404"/>
      <c r="F32" s="404"/>
      <c r="G32" s="404"/>
      <c r="H32" s="404"/>
      <c r="I32" s="404"/>
      <c r="J32" s="404"/>
      <c r="K32" s="287"/>
    </row>
    <row r="33" spans="2:11" ht="15" customHeight="1">
      <c r="B33" s="290"/>
      <c r="C33" s="291"/>
      <c r="D33" s="404" t="s">
        <v>1373</v>
      </c>
      <c r="E33" s="404"/>
      <c r="F33" s="404"/>
      <c r="G33" s="404"/>
      <c r="H33" s="404"/>
      <c r="I33" s="404"/>
      <c r="J33" s="404"/>
      <c r="K33" s="287"/>
    </row>
    <row r="34" spans="2:11" ht="15" customHeight="1">
      <c r="B34" s="290"/>
      <c r="C34" s="291"/>
      <c r="D34" s="289"/>
      <c r="E34" s="293" t="s">
        <v>124</v>
      </c>
      <c r="F34" s="289"/>
      <c r="G34" s="404" t="s">
        <v>1374</v>
      </c>
      <c r="H34" s="404"/>
      <c r="I34" s="404"/>
      <c r="J34" s="404"/>
      <c r="K34" s="287"/>
    </row>
    <row r="35" spans="2:11" ht="30.75" customHeight="1">
      <c r="B35" s="290"/>
      <c r="C35" s="291"/>
      <c r="D35" s="289"/>
      <c r="E35" s="293" t="s">
        <v>1375</v>
      </c>
      <c r="F35" s="289"/>
      <c r="G35" s="404" t="s">
        <v>1376</v>
      </c>
      <c r="H35" s="404"/>
      <c r="I35" s="404"/>
      <c r="J35" s="404"/>
      <c r="K35" s="287"/>
    </row>
    <row r="36" spans="2:11" ht="15" customHeight="1">
      <c r="B36" s="290"/>
      <c r="C36" s="291"/>
      <c r="D36" s="289"/>
      <c r="E36" s="293" t="s">
        <v>58</v>
      </c>
      <c r="F36" s="289"/>
      <c r="G36" s="404" t="s">
        <v>1377</v>
      </c>
      <c r="H36" s="404"/>
      <c r="I36" s="404"/>
      <c r="J36" s="404"/>
      <c r="K36" s="287"/>
    </row>
    <row r="37" spans="2:11" ht="15" customHeight="1">
      <c r="B37" s="290"/>
      <c r="C37" s="291"/>
      <c r="D37" s="289"/>
      <c r="E37" s="293" t="s">
        <v>125</v>
      </c>
      <c r="F37" s="289"/>
      <c r="G37" s="404" t="s">
        <v>1378</v>
      </c>
      <c r="H37" s="404"/>
      <c r="I37" s="404"/>
      <c r="J37" s="404"/>
      <c r="K37" s="287"/>
    </row>
    <row r="38" spans="2:11" ht="15" customHeight="1">
      <c r="B38" s="290"/>
      <c r="C38" s="291"/>
      <c r="D38" s="289"/>
      <c r="E38" s="293" t="s">
        <v>126</v>
      </c>
      <c r="F38" s="289"/>
      <c r="G38" s="404" t="s">
        <v>1379</v>
      </c>
      <c r="H38" s="404"/>
      <c r="I38" s="404"/>
      <c r="J38" s="404"/>
      <c r="K38" s="287"/>
    </row>
    <row r="39" spans="2:11" ht="15" customHeight="1">
      <c r="B39" s="290"/>
      <c r="C39" s="291"/>
      <c r="D39" s="289"/>
      <c r="E39" s="293" t="s">
        <v>127</v>
      </c>
      <c r="F39" s="289"/>
      <c r="G39" s="404" t="s">
        <v>1380</v>
      </c>
      <c r="H39" s="404"/>
      <c r="I39" s="404"/>
      <c r="J39" s="404"/>
      <c r="K39" s="287"/>
    </row>
    <row r="40" spans="2:11" ht="15" customHeight="1">
      <c r="B40" s="290"/>
      <c r="C40" s="291"/>
      <c r="D40" s="289"/>
      <c r="E40" s="293" t="s">
        <v>1381</v>
      </c>
      <c r="F40" s="289"/>
      <c r="G40" s="404" t="s">
        <v>1382</v>
      </c>
      <c r="H40" s="404"/>
      <c r="I40" s="404"/>
      <c r="J40" s="404"/>
      <c r="K40" s="287"/>
    </row>
    <row r="41" spans="2:11" ht="15" customHeight="1">
      <c r="B41" s="290"/>
      <c r="C41" s="291"/>
      <c r="D41" s="289"/>
      <c r="E41" s="293"/>
      <c r="F41" s="289"/>
      <c r="G41" s="404" t="s">
        <v>1383</v>
      </c>
      <c r="H41" s="404"/>
      <c r="I41" s="404"/>
      <c r="J41" s="404"/>
      <c r="K41" s="287"/>
    </row>
    <row r="42" spans="2:11" ht="15" customHeight="1">
      <c r="B42" s="290"/>
      <c r="C42" s="291"/>
      <c r="D42" s="289"/>
      <c r="E42" s="293" t="s">
        <v>1384</v>
      </c>
      <c r="F42" s="289"/>
      <c r="G42" s="404" t="s">
        <v>1385</v>
      </c>
      <c r="H42" s="404"/>
      <c r="I42" s="404"/>
      <c r="J42" s="404"/>
      <c r="K42" s="287"/>
    </row>
    <row r="43" spans="2:11" ht="15" customHeight="1">
      <c r="B43" s="290"/>
      <c r="C43" s="291"/>
      <c r="D43" s="289"/>
      <c r="E43" s="293" t="s">
        <v>129</v>
      </c>
      <c r="F43" s="289"/>
      <c r="G43" s="404" t="s">
        <v>1386</v>
      </c>
      <c r="H43" s="404"/>
      <c r="I43" s="404"/>
      <c r="J43" s="404"/>
      <c r="K43" s="287"/>
    </row>
    <row r="44" spans="2:11" ht="12.75" customHeight="1">
      <c r="B44" s="290"/>
      <c r="C44" s="291"/>
      <c r="D44" s="289"/>
      <c r="E44" s="289"/>
      <c r="F44" s="289"/>
      <c r="G44" s="289"/>
      <c r="H44" s="289"/>
      <c r="I44" s="289"/>
      <c r="J44" s="289"/>
      <c r="K44" s="287"/>
    </row>
    <row r="45" spans="2:11" ht="15" customHeight="1">
      <c r="B45" s="290"/>
      <c r="C45" s="291"/>
      <c r="D45" s="404" t="s">
        <v>1387</v>
      </c>
      <c r="E45" s="404"/>
      <c r="F45" s="404"/>
      <c r="G45" s="404"/>
      <c r="H45" s="404"/>
      <c r="I45" s="404"/>
      <c r="J45" s="404"/>
      <c r="K45" s="287"/>
    </row>
    <row r="46" spans="2:11" ht="15" customHeight="1">
      <c r="B46" s="290"/>
      <c r="C46" s="291"/>
      <c r="D46" s="291"/>
      <c r="E46" s="404" t="s">
        <v>1388</v>
      </c>
      <c r="F46" s="404"/>
      <c r="G46" s="404"/>
      <c r="H46" s="404"/>
      <c r="I46" s="404"/>
      <c r="J46" s="404"/>
      <c r="K46" s="287"/>
    </row>
    <row r="47" spans="2:11" ht="15" customHeight="1">
      <c r="B47" s="290"/>
      <c r="C47" s="291"/>
      <c r="D47" s="291"/>
      <c r="E47" s="404" t="s">
        <v>1389</v>
      </c>
      <c r="F47" s="404"/>
      <c r="G47" s="404"/>
      <c r="H47" s="404"/>
      <c r="I47" s="404"/>
      <c r="J47" s="404"/>
      <c r="K47" s="287"/>
    </row>
    <row r="48" spans="2:11" ht="15" customHeight="1">
      <c r="B48" s="290"/>
      <c r="C48" s="291"/>
      <c r="D48" s="291"/>
      <c r="E48" s="404" t="s">
        <v>1390</v>
      </c>
      <c r="F48" s="404"/>
      <c r="G48" s="404"/>
      <c r="H48" s="404"/>
      <c r="I48" s="404"/>
      <c r="J48" s="404"/>
      <c r="K48" s="287"/>
    </row>
    <row r="49" spans="2:11" ht="15" customHeight="1">
      <c r="B49" s="290"/>
      <c r="C49" s="291"/>
      <c r="D49" s="404" t="s">
        <v>1391</v>
      </c>
      <c r="E49" s="404"/>
      <c r="F49" s="404"/>
      <c r="G49" s="404"/>
      <c r="H49" s="404"/>
      <c r="I49" s="404"/>
      <c r="J49" s="404"/>
      <c r="K49" s="287"/>
    </row>
    <row r="50" spans="2:11" ht="25.5" customHeight="1">
      <c r="B50" s="286"/>
      <c r="C50" s="406" t="s">
        <v>1392</v>
      </c>
      <c r="D50" s="406"/>
      <c r="E50" s="406"/>
      <c r="F50" s="406"/>
      <c r="G50" s="406"/>
      <c r="H50" s="406"/>
      <c r="I50" s="406"/>
      <c r="J50" s="406"/>
      <c r="K50" s="287"/>
    </row>
    <row r="51" spans="2:11" ht="5.25" customHeight="1">
      <c r="B51" s="286"/>
      <c r="C51" s="288"/>
      <c r="D51" s="288"/>
      <c r="E51" s="288"/>
      <c r="F51" s="288"/>
      <c r="G51" s="288"/>
      <c r="H51" s="288"/>
      <c r="I51" s="288"/>
      <c r="J51" s="288"/>
      <c r="K51" s="287"/>
    </row>
    <row r="52" spans="2:11" ht="15" customHeight="1">
      <c r="B52" s="286"/>
      <c r="C52" s="404" t="s">
        <v>1393</v>
      </c>
      <c r="D52" s="404"/>
      <c r="E52" s="404"/>
      <c r="F52" s="404"/>
      <c r="G52" s="404"/>
      <c r="H52" s="404"/>
      <c r="I52" s="404"/>
      <c r="J52" s="404"/>
      <c r="K52" s="287"/>
    </row>
    <row r="53" spans="2:11" ht="15" customHeight="1">
      <c r="B53" s="286"/>
      <c r="C53" s="404" t="s">
        <v>1394</v>
      </c>
      <c r="D53" s="404"/>
      <c r="E53" s="404"/>
      <c r="F53" s="404"/>
      <c r="G53" s="404"/>
      <c r="H53" s="404"/>
      <c r="I53" s="404"/>
      <c r="J53" s="404"/>
      <c r="K53" s="287"/>
    </row>
    <row r="54" spans="2:11" ht="12.75" customHeight="1">
      <c r="B54" s="286"/>
      <c r="C54" s="289"/>
      <c r="D54" s="289"/>
      <c r="E54" s="289"/>
      <c r="F54" s="289"/>
      <c r="G54" s="289"/>
      <c r="H54" s="289"/>
      <c r="I54" s="289"/>
      <c r="J54" s="289"/>
      <c r="K54" s="287"/>
    </row>
    <row r="55" spans="2:11" ht="15" customHeight="1">
      <c r="B55" s="286"/>
      <c r="C55" s="404" t="s">
        <v>1395</v>
      </c>
      <c r="D55" s="404"/>
      <c r="E55" s="404"/>
      <c r="F55" s="404"/>
      <c r="G55" s="404"/>
      <c r="H55" s="404"/>
      <c r="I55" s="404"/>
      <c r="J55" s="404"/>
      <c r="K55" s="287"/>
    </row>
    <row r="56" spans="2:11" ht="15" customHeight="1">
      <c r="B56" s="286"/>
      <c r="C56" s="291"/>
      <c r="D56" s="404" t="s">
        <v>1396</v>
      </c>
      <c r="E56" s="404"/>
      <c r="F56" s="404"/>
      <c r="G56" s="404"/>
      <c r="H56" s="404"/>
      <c r="I56" s="404"/>
      <c r="J56" s="404"/>
      <c r="K56" s="287"/>
    </row>
    <row r="57" spans="2:11" ht="15" customHeight="1">
      <c r="B57" s="286"/>
      <c r="C57" s="291"/>
      <c r="D57" s="404" t="s">
        <v>1397</v>
      </c>
      <c r="E57" s="404"/>
      <c r="F57" s="404"/>
      <c r="G57" s="404"/>
      <c r="H57" s="404"/>
      <c r="I57" s="404"/>
      <c r="J57" s="404"/>
      <c r="K57" s="287"/>
    </row>
    <row r="58" spans="2:11" ht="15" customHeight="1">
      <c r="B58" s="286"/>
      <c r="C58" s="291"/>
      <c r="D58" s="404" t="s">
        <v>1398</v>
      </c>
      <c r="E58" s="404"/>
      <c r="F58" s="404"/>
      <c r="G58" s="404"/>
      <c r="H58" s="404"/>
      <c r="I58" s="404"/>
      <c r="J58" s="404"/>
      <c r="K58" s="287"/>
    </row>
    <row r="59" spans="2:11" ht="15" customHeight="1">
      <c r="B59" s="286"/>
      <c r="C59" s="291"/>
      <c r="D59" s="404" t="s">
        <v>1399</v>
      </c>
      <c r="E59" s="404"/>
      <c r="F59" s="404"/>
      <c r="G59" s="404"/>
      <c r="H59" s="404"/>
      <c r="I59" s="404"/>
      <c r="J59" s="404"/>
      <c r="K59" s="287"/>
    </row>
    <row r="60" spans="2:11" ht="15" customHeight="1">
      <c r="B60" s="286"/>
      <c r="C60" s="291"/>
      <c r="D60" s="408" t="s">
        <v>1400</v>
      </c>
      <c r="E60" s="408"/>
      <c r="F60" s="408"/>
      <c r="G60" s="408"/>
      <c r="H60" s="408"/>
      <c r="I60" s="408"/>
      <c r="J60" s="408"/>
      <c r="K60" s="287"/>
    </row>
    <row r="61" spans="2:11" ht="15" customHeight="1">
      <c r="B61" s="286"/>
      <c r="C61" s="291"/>
      <c r="D61" s="404" t="s">
        <v>1401</v>
      </c>
      <c r="E61" s="404"/>
      <c r="F61" s="404"/>
      <c r="G61" s="404"/>
      <c r="H61" s="404"/>
      <c r="I61" s="404"/>
      <c r="J61" s="404"/>
      <c r="K61" s="287"/>
    </row>
    <row r="62" spans="2:11" ht="12.75" customHeight="1">
      <c r="B62" s="286"/>
      <c r="C62" s="291"/>
      <c r="D62" s="291"/>
      <c r="E62" s="294"/>
      <c r="F62" s="291"/>
      <c r="G62" s="291"/>
      <c r="H62" s="291"/>
      <c r="I62" s="291"/>
      <c r="J62" s="291"/>
      <c r="K62" s="287"/>
    </row>
    <row r="63" spans="2:11" ht="15" customHeight="1">
      <c r="B63" s="286"/>
      <c r="C63" s="291"/>
      <c r="D63" s="404" t="s">
        <v>1402</v>
      </c>
      <c r="E63" s="404"/>
      <c r="F63" s="404"/>
      <c r="G63" s="404"/>
      <c r="H63" s="404"/>
      <c r="I63" s="404"/>
      <c r="J63" s="404"/>
      <c r="K63" s="287"/>
    </row>
    <row r="64" spans="2:11" ht="15" customHeight="1">
      <c r="B64" s="286"/>
      <c r="C64" s="291"/>
      <c r="D64" s="408" t="s">
        <v>1403</v>
      </c>
      <c r="E64" s="408"/>
      <c r="F64" s="408"/>
      <c r="G64" s="408"/>
      <c r="H64" s="408"/>
      <c r="I64" s="408"/>
      <c r="J64" s="408"/>
      <c r="K64" s="287"/>
    </row>
    <row r="65" spans="2:11" ht="15" customHeight="1">
      <c r="B65" s="286"/>
      <c r="C65" s="291"/>
      <c r="D65" s="404" t="s">
        <v>1404</v>
      </c>
      <c r="E65" s="404"/>
      <c r="F65" s="404"/>
      <c r="G65" s="404"/>
      <c r="H65" s="404"/>
      <c r="I65" s="404"/>
      <c r="J65" s="404"/>
      <c r="K65" s="287"/>
    </row>
    <row r="66" spans="2:11" ht="15" customHeight="1">
      <c r="B66" s="286"/>
      <c r="C66" s="291"/>
      <c r="D66" s="404" t="s">
        <v>1405</v>
      </c>
      <c r="E66" s="404"/>
      <c r="F66" s="404"/>
      <c r="G66" s="404"/>
      <c r="H66" s="404"/>
      <c r="I66" s="404"/>
      <c r="J66" s="404"/>
      <c r="K66" s="287"/>
    </row>
    <row r="67" spans="2:11" ht="15" customHeight="1">
      <c r="B67" s="286"/>
      <c r="C67" s="291"/>
      <c r="D67" s="404" t="s">
        <v>1406</v>
      </c>
      <c r="E67" s="404"/>
      <c r="F67" s="404"/>
      <c r="G67" s="404"/>
      <c r="H67" s="404"/>
      <c r="I67" s="404"/>
      <c r="J67" s="404"/>
      <c r="K67" s="287"/>
    </row>
    <row r="68" spans="2:11" ht="15" customHeight="1">
      <c r="B68" s="286"/>
      <c r="C68" s="291"/>
      <c r="D68" s="404" t="s">
        <v>1407</v>
      </c>
      <c r="E68" s="404"/>
      <c r="F68" s="404"/>
      <c r="G68" s="404"/>
      <c r="H68" s="404"/>
      <c r="I68" s="404"/>
      <c r="J68" s="404"/>
      <c r="K68" s="287"/>
    </row>
    <row r="69" spans="2:11" ht="12.75" customHeight="1">
      <c r="B69" s="295"/>
      <c r="C69" s="296"/>
      <c r="D69" s="296"/>
      <c r="E69" s="296"/>
      <c r="F69" s="296"/>
      <c r="G69" s="296"/>
      <c r="H69" s="296"/>
      <c r="I69" s="296"/>
      <c r="J69" s="296"/>
      <c r="K69" s="297"/>
    </row>
    <row r="70" spans="2:11" ht="18.75" customHeight="1">
      <c r="B70" s="298"/>
      <c r="C70" s="298"/>
      <c r="D70" s="298"/>
      <c r="E70" s="298"/>
      <c r="F70" s="298"/>
      <c r="G70" s="298"/>
      <c r="H70" s="298"/>
      <c r="I70" s="298"/>
      <c r="J70" s="298"/>
      <c r="K70" s="299"/>
    </row>
    <row r="71" spans="2:11" ht="18.75" customHeight="1">
      <c r="B71" s="299"/>
      <c r="C71" s="299"/>
      <c r="D71" s="299"/>
      <c r="E71" s="299"/>
      <c r="F71" s="299"/>
      <c r="G71" s="299"/>
      <c r="H71" s="299"/>
      <c r="I71" s="299"/>
      <c r="J71" s="299"/>
      <c r="K71" s="299"/>
    </row>
    <row r="72" spans="2:11" ht="7.5" customHeight="1">
      <c r="B72" s="300"/>
      <c r="C72" s="301"/>
      <c r="D72" s="301"/>
      <c r="E72" s="301"/>
      <c r="F72" s="301"/>
      <c r="G72" s="301"/>
      <c r="H72" s="301"/>
      <c r="I72" s="301"/>
      <c r="J72" s="301"/>
      <c r="K72" s="302"/>
    </row>
    <row r="73" spans="2:11" ht="45" customHeight="1">
      <c r="B73" s="303"/>
      <c r="C73" s="409" t="s">
        <v>100</v>
      </c>
      <c r="D73" s="409"/>
      <c r="E73" s="409"/>
      <c r="F73" s="409"/>
      <c r="G73" s="409"/>
      <c r="H73" s="409"/>
      <c r="I73" s="409"/>
      <c r="J73" s="409"/>
      <c r="K73" s="304"/>
    </row>
    <row r="74" spans="2:11" ht="17.25" customHeight="1">
      <c r="B74" s="303"/>
      <c r="C74" s="305" t="s">
        <v>1408</v>
      </c>
      <c r="D74" s="305"/>
      <c r="E74" s="305"/>
      <c r="F74" s="305" t="s">
        <v>1409</v>
      </c>
      <c r="G74" s="306"/>
      <c r="H74" s="305" t="s">
        <v>125</v>
      </c>
      <c r="I74" s="305" t="s">
        <v>62</v>
      </c>
      <c r="J74" s="305" t="s">
        <v>1410</v>
      </c>
      <c r="K74" s="304"/>
    </row>
    <row r="75" spans="2:11" ht="17.25" customHeight="1">
      <c r="B75" s="303"/>
      <c r="C75" s="307" t="s">
        <v>1411</v>
      </c>
      <c r="D75" s="307"/>
      <c r="E75" s="307"/>
      <c r="F75" s="308" t="s">
        <v>1412</v>
      </c>
      <c r="G75" s="309"/>
      <c r="H75" s="307"/>
      <c r="I75" s="307"/>
      <c r="J75" s="307" t="s">
        <v>1413</v>
      </c>
      <c r="K75" s="304"/>
    </row>
    <row r="76" spans="2:11" ht="5.25" customHeight="1">
      <c r="B76" s="303"/>
      <c r="C76" s="310"/>
      <c r="D76" s="310"/>
      <c r="E76" s="310"/>
      <c r="F76" s="310"/>
      <c r="G76" s="311"/>
      <c r="H76" s="310"/>
      <c r="I76" s="310"/>
      <c r="J76" s="310"/>
      <c r="K76" s="304"/>
    </row>
    <row r="77" spans="2:11" ht="15" customHeight="1">
      <c r="B77" s="303"/>
      <c r="C77" s="293" t="s">
        <v>58</v>
      </c>
      <c r="D77" s="310"/>
      <c r="E77" s="310"/>
      <c r="F77" s="312" t="s">
        <v>1414</v>
      </c>
      <c r="G77" s="311"/>
      <c r="H77" s="293" t="s">
        <v>1415</v>
      </c>
      <c r="I77" s="293" t="s">
        <v>1416</v>
      </c>
      <c r="J77" s="293">
        <v>20</v>
      </c>
      <c r="K77" s="304"/>
    </row>
    <row r="78" spans="2:11" ht="15" customHeight="1">
      <c r="B78" s="303"/>
      <c r="C78" s="293" t="s">
        <v>1417</v>
      </c>
      <c r="D78" s="293"/>
      <c r="E78" s="293"/>
      <c r="F78" s="312" t="s">
        <v>1414</v>
      </c>
      <c r="G78" s="311"/>
      <c r="H78" s="293" t="s">
        <v>1418</v>
      </c>
      <c r="I78" s="293" t="s">
        <v>1416</v>
      </c>
      <c r="J78" s="293">
        <v>120</v>
      </c>
      <c r="K78" s="304"/>
    </row>
    <row r="79" spans="2:11" ht="15" customHeight="1">
      <c r="B79" s="313"/>
      <c r="C79" s="293" t="s">
        <v>1419</v>
      </c>
      <c r="D79" s="293"/>
      <c r="E79" s="293"/>
      <c r="F79" s="312" t="s">
        <v>1420</v>
      </c>
      <c r="G79" s="311"/>
      <c r="H79" s="293" t="s">
        <v>1421</v>
      </c>
      <c r="I79" s="293" t="s">
        <v>1416</v>
      </c>
      <c r="J79" s="293">
        <v>50</v>
      </c>
      <c r="K79" s="304"/>
    </row>
    <row r="80" spans="2:11" ht="15" customHeight="1">
      <c r="B80" s="313"/>
      <c r="C80" s="293" t="s">
        <v>1422</v>
      </c>
      <c r="D80" s="293"/>
      <c r="E80" s="293"/>
      <c r="F80" s="312" t="s">
        <v>1414</v>
      </c>
      <c r="G80" s="311"/>
      <c r="H80" s="293" t="s">
        <v>1423</v>
      </c>
      <c r="I80" s="293" t="s">
        <v>1424</v>
      </c>
      <c r="J80" s="293"/>
      <c r="K80" s="304"/>
    </row>
    <row r="81" spans="2:11" ht="15" customHeight="1">
      <c r="B81" s="313"/>
      <c r="C81" s="314" t="s">
        <v>1425</v>
      </c>
      <c r="D81" s="314"/>
      <c r="E81" s="314"/>
      <c r="F81" s="315" t="s">
        <v>1420</v>
      </c>
      <c r="G81" s="314"/>
      <c r="H81" s="314" t="s">
        <v>1426</v>
      </c>
      <c r="I81" s="314" t="s">
        <v>1416</v>
      </c>
      <c r="J81" s="314">
        <v>15</v>
      </c>
      <c r="K81" s="304"/>
    </row>
    <row r="82" spans="2:11" ht="15" customHeight="1">
      <c r="B82" s="313"/>
      <c r="C82" s="314" t="s">
        <v>1427</v>
      </c>
      <c r="D82" s="314"/>
      <c r="E82" s="314"/>
      <c r="F82" s="315" t="s">
        <v>1420</v>
      </c>
      <c r="G82" s="314"/>
      <c r="H82" s="314" t="s">
        <v>1428</v>
      </c>
      <c r="I82" s="314" t="s">
        <v>1416</v>
      </c>
      <c r="J82" s="314">
        <v>15</v>
      </c>
      <c r="K82" s="304"/>
    </row>
    <row r="83" spans="2:11" ht="15" customHeight="1">
      <c r="B83" s="313"/>
      <c r="C83" s="314" t="s">
        <v>1429</v>
      </c>
      <c r="D83" s="314"/>
      <c r="E83" s="314"/>
      <c r="F83" s="315" t="s">
        <v>1420</v>
      </c>
      <c r="G83" s="314"/>
      <c r="H83" s="314" t="s">
        <v>1430</v>
      </c>
      <c r="I83" s="314" t="s">
        <v>1416</v>
      </c>
      <c r="J83" s="314">
        <v>20</v>
      </c>
      <c r="K83" s="304"/>
    </row>
    <row r="84" spans="2:11" ht="15" customHeight="1">
      <c r="B84" s="313"/>
      <c r="C84" s="314" t="s">
        <v>1431</v>
      </c>
      <c r="D84" s="314"/>
      <c r="E84" s="314"/>
      <c r="F84" s="315" t="s">
        <v>1420</v>
      </c>
      <c r="G84" s="314"/>
      <c r="H84" s="314" t="s">
        <v>1432</v>
      </c>
      <c r="I84" s="314" t="s">
        <v>1416</v>
      </c>
      <c r="J84" s="314">
        <v>20</v>
      </c>
      <c r="K84" s="304"/>
    </row>
    <row r="85" spans="2:11" ht="15" customHeight="1">
      <c r="B85" s="313"/>
      <c r="C85" s="293" t="s">
        <v>1433</v>
      </c>
      <c r="D85" s="293"/>
      <c r="E85" s="293"/>
      <c r="F85" s="312" t="s">
        <v>1420</v>
      </c>
      <c r="G85" s="311"/>
      <c r="H85" s="293" t="s">
        <v>1434</v>
      </c>
      <c r="I85" s="293" t="s">
        <v>1416</v>
      </c>
      <c r="J85" s="293">
        <v>50</v>
      </c>
      <c r="K85" s="304"/>
    </row>
    <row r="86" spans="2:11" ht="15" customHeight="1">
      <c r="B86" s="313"/>
      <c r="C86" s="293" t="s">
        <v>1435</v>
      </c>
      <c r="D86" s="293"/>
      <c r="E86" s="293"/>
      <c r="F86" s="312" t="s">
        <v>1420</v>
      </c>
      <c r="G86" s="311"/>
      <c r="H86" s="293" t="s">
        <v>1436</v>
      </c>
      <c r="I86" s="293" t="s">
        <v>1416</v>
      </c>
      <c r="J86" s="293">
        <v>20</v>
      </c>
      <c r="K86" s="304"/>
    </row>
    <row r="87" spans="2:11" ht="15" customHeight="1">
      <c r="B87" s="313"/>
      <c r="C87" s="293" t="s">
        <v>1437</v>
      </c>
      <c r="D87" s="293"/>
      <c r="E87" s="293"/>
      <c r="F87" s="312" t="s">
        <v>1420</v>
      </c>
      <c r="G87" s="311"/>
      <c r="H87" s="293" t="s">
        <v>1438</v>
      </c>
      <c r="I87" s="293" t="s">
        <v>1416</v>
      </c>
      <c r="J87" s="293">
        <v>20</v>
      </c>
      <c r="K87" s="304"/>
    </row>
    <row r="88" spans="2:11" ht="15" customHeight="1">
      <c r="B88" s="313"/>
      <c r="C88" s="293" t="s">
        <v>1439</v>
      </c>
      <c r="D88" s="293"/>
      <c r="E88" s="293"/>
      <c r="F88" s="312" t="s">
        <v>1420</v>
      </c>
      <c r="G88" s="311"/>
      <c r="H88" s="293" t="s">
        <v>1440</v>
      </c>
      <c r="I88" s="293" t="s">
        <v>1416</v>
      </c>
      <c r="J88" s="293">
        <v>50</v>
      </c>
      <c r="K88" s="304"/>
    </row>
    <row r="89" spans="2:11" ht="15" customHeight="1">
      <c r="B89" s="313"/>
      <c r="C89" s="293" t="s">
        <v>1441</v>
      </c>
      <c r="D89" s="293"/>
      <c r="E89" s="293"/>
      <c r="F89" s="312" t="s">
        <v>1420</v>
      </c>
      <c r="G89" s="311"/>
      <c r="H89" s="293" t="s">
        <v>1441</v>
      </c>
      <c r="I89" s="293" t="s">
        <v>1416</v>
      </c>
      <c r="J89" s="293">
        <v>50</v>
      </c>
      <c r="K89" s="304"/>
    </row>
    <row r="90" spans="2:11" ht="15" customHeight="1">
      <c r="B90" s="313"/>
      <c r="C90" s="293" t="s">
        <v>130</v>
      </c>
      <c r="D90" s="293"/>
      <c r="E90" s="293"/>
      <c r="F90" s="312" t="s">
        <v>1420</v>
      </c>
      <c r="G90" s="311"/>
      <c r="H90" s="293" t="s">
        <v>1442</v>
      </c>
      <c r="I90" s="293" t="s">
        <v>1416</v>
      </c>
      <c r="J90" s="293">
        <v>255</v>
      </c>
      <c r="K90" s="304"/>
    </row>
    <row r="91" spans="2:11" ht="15" customHeight="1">
      <c r="B91" s="313"/>
      <c r="C91" s="293" t="s">
        <v>1443</v>
      </c>
      <c r="D91" s="293"/>
      <c r="E91" s="293"/>
      <c r="F91" s="312" t="s">
        <v>1414</v>
      </c>
      <c r="G91" s="311"/>
      <c r="H91" s="293" t="s">
        <v>1444</v>
      </c>
      <c r="I91" s="293" t="s">
        <v>1445</v>
      </c>
      <c r="J91" s="293"/>
      <c r="K91" s="304"/>
    </row>
    <row r="92" spans="2:11" ht="15" customHeight="1">
      <c r="B92" s="313"/>
      <c r="C92" s="293" t="s">
        <v>1446</v>
      </c>
      <c r="D92" s="293"/>
      <c r="E92" s="293"/>
      <c r="F92" s="312" t="s">
        <v>1414</v>
      </c>
      <c r="G92" s="311"/>
      <c r="H92" s="293" t="s">
        <v>1447</v>
      </c>
      <c r="I92" s="293" t="s">
        <v>1448</v>
      </c>
      <c r="J92" s="293"/>
      <c r="K92" s="304"/>
    </row>
    <row r="93" spans="2:11" ht="15" customHeight="1">
      <c r="B93" s="313"/>
      <c r="C93" s="293" t="s">
        <v>1449</v>
      </c>
      <c r="D93" s="293"/>
      <c r="E93" s="293"/>
      <c r="F93" s="312" t="s">
        <v>1414</v>
      </c>
      <c r="G93" s="311"/>
      <c r="H93" s="293" t="s">
        <v>1449</v>
      </c>
      <c r="I93" s="293" t="s">
        <v>1448</v>
      </c>
      <c r="J93" s="293"/>
      <c r="K93" s="304"/>
    </row>
    <row r="94" spans="2:11" ht="15" customHeight="1">
      <c r="B94" s="313"/>
      <c r="C94" s="293" t="s">
        <v>43</v>
      </c>
      <c r="D94" s="293"/>
      <c r="E94" s="293"/>
      <c r="F94" s="312" t="s">
        <v>1414</v>
      </c>
      <c r="G94" s="311"/>
      <c r="H94" s="293" t="s">
        <v>1450</v>
      </c>
      <c r="I94" s="293" t="s">
        <v>1448</v>
      </c>
      <c r="J94" s="293"/>
      <c r="K94" s="304"/>
    </row>
    <row r="95" spans="2:11" ht="15" customHeight="1">
      <c r="B95" s="313"/>
      <c r="C95" s="293" t="s">
        <v>53</v>
      </c>
      <c r="D95" s="293"/>
      <c r="E95" s="293"/>
      <c r="F95" s="312" t="s">
        <v>1414</v>
      </c>
      <c r="G95" s="311"/>
      <c r="H95" s="293" t="s">
        <v>1451</v>
      </c>
      <c r="I95" s="293" t="s">
        <v>1448</v>
      </c>
      <c r="J95" s="293"/>
      <c r="K95" s="304"/>
    </row>
    <row r="96" spans="2:11" ht="15" customHeight="1">
      <c r="B96" s="316"/>
      <c r="C96" s="317"/>
      <c r="D96" s="317"/>
      <c r="E96" s="317"/>
      <c r="F96" s="317"/>
      <c r="G96" s="317"/>
      <c r="H96" s="317"/>
      <c r="I96" s="317"/>
      <c r="J96" s="317"/>
      <c r="K96" s="318"/>
    </row>
    <row r="97" spans="2:11" ht="18.75" customHeight="1">
      <c r="B97" s="319"/>
      <c r="C97" s="320"/>
      <c r="D97" s="320"/>
      <c r="E97" s="320"/>
      <c r="F97" s="320"/>
      <c r="G97" s="320"/>
      <c r="H97" s="320"/>
      <c r="I97" s="320"/>
      <c r="J97" s="320"/>
      <c r="K97" s="319"/>
    </row>
    <row r="98" spans="2:11" ht="18.75" customHeight="1">
      <c r="B98" s="299"/>
      <c r="C98" s="299"/>
      <c r="D98" s="299"/>
      <c r="E98" s="299"/>
      <c r="F98" s="299"/>
      <c r="G98" s="299"/>
      <c r="H98" s="299"/>
      <c r="I98" s="299"/>
      <c r="J98" s="299"/>
      <c r="K98" s="299"/>
    </row>
    <row r="99" spans="2:11" ht="7.5" customHeight="1">
      <c r="B99" s="300"/>
      <c r="C99" s="301"/>
      <c r="D99" s="301"/>
      <c r="E99" s="301"/>
      <c r="F99" s="301"/>
      <c r="G99" s="301"/>
      <c r="H99" s="301"/>
      <c r="I99" s="301"/>
      <c r="J99" s="301"/>
      <c r="K99" s="302"/>
    </row>
    <row r="100" spans="2:11" ht="45" customHeight="1">
      <c r="B100" s="303"/>
      <c r="C100" s="409" t="s">
        <v>1452</v>
      </c>
      <c r="D100" s="409"/>
      <c r="E100" s="409"/>
      <c r="F100" s="409"/>
      <c r="G100" s="409"/>
      <c r="H100" s="409"/>
      <c r="I100" s="409"/>
      <c r="J100" s="409"/>
      <c r="K100" s="304"/>
    </row>
    <row r="101" spans="2:11" ht="17.25" customHeight="1">
      <c r="B101" s="303"/>
      <c r="C101" s="305" t="s">
        <v>1408</v>
      </c>
      <c r="D101" s="305"/>
      <c r="E101" s="305"/>
      <c r="F101" s="305" t="s">
        <v>1409</v>
      </c>
      <c r="G101" s="306"/>
      <c r="H101" s="305" t="s">
        <v>125</v>
      </c>
      <c r="I101" s="305" t="s">
        <v>62</v>
      </c>
      <c r="J101" s="305" t="s">
        <v>1410</v>
      </c>
      <c r="K101" s="304"/>
    </row>
    <row r="102" spans="2:11" ht="17.25" customHeight="1">
      <c r="B102" s="303"/>
      <c r="C102" s="307" t="s">
        <v>1411</v>
      </c>
      <c r="D102" s="307"/>
      <c r="E102" s="307"/>
      <c r="F102" s="308" t="s">
        <v>1412</v>
      </c>
      <c r="G102" s="309"/>
      <c r="H102" s="307"/>
      <c r="I102" s="307"/>
      <c r="J102" s="307" t="s">
        <v>1413</v>
      </c>
      <c r="K102" s="304"/>
    </row>
    <row r="103" spans="2:11" ht="5.25" customHeight="1">
      <c r="B103" s="303"/>
      <c r="C103" s="305"/>
      <c r="D103" s="305"/>
      <c r="E103" s="305"/>
      <c r="F103" s="305"/>
      <c r="G103" s="321"/>
      <c r="H103" s="305"/>
      <c r="I103" s="305"/>
      <c r="J103" s="305"/>
      <c r="K103" s="304"/>
    </row>
    <row r="104" spans="2:11" ht="15" customHeight="1">
      <c r="B104" s="303"/>
      <c r="C104" s="293" t="s">
        <v>58</v>
      </c>
      <c r="D104" s="310"/>
      <c r="E104" s="310"/>
      <c r="F104" s="312" t="s">
        <v>1414</v>
      </c>
      <c r="G104" s="321"/>
      <c r="H104" s="293" t="s">
        <v>1453</v>
      </c>
      <c r="I104" s="293" t="s">
        <v>1416</v>
      </c>
      <c r="J104" s="293">
        <v>20</v>
      </c>
      <c r="K104" s="304"/>
    </row>
    <row r="105" spans="2:11" ht="15" customHeight="1">
      <c r="B105" s="303"/>
      <c r="C105" s="293" t="s">
        <v>1417</v>
      </c>
      <c r="D105" s="293"/>
      <c r="E105" s="293"/>
      <c r="F105" s="312" t="s">
        <v>1414</v>
      </c>
      <c r="G105" s="293"/>
      <c r="H105" s="293" t="s">
        <v>1453</v>
      </c>
      <c r="I105" s="293" t="s">
        <v>1416</v>
      </c>
      <c r="J105" s="293">
        <v>120</v>
      </c>
      <c r="K105" s="304"/>
    </row>
    <row r="106" spans="2:11" ht="15" customHeight="1">
      <c r="B106" s="313"/>
      <c r="C106" s="293" t="s">
        <v>1419</v>
      </c>
      <c r="D106" s="293"/>
      <c r="E106" s="293"/>
      <c r="F106" s="312" t="s">
        <v>1420</v>
      </c>
      <c r="G106" s="293"/>
      <c r="H106" s="293" t="s">
        <v>1453</v>
      </c>
      <c r="I106" s="293" t="s">
        <v>1416</v>
      </c>
      <c r="J106" s="293">
        <v>50</v>
      </c>
      <c r="K106" s="304"/>
    </row>
    <row r="107" spans="2:11" ht="15" customHeight="1">
      <c r="B107" s="313"/>
      <c r="C107" s="293" t="s">
        <v>1422</v>
      </c>
      <c r="D107" s="293"/>
      <c r="E107" s="293"/>
      <c r="F107" s="312" t="s">
        <v>1414</v>
      </c>
      <c r="G107" s="293"/>
      <c r="H107" s="293" t="s">
        <v>1453</v>
      </c>
      <c r="I107" s="293" t="s">
        <v>1424</v>
      </c>
      <c r="J107" s="293"/>
      <c r="K107" s="304"/>
    </row>
    <row r="108" spans="2:11" ht="15" customHeight="1">
      <c r="B108" s="313"/>
      <c r="C108" s="293" t="s">
        <v>1433</v>
      </c>
      <c r="D108" s="293"/>
      <c r="E108" s="293"/>
      <c r="F108" s="312" t="s">
        <v>1420</v>
      </c>
      <c r="G108" s="293"/>
      <c r="H108" s="293" t="s">
        <v>1453</v>
      </c>
      <c r="I108" s="293" t="s">
        <v>1416</v>
      </c>
      <c r="J108" s="293">
        <v>50</v>
      </c>
      <c r="K108" s="304"/>
    </row>
    <row r="109" spans="2:11" ht="15" customHeight="1">
      <c r="B109" s="313"/>
      <c r="C109" s="293" t="s">
        <v>1441</v>
      </c>
      <c r="D109" s="293"/>
      <c r="E109" s="293"/>
      <c r="F109" s="312" t="s">
        <v>1420</v>
      </c>
      <c r="G109" s="293"/>
      <c r="H109" s="293" t="s">
        <v>1453</v>
      </c>
      <c r="I109" s="293" t="s">
        <v>1416</v>
      </c>
      <c r="J109" s="293">
        <v>50</v>
      </c>
      <c r="K109" s="304"/>
    </row>
    <row r="110" spans="2:11" ht="15" customHeight="1">
      <c r="B110" s="313"/>
      <c r="C110" s="293" t="s">
        <v>1439</v>
      </c>
      <c r="D110" s="293"/>
      <c r="E110" s="293"/>
      <c r="F110" s="312" t="s">
        <v>1420</v>
      </c>
      <c r="G110" s="293"/>
      <c r="H110" s="293" t="s">
        <v>1453</v>
      </c>
      <c r="I110" s="293" t="s">
        <v>1416</v>
      </c>
      <c r="J110" s="293">
        <v>50</v>
      </c>
      <c r="K110" s="304"/>
    </row>
    <row r="111" spans="2:11" ht="15" customHeight="1">
      <c r="B111" s="313"/>
      <c r="C111" s="293" t="s">
        <v>58</v>
      </c>
      <c r="D111" s="293"/>
      <c r="E111" s="293"/>
      <c r="F111" s="312" t="s">
        <v>1414</v>
      </c>
      <c r="G111" s="293"/>
      <c r="H111" s="293" t="s">
        <v>1454</v>
      </c>
      <c r="I111" s="293" t="s">
        <v>1416</v>
      </c>
      <c r="J111" s="293">
        <v>20</v>
      </c>
      <c r="K111" s="304"/>
    </row>
    <row r="112" spans="2:11" ht="15" customHeight="1">
      <c r="B112" s="313"/>
      <c r="C112" s="293" t="s">
        <v>1455</v>
      </c>
      <c r="D112" s="293"/>
      <c r="E112" s="293"/>
      <c r="F112" s="312" t="s">
        <v>1414</v>
      </c>
      <c r="G112" s="293"/>
      <c r="H112" s="293" t="s">
        <v>1456</v>
      </c>
      <c r="I112" s="293" t="s">
        <v>1416</v>
      </c>
      <c r="J112" s="293">
        <v>120</v>
      </c>
      <c r="K112" s="304"/>
    </row>
    <row r="113" spans="2:11" ht="15" customHeight="1">
      <c r="B113" s="313"/>
      <c r="C113" s="293" t="s">
        <v>43</v>
      </c>
      <c r="D113" s="293"/>
      <c r="E113" s="293"/>
      <c r="F113" s="312" t="s">
        <v>1414</v>
      </c>
      <c r="G113" s="293"/>
      <c r="H113" s="293" t="s">
        <v>1457</v>
      </c>
      <c r="I113" s="293" t="s">
        <v>1448</v>
      </c>
      <c r="J113" s="293"/>
      <c r="K113" s="304"/>
    </row>
    <row r="114" spans="2:11" ht="15" customHeight="1">
      <c r="B114" s="313"/>
      <c r="C114" s="293" t="s">
        <v>53</v>
      </c>
      <c r="D114" s="293"/>
      <c r="E114" s="293"/>
      <c r="F114" s="312" t="s">
        <v>1414</v>
      </c>
      <c r="G114" s="293"/>
      <c r="H114" s="293" t="s">
        <v>1458</v>
      </c>
      <c r="I114" s="293" t="s">
        <v>1448</v>
      </c>
      <c r="J114" s="293"/>
      <c r="K114" s="304"/>
    </row>
    <row r="115" spans="2:11" ht="15" customHeight="1">
      <c r="B115" s="313"/>
      <c r="C115" s="293" t="s">
        <v>62</v>
      </c>
      <c r="D115" s="293"/>
      <c r="E115" s="293"/>
      <c r="F115" s="312" t="s">
        <v>1414</v>
      </c>
      <c r="G115" s="293"/>
      <c r="H115" s="293" t="s">
        <v>1459</v>
      </c>
      <c r="I115" s="293" t="s">
        <v>1460</v>
      </c>
      <c r="J115" s="293"/>
      <c r="K115" s="304"/>
    </row>
    <row r="116" spans="2:11" ht="15" customHeight="1">
      <c r="B116" s="316"/>
      <c r="C116" s="322"/>
      <c r="D116" s="322"/>
      <c r="E116" s="322"/>
      <c r="F116" s="322"/>
      <c r="G116" s="322"/>
      <c r="H116" s="322"/>
      <c r="I116" s="322"/>
      <c r="J116" s="322"/>
      <c r="K116" s="318"/>
    </row>
    <row r="117" spans="2:11" ht="18.75" customHeight="1">
      <c r="B117" s="323"/>
      <c r="C117" s="289"/>
      <c r="D117" s="289"/>
      <c r="E117" s="289"/>
      <c r="F117" s="324"/>
      <c r="G117" s="289"/>
      <c r="H117" s="289"/>
      <c r="I117" s="289"/>
      <c r="J117" s="289"/>
      <c r="K117" s="323"/>
    </row>
    <row r="118" spans="2:11" ht="18.75" customHeight="1">
      <c r="B118" s="299"/>
      <c r="C118" s="299"/>
      <c r="D118" s="299"/>
      <c r="E118" s="299"/>
      <c r="F118" s="299"/>
      <c r="G118" s="299"/>
      <c r="H118" s="299"/>
      <c r="I118" s="299"/>
      <c r="J118" s="299"/>
      <c r="K118" s="299"/>
    </row>
    <row r="119" spans="2:11" ht="7.5" customHeight="1">
      <c r="B119" s="325"/>
      <c r="C119" s="326"/>
      <c r="D119" s="326"/>
      <c r="E119" s="326"/>
      <c r="F119" s="326"/>
      <c r="G119" s="326"/>
      <c r="H119" s="326"/>
      <c r="I119" s="326"/>
      <c r="J119" s="326"/>
      <c r="K119" s="327"/>
    </row>
    <row r="120" spans="2:11" ht="45" customHeight="1">
      <c r="B120" s="328"/>
      <c r="C120" s="405" t="s">
        <v>1461</v>
      </c>
      <c r="D120" s="405"/>
      <c r="E120" s="405"/>
      <c r="F120" s="405"/>
      <c r="G120" s="405"/>
      <c r="H120" s="405"/>
      <c r="I120" s="405"/>
      <c r="J120" s="405"/>
      <c r="K120" s="329"/>
    </row>
    <row r="121" spans="2:11" ht="17.25" customHeight="1">
      <c r="B121" s="330"/>
      <c r="C121" s="305" t="s">
        <v>1408</v>
      </c>
      <c r="D121" s="305"/>
      <c r="E121" s="305"/>
      <c r="F121" s="305" t="s">
        <v>1409</v>
      </c>
      <c r="G121" s="306"/>
      <c r="H121" s="305" t="s">
        <v>125</v>
      </c>
      <c r="I121" s="305" t="s">
        <v>62</v>
      </c>
      <c r="J121" s="305" t="s">
        <v>1410</v>
      </c>
      <c r="K121" s="331"/>
    </row>
    <row r="122" spans="2:11" ht="17.25" customHeight="1">
      <c r="B122" s="330"/>
      <c r="C122" s="307" t="s">
        <v>1411</v>
      </c>
      <c r="D122" s="307"/>
      <c r="E122" s="307"/>
      <c r="F122" s="308" t="s">
        <v>1412</v>
      </c>
      <c r="G122" s="309"/>
      <c r="H122" s="307"/>
      <c r="I122" s="307"/>
      <c r="J122" s="307" t="s">
        <v>1413</v>
      </c>
      <c r="K122" s="331"/>
    </row>
    <row r="123" spans="2:11" ht="5.25" customHeight="1">
      <c r="B123" s="332"/>
      <c r="C123" s="310"/>
      <c r="D123" s="310"/>
      <c r="E123" s="310"/>
      <c r="F123" s="310"/>
      <c r="G123" s="293"/>
      <c r="H123" s="310"/>
      <c r="I123" s="310"/>
      <c r="J123" s="310"/>
      <c r="K123" s="333"/>
    </row>
    <row r="124" spans="2:11" ht="15" customHeight="1">
      <c r="B124" s="332"/>
      <c r="C124" s="293" t="s">
        <v>1417</v>
      </c>
      <c r="D124" s="310"/>
      <c r="E124" s="310"/>
      <c r="F124" s="312" t="s">
        <v>1414</v>
      </c>
      <c r="G124" s="293"/>
      <c r="H124" s="293" t="s">
        <v>1453</v>
      </c>
      <c r="I124" s="293" t="s">
        <v>1416</v>
      </c>
      <c r="J124" s="293">
        <v>120</v>
      </c>
      <c r="K124" s="334"/>
    </row>
    <row r="125" spans="2:11" ht="15" customHeight="1">
      <c r="B125" s="332"/>
      <c r="C125" s="293" t="s">
        <v>1462</v>
      </c>
      <c r="D125" s="293"/>
      <c r="E125" s="293"/>
      <c r="F125" s="312" t="s">
        <v>1414</v>
      </c>
      <c r="G125" s="293"/>
      <c r="H125" s="293" t="s">
        <v>1463</v>
      </c>
      <c r="I125" s="293" t="s">
        <v>1416</v>
      </c>
      <c r="J125" s="293" t="s">
        <v>1464</v>
      </c>
      <c r="K125" s="334"/>
    </row>
    <row r="126" spans="2:11" ht="15" customHeight="1">
      <c r="B126" s="332"/>
      <c r="C126" s="293" t="s">
        <v>1363</v>
      </c>
      <c r="D126" s="293"/>
      <c r="E126" s="293"/>
      <c r="F126" s="312" t="s">
        <v>1414</v>
      </c>
      <c r="G126" s="293"/>
      <c r="H126" s="293" t="s">
        <v>1465</v>
      </c>
      <c r="I126" s="293" t="s">
        <v>1416</v>
      </c>
      <c r="J126" s="293" t="s">
        <v>1464</v>
      </c>
      <c r="K126" s="334"/>
    </row>
    <row r="127" spans="2:11" ht="15" customHeight="1">
      <c r="B127" s="332"/>
      <c r="C127" s="293" t="s">
        <v>1425</v>
      </c>
      <c r="D127" s="293"/>
      <c r="E127" s="293"/>
      <c r="F127" s="312" t="s">
        <v>1420</v>
      </c>
      <c r="G127" s="293"/>
      <c r="H127" s="293" t="s">
        <v>1426</v>
      </c>
      <c r="I127" s="293" t="s">
        <v>1416</v>
      </c>
      <c r="J127" s="293">
        <v>15</v>
      </c>
      <c r="K127" s="334"/>
    </row>
    <row r="128" spans="2:11" ht="15" customHeight="1">
      <c r="B128" s="332"/>
      <c r="C128" s="314" t="s">
        <v>1427</v>
      </c>
      <c r="D128" s="314"/>
      <c r="E128" s="314"/>
      <c r="F128" s="315" t="s">
        <v>1420</v>
      </c>
      <c r="G128" s="314"/>
      <c r="H128" s="314" t="s">
        <v>1428</v>
      </c>
      <c r="I128" s="314" t="s">
        <v>1416</v>
      </c>
      <c r="J128" s="314">
        <v>15</v>
      </c>
      <c r="K128" s="334"/>
    </row>
    <row r="129" spans="2:11" ht="15" customHeight="1">
      <c r="B129" s="332"/>
      <c r="C129" s="314" t="s">
        <v>1429</v>
      </c>
      <c r="D129" s="314"/>
      <c r="E129" s="314"/>
      <c r="F129" s="315" t="s">
        <v>1420</v>
      </c>
      <c r="G129" s="314"/>
      <c r="H129" s="314" t="s">
        <v>1430</v>
      </c>
      <c r="I129" s="314" t="s">
        <v>1416</v>
      </c>
      <c r="J129" s="314">
        <v>20</v>
      </c>
      <c r="K129" s="334"/>
    </row>
    <row r="130" spans="2:11" ht="15" customHeight="1">
      <c r="B130" s="332"/>
      <c r="C130" s="314" t="s">
        <v>1431</v>
      </c>
      <c r="D130" s="314"/>
      <c r="E130" s="314"/>
      <c r="F130" s="315" t="s">
        <v>1420</v>
      </c>
      <c r="G130" s="314"/>
      <c r="H130" s="314" t="s">
        <v>1432</v>
      </c>
      <c r="I130" s="314" t="s">
        <v>1416</v>
      </c>
      <c r="J130" s="314">
        <v>20</v>
      </c>
      <c r="K130" s="334"/>
    </row>
    <row r="131" spans="2:11" ht="15" customHeight="1">
      <c r="B131" s="332"/>
      <c r="C131" s="293" t="s">
        <v>1419</v>
      </c>
      <c r="D131" s="293"/>
      <c r="E131" s="293"/>
      <c r="F131" s="312" t="s">
        <v>1420</v>
      </c>
      <c r="G131" s="293"/>
      <c r="H131" s="293" t="s">
        <v>1453</v>
      </c>
      <c r="I131" s="293" t="s">
        <v>1416</v>
      </c>
      <c r="J131" s="293">
        <v>50</v>
      </c>
      <c r="K131" s="334"/>
    </row>
    <row r="132" spans="2:11" ht="15" customHeight="1">
      <c r="B132" s="332"/>
      <c r="C132" s="293" t="s">
        <v>1433</v>
      </c>
      <c r="D132" s="293"/>
      <c r="E132" s="293"/>
      <c r="F132" s="312" t="s">
        <v>1420</v>
      </c>
      <c r="G132" s="293"/>
      <c r="H132" s="293" t="s">
        <v>1453</v>
      </c>
      <c r="I132" s="293" t="s">
        <v>1416</v>
      </c>
      <c r="J132" s="293">
        <v>50</v>
      </c>
      <c r="K132" s="334"/>
    </row>
    <row r="133" spans="2:11" ht="15" customHeight="1">
      <c r="B133" s="332"/>
      <c r="C133" s="293" t="s">
        <v>1439</v>
      </c>
      <c r="D133" s="293"/>
      <c r="E133" s="293"/>
      <c r="F133" s="312" t="s">
        <v>1420</v>
      </c>
      <c r="G133" s="293"/>
      <c r="H133" s="293" t="s">
        <v>1453</v>
      </c>
      <c r="I133" s="293" t="s">
        <v>1416</v>
      </c>
      <c r="J133" s="293">
        <v>50</v>
      </c>
      <c r="K133" s="334"/>
    </row>
    <row r="134" spans="2:11" ht="15" customHeight="1">
      <c r="B134" s="332"/>
      <c r="C134" s="293" t="s">
        <v>1441</v>
      </c>
      <c r="D134" s="293"/>
      <c r="E134" s="293"/>
      <c r="F134" s="312" t="s">
        <v>1420</v>
      </c>
      <c r="G134" s="293"/>
      <c r="H134" s="293" t="s">
        <v>1453</v>
      </c>
      <c r="I134" s="293" t="s">
        <v>1416</v>
      </c>
      <c r="J134" s="293">
        <v>50</v>
      </c>
      <c r="K134" s="334"/>
    </row>
    <row r="135" spans="2:11" ht="15" customHeight="1">
      <c r="B135" s="332"/>
      <c r="C135" s="293" t="s">
        <v>130</v>
      </c>
      <c r="D135" s="293"/>
      <c r="E135" s="293"/>
      <c r="F135" s="312" t="s">
        <v>1420</v>
      </c>
      <c r="G135" s="293"/>
      <c r="H135" s="293" t="s">
        <v>1466</v>
      </c>
      <c r="I135" s="293" t="s">
        <v>1416</v>
      </c>
      <c r="J135" s="293">
        <v>255</v>
      </c>
      <c r="K135" s="334"/>
    </row>
    <row r="136" spans="2:11" ht="15" customHeight="1">
      <c r="B136" s="332"/>
      <c r="C136" s="293" t="s">
        <v>1443</v>
      </c>
      <c r="D136" s="293"/>
      <c r="E136" s="293"/>
      <c r="F136" s="312" t="s">
        <v>1414</v>
      </c>
      <c r="G136" s="293"/>
      <c r="H136" s="293" t="s">
        <v>1467</v>
      </c>
      <c r="I136" s="293" t="s">
        <v>1445</v>
      </c>
      <c r="J136" s="293"/>
      <c r="K136" s="334"/>
    </row>
    <row r="137" spans="2:11" ht="15" customHeight="1">
      <c r="B137" s="332"/>
      <c r="C137" s="293" t="s">
        <v>1446</v>
      </c>
      <c r="D137" s="293"/>
      <c r="E137" s="293"/>
      <c r="F137" s="312" t="s">
        <v>1414</v>
      </c>
      <c r="G137" s="293"/>
      <c r="H137" s="293" t="s">
        <v>1468</v>
      </c>
      <c r="I137" s="293" t="s">
        <v>1448</v>
      </c>
      <c r="J137" s="293"/>
      <c r="K137" s="334"/>
    </row>
    <row r="138" spans="2:11" ht="15" customHeight="1">
      <c r="B138" s="332"/>
      <c r="C138" s="293" t="s">
        <v>1449</v>
      </c>
      <c r="D138" s="293"/>
      <c r="E138" s="293"/>
      <c r="F138" s="312" t="s">
        <v>1414</v>
      </c>
      <c r="G138" s="293"/>
      <c r="H138" s="293" t="s">
        <v>1449</v>
      </c>
      <c r="I138" s="293" t="s">
        <v>1448</v>
      </c>
      <c r="J138" s="293"/>
      <c r="K138" s="334"/>
    </row>
    <row r="139" spans="2:11" ht="15" customHeight="1">
      <c r="B139" s="332"/>
      <c r="C139" s="293" t="s">
        <v>43</v>
      </c>
      <c r="D139" s="293"/>
      <c r="E139" s="293"/>
      <c r="F139" s="312" t="s">
        <v>1414</v>
      </c>
      <c r="G139" s="293"/>
      <c r="H139" s="293" t="s">
        <v>1469</v>
      </c>
      <c r="I139" s="293" t="s">
        <v>1448</v>
      </c>
      <c r="J139" s="293"/>
      <c r="K139" s="334"/>
    </row>
    <row r="140" spans="2:11" ht="15" customHeight="1">
      <c r="B140" s="332"/>
      <c r="C140" s="293" t="s">
        <v>1470</v>
      </c>
      <c r="D140" s="293"/>
      <c r="E140" s="293"/>
      <c r="F140" s="312" t="s">
        <v>1414</v>
      </c>
      <c r="G140" s="293"/>
      <c r="H140" s="293" t="s">
        <v>1471</v>
      </c>
      <c r="I140" s="293" t="s">
        <v>1448</v>
      </c>
      <c r="J140" s="293"/>
      <c r="K140" s="334"/>
    </row>
    <row r="141" spans="2:11" ht="15" customHeight="1">
      <c r="B141" s="335"/>
      <c r="C141" s="336"/>
      <c r="D141" s="336"/>
      <c r="E141" s="336"/>
      <c r="F141" s="336"/>
      <c r="G141" s="336"/>
      <c r="H141" s="336"/>
      <c r="I141" s="336"/>
      <c r="J141" s="336"/>
      <c r="K141" s="337"/>
    </row>
    <row r="142" spans="2:11" ht="18.75" customHeight="1">
      <c r="B142" s="289"/>
      <c r="C142" s="289"/>
      <c r="D142" s="289"/>
      <c r="E142" s="289"/>
      <c r="F142" s="324"/>
      <c r="G142" s="289"/>
      <c r="H142" s="289"/>
      <c r="I142" s="289"/>
      <c r="J142" s="289"/>
      <c r="K142" s="289"/>
    </row>
    <row r="143" spans="2:11" ht="18.75" customHeight="1">
      <c r="B143" s="299"/>
      <c r="C143" s="299"/>
      <c r="D143" s="299"/>
      <c r="E143" s="299"/>
      <c r="F143" s="299"/>
      <c r="G143" s="299"/>
      <c r="H143" s="299"/>
      <c r="I143" s="299"/>
      <c r="J143" s="299"/>
      <c r="K143" s="299"/>
    </row>
    <row r="144" spans="2:11" ht="7.5" customHeight="1">
      <c r="B144" s="300"/>
      <c r="C144" s="301"/>
      <c r="D144" s="301"/>
      <c r="E144" s="301"/>
      <c r="F144" s="301"/>
      <c r="G144" s="301"/>
      <c r="H144" s="301"/>
      <c r="I144" s="301"/>
      <c r="J144" s="301"/>
      <c r="K144" s="302"/>
    </row>
    <row r="145" spans="2:11" ht="45" customHeight="1">
      <c r="B145" s="303"/>
      <c r="C145" s="409" t="s">
        <v>1472</v>
      </c>
      <c r="D145" s="409"/>
      <c r="E145" s="409"/>
      <c r="F145" s="409"/>
      <c r="G145" s="409"/>
      <c r="H145" s="409"/>
      <c r="I145" s="409"/>
      <c r="J145" s="409"/>
      <c r="K145" s="304"/>
    </row>
    <row r="146" spans="2:11" ht="17.25" customHeight="1">
      <c r="B146" s="303"/>
      <c r="C146" s="305" t="s">
        <v>1408</v>
      </c>
      <c r="D146" s="305"/>
      <c r="E146" s="305"/>
      <c r="F146" s="305" t="s">
        <v>1409</v>
      </c>
      <c r="G146" s="306"/>
      <c r="H146" s="305" t="s">
        <v>125</v>
      </c>
      <c r="I146" s="305" t="s">
        <v>62</v>
      </c>
      <c r="J146" s="305" t="s">
        <v>1410</v>
      </c>
      <c r="K146" s="304"/>
    </row>
    <row r="147" spans="2:11" ht="17.25" customHeight="1">
      <c r="B147" s="303"/>
      <c r="C147" s="307" t="s">
        <v>1411</v>
      </c>
      <c r="D147" s="307"/>
      <c r="E147" s="307"/>
      <c r="F147" s="308" t="s">
        <v>1412</v>
      </c>
      <c r="G147" s="309"/>
      <c r="H147" s="307"/>
      <c r="I147" s="307"/>
      <c r="J147" s="307" t="s">
        <v>1413</v>
      </c>
      <c r="K147" s="304"/>
    </row>
    <row r="148" spans="2:11" ht="5.25" customHeight="1">
      <c r="B148" s="313"/>
      <c r="C148" s="310"/>
      <c r="D148" s="310"/>
      <c r="E148" s="310"/>
      <c r="F148" s="310"/>
      <c r="G148" s="311"/>
      <c r="H148" s="310"/>
      <c r="I148" s="310"/>
      <c r="J148" s="310"/>
      <c r="K148" s="334"/>
    </row>
    <row r="149" spans="2:11" ht="15" customHeight="1">
      <c r="B149" s="313"/>
      <c r="C149" s="338" t="s">
        <v>1417</v>
      </c>
      <c r="D149" s="293"/>
      <c r="E149" s="293"/>
      <c r="F149" s="339" t="s">
        <v>1414</v>
      </c>
      <c r="G149" s="293"/>
      <c r="H149" s="338" t="s">
        <v>1453</v>
      </c>
      <c r="I149" s="338" t="s">
        <v>1416</v>
      </c>
      <c r="J149" s="338">
        <v>120</v>
      </c>
      <c r="K149" s="334"/>
    </row>
    <row r="150" spans="2:11" ht="15" customHeight="1">
      <c r="B150" s="313"/>
      <c r="C150" s="338" t="s">
        <v>1462</v>
      </c>
      <c r="D150" s="293"/>
      <c r="E150" s="293"/>
      <c r="F150" s="339" t="s">
        <v>1414</v>
      </c>
      <c r="G150" s="293"/>
      <c r="H150" s="338" t="s">
        <v>1473</v>
      </c>
      <c r="I150" s="338" t="s">
        <v>1416</v>
      </c>
      <c r="J150" s="338" t="s">
        <v>1464</v>
      </c>
      <c r="K150" s="334"/>
    </row>
    <row r="151" spans="2:11" ht="15" customHeight="1">
      <c r="B151" s="313"/>
      <c r="C151" s="338" t="s">
        <v>1363</v>
      </c>
      <c r="D151" s="293"/>
      <c r="E151" s="293"/>
      <c r="F151" s="339" t="s">
        <v>1414</v>
      </c>
      <c r="G151" s="293"/>
      <c r="H151" s="338" t="s">
        <v>1474</v>
      </c>
      <c r="I151" s="338" t="s">
        <v>1416</v>
      </c>
      <c r="J151" s="338" t="s">
        <v>1464</v>
      </c>
      <c r="K151" s="334"/>
    </row>
    <row r="152" spans="2:11" ht="15" customHeight="1">
      <c r="B152" s="313"/>
      <c r="C152" s="338" t="s">
        <v>1419</v>
      </c>
      <c r="D152" s="293"/>
      <c r="E152" s="293"/>
      <c r="F152" s="339" t="s">
        <v>1420</v>
      </c>
      <c r="G152" s="293"/>
      <c r="H152" s="338" t="s">
        <v>1453</v>
      </c>
      <c r="I152" s="338" t="s">
        <v>1416</v>
      </c>
      <c r="J152" s="338">
        <v>50</v>
      </c>
      <c r="K152" s="334"/>
    </row>
    <row r="153" spans="2:11" ht="15" customHeight="1">
      <c r="B153" s="313"/>
      <c r="C153" s="338" t="s">
        <v>1422</v>
      </c>
      <c r="D153" s="293"/>
      <c r="E153" s="293"/>
      <c r="F153" s="339" t="s">
        <v>1414</v>
      </c>
      <c r="G153" s="293"/>
      <c r="H153" s="338" t="s">
        <v>1453</v>
      </c>
      <c r="I153" s="338" t="s">
        <v>1424</v>
      </c>
      <c r="J153" s="338"/>
      <c r="K153" s="334"/>
    </row>
    <row r="154" spans="2:11" ht="15" customHeight="1">
      <c r="B154" s="313"/>
      <c r="C154" s="338" t="s">
        <v>1433</v>
      </c>
      <c r="D154" s="293"/>
      <c r="E154" s="293"/>
      <c r="F154" s="339" t="s">
        <v>1420</v>
      </c>
      <c r="G154" s="293"/>
      <c r="H154" s="338" t="s">
        <v>1453</v>
      </c>
      <c r="I154" s="338" t="s">
        <v>1416</v>
      </c>
      <c r="J154" s="338">
        <v>50</v>
      </c>
      <c r="K154" s="334"/>
    </row>
    <row r="155" spans="2:11" ht="15" customHeight="1">
      <c r="B155" s="313"/>
      <c r="C155" s="338" t="s">
        <v>1441</v>
      </c>
      <c r="D155" s="293"/>
      <c r="E155" s="293"/>
      <c r="F155" s="339" t="s">
        <v>1420</v>
      </c>
      <c r="G155" s="293"/>
      <c r="H155" s="338" t="s">
        <v>1453</v>
      </c>
      <c r="I155" s="338" t="s">
        <v>1416</v>
      </c>
      <c r="J155" s="338">
        <v>50</v>
      </c>
      <c r="K155" s="334"/>
    </row>
    <row r="156" spans="2:11" ht="15" customHeight="1">
      <c r="B156" s="313"/>
      <c r="C156" s="338" t="s">
        <v>1439</v>
      </c>
      <c r="D156" s="293"/>
      <c r="E156" s="293"/>
      <c r="F156" s="339" t="s">
        <v>1420</v>
      </c>
      <c r="G156" s="293"/>
      <c r="H156" s="338" t="s">
        <v>1453</v>
      </c>
      <c r="I156" s="338" t="s">
        <v>1416</v>
      </c>
      <c r="J156" s="338">
        <v>50</v>
      </c>
      <c r="K156" s="334"/>
    </row>
    <row r="157" spans="2:11" ht="15" customHeight="1">
      <c r="B157" s="313"/>
      <c r="C157" s="338" t="s">
        <v>105</v>
      </c>
      <c r="D157" s="293"/>
      <c r="E157" s="293"/>
      <c r="F157" s="339" t="s">
        <v>1414</v>
      </c>
      <c r="G157" s="293"/>
      <c r="H157" s="338" t="s">
        <v>1475</v>
      </c>
      <c r="I157" s="338" t="s">
        <v>1416</v>
      </c>
      <c r="J157" s="338" t="s">
        <v>1476</v>
      </c>
      <c r="K157" s="334"/>
    </row>
    <row r="158" spans="2:11" ht="15" customHeight="1">
      <c r="B158" s="313"/>
      <c r="C158" s="338" t="s">
        <v>1477</v>
      </c>
      <c r="D158" s="293"/>
      <c r="E158" s="293"/>
      <c r="F158" s="339" t="s">
        <v>1414</v>
      </c>
      <c r="G158" s="293"/>
      <c r="H158" s="338" t="s">
        <v>1478</v>
      </c>
      <c r="I158" s="338" t="s">
        <v>1448</v>
      </c>
      <c r="J158" s="338"/>
      <c r="K158" s="334"/>
    </row>
    <row r="159" spans="2:11" ht="15" customHeight="1">
      <c r="B159" s="340"/>
      <c r="C159" s="322"/>
      <c r="D159" s="322"/>
      <c r="E159" s="322"/>
      <c r="F159" s="322"/>
      <c r="G159" s="322"/>
      <c r="H159" s="322"/>
      <c r="I159" s="322"/>
      <c r="J159" s="322"/>
      <c r="K159" s="341"/>
    </row>
    <row r="160" spans="2:11" ht="18.75" customHeight="1">
      <c r="B160" s="289"/>
      <c r="C160" s="293"/>
      <c r="D160" s="293"/>
      <c r="E160" s="293"/>
      <c r="F160" s="312"/>
      <c r="G160" s="293"/>
      <c r="H160" s="293"/>
      <c r="I160" s="293"/>
      <c r="J160" s="293"/>
      <c r="K160" s="289"/>
    </row>
    <row r="161" spans="2:11" ht="18.75" customHeight="1">
      <c r="B161" s="299"/>
      <c r="C161" s="299"/>
      <c r="D161" s="299"/>
      <c r="E161" s="299"/>
      <c r="F161" s="299"/>
      <c r="G161" s="299"/>
      <c r="H161" s="299"/>
      <c r="I161" s="299"/>
      <c r="J161" s="299"/>
      <c r="K161" s="299"/>
    </row>
    <row r="162" spans="2:11" ht="7.5" customHeight="1">
      <c r="B162" s="281"/>
      <c r="C162" s="282"/>
      <c r="D162" s="282"/>
      <c r="E162" s="282"/>
      <c r="F162" s="282"/>
      <c r="G162" s="282"/>
      <c r="H162" s="282"/>
      <c r="I162" s="282"/>
      <c r="J162" s="282"/>
      <c r="K162" s="283"/>
    </row>
    <row r="163" spans="2:11" ht="45" customHeight="1">
      <c r="B163" s="284"/>
      <c r="C163" s="405" t="s">
        <v>1479</v>
      </c>
      <c r="D163" s="405"/>
      <c r="E163" s="405"/>
      <c r="F163" s="405"/>
      <c r="G163" s="405"/>
      <c r="H163" s="405"/>
      <c r="I163" s="405"/>
      <c r="J163" s="405"/>
      <c r="K163" s="285"/>
    </row>
    <row r="164" spans="2:11" ht="17.25" customHeight="1">
      <c r="B164" s="284"/>
      <c r="C164" s="305" t="s">
        <v>1408</v>
      </c>
      <c r="D164" s="305"/>
      <c r="E164" s="305"/>
      <c r="F164" s="305" t="s">
        <v>1409</v>
      </c>
      <c r="G164" s="342"/>
      <c r="H164" s="343" t="s">
        <v>125</v>
      </c>
      <c r="I164" s="343" t="s">
        <v>62</v>
      </c>
      <c r="J164" s="305" t="s">
        <v>1410</v>
      </c>
      <c r="K164" s="285"/>
    </row>
    <row r="165" spans="2:11" ht="17.25" customHeight="1">
      <c r="B165" s="286"/>
      <c r="C165" s="307" t="s">
        <v>1411</v>
      </c>
      <c r="D165" s="307"/>
      <c r="E165" s="307"/>
      <c r="F165" s="308" t="s">
        <v>1412</v>
      </c>
      <c r="G165" s="344"/>
      <c r="H165" s="345"/>
      <c r="I165" s="345"/>
      <c r="J165" s="307" t="s">
        <v>1413</v>
      </c>
      <c r="K165" s="287"/>
    </row>
    <row r="166" spans="2:11" ht="5.25" customHeight="1">
      <c r="B166" s="313"/>
      <c r="C166" s="310"/>
      <c r="D166" s="310"/>
      <c r="E166" s="310"/>
      <c r="F166" s="310"/>
      <c r="G166" s="311"/>
      <c r="H166" s="310"/>
      <c r="I166" s="310"/>
      <c r="J166" s="310"/>
      <c r="K166" s="334"/>
    </row>
    <row r="167" spans="2:11" ht="15" customHeight="1">
      <c r="B167" s="313"/>
      <c r="C167" s="293" t="s">
        <v>1417</v>
      </c>
      <c r="D167" s="293"/>
      <c r="E167" s="293"/>
      <c r="F167" s="312" t="s">
        <v>1414</v>
      </c>
      <c r="G167" s="293"/>
      <c r="H167" s="293" t="s">
        <v>1453</v>
      </c>
      <c r="I167" s="293" t="s">
        <v>1416</v>
      </c>
      <c r="J167" s="293">
        <v>120</v>
      </c>
      <c r="K167" s="334"/>
    </row>
    <row r="168" spans="2:11" ht="15" customHeight="1">
      <c r="B168" s="313"/>
      <c r="C168" s="293" t="s">
        <v>1462</v>
      </c>
      <c r="D168" s="293"/>
      <c r="E168" s="293"/>
      <c r="F168" s="312" t="s">
        <v>1414</v>
      </c>
      <c r="G168" s="293"/>
      <c r="H168" s="293" t="s">
        <v>1463</v>
      </c>
      <c r="I168" s="293" t="s">
        <v>1416</v>
      </c>
      <c r="J168" s="293" t="s">
        <v>1464</v>
      </c>
      <c r="K168" s="334"/>
    </row>
    <row r="169" spans="2:11" ht="15" customHeight="1">
      <c r="B169" s="313"/>
      <c r="C169" s="293" t="s">
        <v>1363</v>
      </c>
      <c r="D169" s="293"/>
      <c r="E169" s="293"/>
      <c r="F169" s="312" t="s">
        <v>1414</v>
      </c>
      <c r="G169" s="293"/>
      <c r="H169" s="293" t="s">
        <v>1480</v>
      </c>
      <c r="I169" s="293" t="s">
        <v>1416</v>
      </c>
      <c r="J169" s="293" t="s">
        <v>1464</v>
      </c>
      <c r="K169" s="334"/>
    </row>
    <row r="170" spans="2:11" ht="15" customHeight="1">
      <c r="B170" s="313"/>
      <c r="C170" s="293" t="s">
        <v>1419</v>
      </c>
      <c r="D170" s="293"/>
      <c r="E170" s="293"/>
      <c r="F170" s="312" t="s">
        <v>1420</v>
      </c>
      <c r="G170" s="293"/>
      <c r="H170" s="293" t="s">
        <v>1480</v>
      </c>
      <c r="I170" s="293" t="s">
        <v>1416</v>
      </c>
      <c r="J170" s="293">
        <v>50</v>
      </c>
      <c r="K170" s="334"/>
    </row>
    <row r="171" spans="2:11" ht="15" customHeight="1">
      <c r="B171" s="313"/>
      <c r="C171" s="293" t="s">
        <v>1422</v>
      </c>
      <c r="D171" s="293"/>
      <c r="E171" s="293"/>
      <c r="F171" s="312" t="s">
        <v>1414</v>
      </c>
      <c r="G171" s="293"/>
      <c r="H171" s="293" t="s">
        <v>1480</v>
      </c>
      <c r="I171" s="293" t="s">
        <v>1424</v>
      </c>
      <c r="J171" s="293"/>
      <c r="K171" s="334"/>
    </row>
    <row r="172" spans="2:11" ht="15" customHeight="1">
      <c r="B172" s="313"/>
      <c r="C172" s="293" t="s">
        <v>1433</v>
      </c>
      <c r="D172" s="293"/>
      <c r="E172" s="293"/>
      <c r="F172" s="312" t="s">
        <v>1420</v>
      </c>
      <c r="G172" s="293"/>
      <c r="H172" s="293" t="s">
        <v>1480</v>
      </c>
      <c r="I172" s="293" t="s">
        <v>1416</v>
      </c>
      <c r="J172" s="293">
        <v>50</v>
      </c>
      <c r="K172" s="334"/>
    </row>
    <row r="173" spans="2:11" ht="15" customHeight="1">
      <c r="B173" s="313"/>
      <c r="C173" s="293" t="s">
        <v>1441</v>
      </c>
      <c r="D173" s="293"/>
      <c r="E173" s="293"/>
      <c r="F173" s="312" t="s">
        <v>1420</v>
      </c>
      <c r="G173" s="293"/>
      <c r="H173" s="293" t="s">
        <v>1480</v>
      </c>
      <c r="I173" s="293" t="s">
        <v>1416</v>
      </c>
      <c r="J173" s="293">
        <v>50</v>
      </c>
      <c r="K173" s="334"/>
    </row>
    <row r="174" spans="2:11" ht="15" customHeight="1">
      <c r="B174" s="313"/>
      <c r="C174" s="293" t="s">
        <v>1439</v>
      </c>
      <c r="D174" s="293"/>
      <c r="E174" s="293"/>
      <c r="F174" s="312" t="s">
        <v>1420</v>
      </c>
      <c r="G174" s="293"/>
      <c r="H174" s="293" t="s">
        <v>1480</v>
      </c>
      <c r="I174" s="293" t="s">
        <v>1416</v>
      </c>
      <c r="J174" s="293">
        <v>50</v>
      </c>
      <c r="K174" s="334"/>
    </row>
    <row r="175" spans="2:11" ht="15" customHeight="1">
      <c r="B175" s="313"/>
      <c r="C175" s="293" t="s">
        <v>124</v>
      </c>
      <c r="D175" s="293"/>
      <c r="E175" s="293"/>
      <c r="F175" s="312" t="s">
        <v>1414</v>
      </c>
      <c r="G175" s="293"/>
      <c r="H175" s="293" t="s">
        <v>1481</v>
      </c>
      <c r="I175" s="293" t="s">
        <v>1482</v>
      </c>
      <c r="J175" s="293"/>
      <c r="K175" s="334"/>
    </row>
    <row r="176" spans="2:11" ht="15" customHeight="1">
      <c r="B176" s="313"/>
      <c r="C176" s="293" t="s">
        <v>62</v>
      </c>
      <c r="D176" s="293"/>
      <c r="E176" s="293"/>
      <c r="F176" s="312" t="s">
        <v>1414</v>
      </c>
      <c r="G176" s="293"/>
      <c r="H176" s="293" t="s">
        <v>1483</v>
      </c>
      <c r="I176" s="293" t="s">
        <v>1484</v>
      </c>
      <c r="J176" s="293">
        <v>1</v>
      </c>
      <c r="K176" s="334"/>
    </row>
    <row r="177" spans="2:11" ht="15" customHeight="1">
      <c r="B177" s="313"/>
      <c r="C177" s="293" t="s">
        <v>58</v>
      </c>
      <c r="D177" s="293"/>
      <c r="E177" s="293"/>
      <c r="F177" s="312" t="s">
        <v>1414</v>
      </c>
      <c r="G177" s="293"/>
      <c r="H177" s="293" t="s">
        <v>1485</v>
      </c>
      <c r="I177" s="293" t="s">
        <v>1416</v>
      </c>
      <c r="J177" s="293">
        <v>20</v>
      </c>
      <c r="K177" s="334"/>
    </row>
    <row r="178" spans="2:11" ht="15" customHeight="1">
      <c r="B178" s="313"/>
      <c r="C178" s="293" t="s">
        <v>125</v>
      </c>
      <c r="D178" s="293"/>
      <c r="E178" s="293"/>
      <c r="F178" s="312" t="s">
        <v>1414</v>
      </c>
      <c r="G178" s="293"/>
      <c r="H178" s="293" t="s">
        <v>1486</v>
      </c>
      <c r="I178" s="293" t="s">
        <v>1416</v>
      </c>
      <c r="J178" s="293">
        <v>255</v>
      </c>
      <c r="K178" s="334"/>
    </row>
    <row r="179" spans="2:11" ht="15" customHeight="1">
      <c r="B179" s="313"/>
      <c r="C179" s="293" t="s">
        <v>126</v>
      </c>
      <c r="D179" s="293"/>
      <c r="E179" s="293"/>
      <c r="F179" s="312" t="s">
        <v>1414</v>
      </c>
      <c r="G179" s="293"/>
      <c r="H179" s="293" t="s">
        <v>1379</v>
      </c>
      <c r="I179" s="293" t="s">
        <v>1416</v>
      </c>
      <c r="J179" s="293">
        <v>10</v>
      </c>
      <c r="K179" s="334"/>
    </row>
    <row r="180" spans="2:11" ht="15" customHeight="1">
      <c r="B180" s="313"/>
      <c r="C180" s="293" t="s">
        <v>127</v>
      </c>
      <c r="D180" s="293"/>
      <c r="E180" s="293"/>
      <c r="F180" s="312" t="s">
        <v>1414</v>
      </c>
      <c r="G180" s="293"/>
      <c r="H180" s="293" t="s">
        <v>1487</v>
      </c>
      <c r="I180" s="293" t="s">
        <v>1448</v>
      </c>
      <c r="J180" s="293"/>
      <c r="K180" s="334"/>
    </row>
    <row r="181" spans="2:11" ht="15" customHeight="1">
      <c r="B181" s="313"/>
      <c r="C181" s="293" t="s">
        <v>1488</v>
      </c>
      <c r="D181" s="293"/>
      <c r="E181" s="293"/>
      <c r="F181" s="312" t="s">
        <v>1414</v>
      </c>
      <c r="G181" s="293"/>
      <c r="H181" s="293" t="s">
        <v>1489</v>
      </c>
      <c r="I181" s="293" t="s">
        <v>1448</v>
      </c>
      <c r="J181" s="293"/>
      <c r="K181" s="334"/>
    </row>
    <row r="182" spans="2:11" ht="15" customHeight="1">
      <c r="B182" s="313"/>
      <c r="C182" s="293" t="s">
        <v>1477</v>
      </c>
      <c r="D182" s="293"/>
      <c r="E182" s="293"/>
      <c r="F182" s="312" t="s">
        <v>1414</v>
      </c>
      <c r="G182" s="293"/>
      <c r="H182" s="293" t="s">
        <v>1490</v>
      </c>
      <c r="I182" s="293" t="s">
        <v>1448</v>
      </c>
      <c r="J182" s="293"/>
      <c r="K182" s="334"/>
    </row>
    <row r="183" spans="2:11" ht="15" customHeight="1">
      <c r="B183" s="313"/>
      <c r="C183" s="293" t="s">
        <v>129</v>
      </c>
      <c r="D183" s="293"/>
      <c r="E183" s="293"/>
      <c r="F183" s="312" t="s">
        <v>1420</v>
      </c>
      <c r="G183" s="293"/>
      <c r="H183" s="293" t="s">
        <v>1491</v>
      </c>
      <c r="I183" s="293" t="s">
        <v>1416</v>
      </c>
      <c r="J183" s="293">
        <v>50</v>
      </c>
      <c r="K183" s="334"/>
    </row>
    <row r="184" spans="2:11" ht="15" customHeight="1">
      <c r="B184" s="313"/>
      <c r="C184" s="293" t="s">
        <v>1492</v>
      </c>
      <c r="D184" s="293"/>
      <c r="E184" s="293"/>
      <c r="F184" s="312" t="s">
        <v>1420</v>
      </c>
      <c r="G184" s="293"/>
      <c r="H184" s="293" t="s">
        <v>1493</v>
      </c>
      <c r="I184" s="293" t="s">
        <v>1494</v>
      </c>
      <c r="J184" s="293"/>
      <c r="K184" s="334"/>
    </row>
    <row r="185" spans="2:11" ht="15" customHeight="1">
      <c r="B185" s="313"/>
      <c r="C185" s="293" t="s">
        <v>1495</v>
      </c>
      <c r="D185" s="293"/>
      <c r="E185" s="293"/>
      <c r="F185" s="312" t="s">
        <v>1420</v>
      </c>
      <c r="G185" s="293"/>
      <c r="H185" s="293" t="s">
        <v>1496</v>
      </c>
      <c r="I185" s="293" t="s">
        <v>1494</v>
      </c>
      <c r="J185" s="293"/>
      <c r="K185" s="334"/>
    </row>
    <row r="186" spans="2:11" ht="15" customHeight="1">
      <c r="B186" s="313"/>
      <c r="C186" s="293" t="s">
        <v>1497</v>
      </c>
      <c r="D186" s="293"/>
      <c r="E186" s="293"/>
      <c r="F186" s="312" t="s">
        <v>1420</v>
      </c>
      <c r="G186" s="293"/>
      <c r="H186" s="293" t="s">
        <v>1498</v>
      </c>
      <c r="I186" s="293" t="s">
        <v>1494</v>
      </c>
      <c r="J186" s="293"/>
      <c r="K186" s="334"/>
    </row>
    <row r="187" spans="2:11" ht="15" customHeight="1">
      <c r="B187" s="313"/>
      <c r="C187" s="346" t="s">
        <v>1499</v>
      </c>
      <c r="D187" s="293"/>
      <c r="E187" s="293"/>
      <c r="F187" s="312" t="s">
        <v>1420</v>
      </c>
      <c r="G187" s="293"/>
      <c r="H187" s="293" t="s">
        <v>1500</v>
      </c>
      <c r="I187" s="293" t="s">
        <v>1501</v>
      </c>
      <c r="J187" s="347" t="s">
        <v>1502</v>
      </c>
      <c r="K187" s="334"/>
    </row>
    <row r="188" spans="2:11" ht="15" customHeight="1">
      <c r="B188" s="313"/>
      <c r="C188" s="298" t="s">
        <v>47</v>
      </c>
      <c r="D188" s="293"/>
      <c r="E188" s="293"/>
      <c r="F188" s="312" t="s">
        <v>1414</v>
      </c>
      <c r="G188" s="293"/>
      <c r="H188" s="289" t="s">
        <v>1503</v>
      </c>
      <c r="I188" s="293" t="s">
        <v>1504</v>
      </c>
      <c r="J188" s="293"/>
      <c r="K188" s="334"/>
    </row>
    <row r="189" spans="2:11" ht="15" customHeight="1">
      <c r="B189" s="313"/>
      <c r="C189" s="298" t="s">
        <v>1505</v>
      </c>
      <c r="D189" s="293"/>
      <c r="E189" s="293"/>
      <c r="F189" s="312" t="s">
        <v>1414</v>
      </c>
      <c r="G189" s="293"/>
      <c r="H189" s="293" t="s">
        <v>1506</v>
      </c>
      <c r="I189" s="293" t="s">
        <v>1448</v>
      </c>
      <c r="J189" s="293"/>
      <c r="K189" s="334"/>
    </row>
    <row r="190" spans="2:11" ht="15" customHeight="1">
      <c r="B190" s="313"/>
      <c r="C190" s="298" t="s">
        <v>1507</v>
      </c>
      <c r="D190" s="293"/>
      <c r="E190" s="293"/>
      <c r="F190" s="312" t="s">
        <v>1414</v>
      </c>
      <c r="G190" s="293"/>
      <c r="H190" s="293" t="s">
        <v>1508</v>
      </c>
      <c r="I190" s="293" t="s">
        <v>1448</v>
      </c>
      <c r="J190" s="293"/>
      <c r="K190" s="334"/>
    </row>
    <row r="191" spans="2:11" ht="15" customHeight="1">
      <c r="B191" s="313"/>
      <c r="C191" s="298" t="s">
        <v>1509</v>
      </c>
      <c r="D191" s="293"/>
      <c r="E191" s="293"/>
      <c r="F191" s="312" t="s">
        <v>1420</v>
      </c>
      <c r="G191" s="293"/>
      <c r="H191" s="293" t="s">
        <v>1510</v>
      </c>
      <c r="I191" s="293" t="s">
        <v>1448</v>
      </c>
      <c r="J191" s="293"/>
      <c r="K191" s="334"/>
    </row>
    <row r="192" spans="2:11" ht="15" customHeight="1">
      <c r="B192" s="340"/>
      <c r="C192" s="348"/>
      <c r="D192" s="322"/>
      <c r="E192" s="322"/>
      <c r="F192" s="322"/>
      <c r="G192" s="322"/>
      <c r="H192" s="322"/>
      <c r="I192" s="322"/>
      <c r="J192" s="322"/>
      <c r="K192" s="341"/>
    </row>
    <row r="193" spans="2:11" ht="18.75" customHeight="1">
      <c r="B193" s="289"/>
      <c r="C193" s="293"/>
      <c r="D193" s="293"/>
      <c r="E193" s="293"/>
      <c r="F193" s="312"/>
      <c r="G193" s="293"/>
      <c r="H193" s="293"/>
      <c r="I193" s="293"/>
      <c r="J193" s="293"/>
      <c r="K193" s="289"/>
    </row>
    <row r="194" spans="2:11" ht="18.75" customHeight="1">
      <c r="B194" s="289"/>
      <c r="C194" s="293"/>
      <c r="D194" s="293"/>
      <c r="E194" s="293"/>
      <c r="F194" s="312"/>
      <c r="G194" s="293"/>
      <c r="H194" s="293"/>
      <c r="I194" s="293"/>
      <c r="J194" s="293"/>
      <c r="K194" s="289"/>
    </row>
    <row r="195" spans="2:11" ht="18.75" customHeight="1">
      <c r="B195" s="299"/>
      <c r="C195" s="299"/>
      <c r="D195" s="299"/>
      <c r="E195" s="299"/>
      <c r="F195" s="299"/>
      <c r="G195" s="299"/>
      <c r="H195" s="299"/>
      <c r="I195" s="299"/>
      <c r="J195" s="299"/>
      <c r="K195" s="299"/>
    </row>
    <row r="196" spans="2:11" ht="409.6">
      <c r="B196" s="281"/>
      <c r="C196" s="282"/>
      <c r="D196" s="282"/>
      <c r="E196" s="282"/>
      <c r="F196" s="282"/>
      <c r="G196" s="282"/>
      <c r="H196" s="282"/>
      <c r="I196" s="282"/>
      <c r="J196" s="282"/>
      <c r="K196" s="283"/>
    </row>
    <row r="197" spans="2:11" ht="21">
      <c r="B197" s="284"/>
      <c r="C197" s="405" t="s">
        <v>1511</v>
      </c>
      <c r="D197" s="405"/>
      <c r="E197" s="405"/>
      <c r="F197" s="405"/>
      <c r="G197" s="405"/>
      <c r="H197" s="405"/>
      <c r="I197" s="405"/>
      <c r="J197" s="405"/>
      <c r="K197" s="285"/>
    </row>
    <row r="198" spans="2:11" ht="25.5" customHeight="1">
      <c r="B198" s="284"/>
      <c r="C198" s="349" t="s">
        <v>1512</v>
      </c>
      <c r="D198" s="349"/>
      <c r="E198" s="349"/>
      <c r="F198" s="349" t="s">
        <v>1513</v>
      </c>
      <c r="G198" s="350"/>
      <c r="H198" s="410" t="s">
        <v>1514</v>
      </c>
      <c r="I198" s="410"/>
      <c r="J198" s="410"/>
      <c r="K198" s="285"/>
    </row>
    <row r="199" spans="2:11" ht="5.25" customHeight="1">
      <c r="B199" s="313"/>
      <c r="C199" s="310"/>
      <c r="D199" s="310"/>
      <c r="E199" s="310"/>
      <c r="F199" s="310"/>
      <c r="G199" s="293"/>
      <c r="H199" s="310"/>
      <c r="I199" s="310"/>
      <c r="J199" s="310"/>
      <c r="K199" s="334"/>
    </row>
    <row r="200" spans="2:11" ht="15" customHeight="1">
      <c r="B200" s="313"/>
      <c r="C200" s="293" t="s">
        <v>1504</v>
      </c>
      <c r="D200" s="293"/>
      <c r="E200" s="293"/>
      <c r="F200" s="312" t="s">
        <v>48</v>
      </c>
      <c r="G200" s="293"/>
      <c r="H200" s="407" t="s">
        <v>1515</v>
      </c>
      <c r="I200" s="407"/>
      <c r="J200" s="407"/>
      <c r="K200" s="334"/>
    </row>
    <row r="201" spans="2:11" ht="15" customHeight="1">
      <c r="B201" s="313"/>
      <c r="C201" s="319"/>
      <c r="D201" s="293"/>
      <c r="E201" s="293"/>
      <c r="F201" s="312" t="s">
        <v>49</v>
      </c>
      <c r="G201" s="293"/>
      <c r="H201" s="407" t="s">
        <v>1516</v>
      </c>
      <c r="I201" s="407"/>
      <c r="J201" s="407"/>
      <c r="K201" s="334"/>
    </row>
    <row r="202" spans="2:11" ht="15" customHeight="1">
      <c r="B202" s="313"/>
      <c r="C202" s="319"/>
      <c r="D202" s="293"/>
      <c r="E202" s="293"/>
      <c r="F202" s="312" t="s">
        <v>52</v>
      </c>
      <c r="G202" s="293"/>
      <c r="H202" s="407" t="s">
        <v>1517</v>
      </c>
      <c r="I202" s="407"/>
      <c r="J202" s="407"/>
      <c r="K202" s="334"/>
    </row>
    <row r="203" spans="2:11" ht="15" customHeight="1">
      <c r="B203" s="313"/>
      <c r="C203" s="293"/>
      <c r="D203" s="293"/>
      <c r="E203" s="293"/>
      <c r="F203" s="312" t="s">
        <v>50</v>
      </c>
      <c r="G203" s="293"/>
      <c r="H203" s="407" t="s">
        <v>1518</v>
      </c>
      <c r="I203" s="407"/>
      <c r="J203" s="407"/>
      <c r="K203" s="334"/>
    </row>
    <row r="204" spans="2:11" ht="15" customHeight="1">
      <c r="B204" s="313"/>
      <c r="C204" s="293"/>
      <c r="D204" s="293"/>
      <c r="E204" s="293"/>
      <c r="F204" s="312" t="s">
        <v>51</v>
      </c>
      <c r="G204" s="293"/>
      <c r="H204" s="407" t="s">
        <v>1519</v>
      </c>
      <c r="I204" s="407"/>
      <c r="J204" s="407"/>
      <c r="K204" s="334"/>
    </row>
    <row r="205" spans="2:11" ht="15" customHeight="1">
      <c r="B205" s="313"/>
      <c r="C205" s="293"/>
      <c r="D205" s="293"/>
      <c r="E205" s="293"/>
      <c r="F205" s="312"/>
      <c r="G205" s="293"/>
      <c r="H205" s="293"/>
      <c r="I205" s="293"/>
      <c r="J205" s="293"/>
      <c r="K205" s="334"/>
    </row>
    <row r="206" spans="2:11" ht="15" customHeight="1">
      <c r="B206" s="313"/>
      <c r="C206" s="293" t="s">
        <v>1460</v>
      </c>
      <c r="D206" s="293"/>
      <c r="E206" s="293"/>
      <c r="F206" s="312" t="s">
        <v>84</v>
      </c>
      <c r="G206" s="293"/>
      <c r="H206" s="407" t="s">
        <v>1520</v>
      </c>
      <c r="I206" s="407"/>
      <c r="J206" s="407"/>
      <c r="K206" s="334"/>
    </row>
    <row r="207" spans="2:11" ht="15" customHeight="1">
      <c r="B207" s="313"/>
      <c r="C207" s="319"/>
      <c r="D207" s="293"/>
      <c r="E207" s="293"/>
      <c r="F207" s="312" t="s">
        <v>1357</v>
      </c>
      <c r="G207" s="293"/>
      <c r="H207" s="407" t="s">
        <v>1358</v>
      </c>
      <c r="I207" s="407"/>
      <c r="J207" s="407"/>
      <c r="K207" s="334"/>
    </row>
    <row r="208" spans="2:11" ht="15" customHeight="1">
      <c r="B208" s="313"/>
      <c r="C208" s="293"/>
      <c r="D208" s="293"/>
      <c r="E208" s="293"/>
      <c r="F208" s="312" t="s">
        <v>1355</v>
      </c>
      <c r="G208" s="293"/>
      <c r="H208" s="407" t="s">
        <v>1521</v>
      </c>
      <c r="I208" s="407"/>
      <c r="J208" s="407"/>
      <c r="K208" s="334"/>
    </row>
    <row r="209" spans="2:11" ht="15" customHeight="1">
      <c r="B209" s="351"/>
      <c r="C209" s="319"/>
      <c r="D209" s="319"/>
      <c r="E209" s="319"/>
      <c r="F209" s="312" t="s">
        <v>1359</v>
      </c>
      <c r="G209" s="298"/>
      <c r="H209" s="411" t="s">
        <v>1360</v>
      </c>
      <c r="I209" s="411"/>
      <c r="J209" s="411"/>
      <c r="K209" s="352"/>
    </row>
    <row r="210" spans="2:11" ht="15" customHeight="1">
      <c r="B210" s="351"/>
      <c r="C210" s="319"/>
      <c r="D210" s="319"/>
      <c r="E210" s="319"/>
      <c r="F210" s="312" t="s">
        <v>1361</v>
      </c>
      <c r="G210" s="298"/>
      <c r="H210" s="411" t="s">
        <v>1522</v>
      </c>
      <c r="I210" s="411"/>
      <c r="J210" s="411"/>
      <c r="K210" s="352"/>
    </row>
    <row r="211" spans="2:11" ht="15" customHeight="1">
      <c r="B211" s="351"/>
      <c r="C211" s="319"/>
      <c r="D211" s="319"/>
      <c r="E211" s="319"/>
      <c r="F211" s="353"/>
      <c r="G211" s="298"/>
      <c r="H211" s="354"/>
      <c r="I211" s="354"/>
      <c r="J211" s="354"/>
      <c r="K211" s="352"/>
    </row>
    <row r="212" spans="2:11" ht="15" customHeight="1">
      <c r="B212" s="351"/>
      <c r="C212" s="293" t="s">
        <v>1484</v>
      </c>
      <c r="D212" s="319"/>
      <c r="E212" s="319"/>
      <c r="F212" s="312">
        <v>1</v>
      </c>
      <c r="G212" s="298"/>
      <c r="H212" s="411" t="s">
        <v>1523</v>
      </c>
      <c r="I212" s="411"/>
      <c r="J212" s="411"/>
      <c r="K212" s="352"/>
    </row>
    <row r="213" spans="2:11" ht="15" customHeight="1">
      <c r="B213" s="351"/>
      <c r="C213" s="319"/>
      <c r="D213" s="319"/>
      <c r="E213" s="319"/>
      <c r="F213" s="312">
        <v>2</v>
      </c>
      <c r="G213" s="298"/>
      <c r="H213" s="411" t="s">
        <v>1524</v>
      </c>
      <c r="I213" s="411"/>
      <c r="J213" s="411"/>
      <c r="K213" s="352"/>
    </row>
    <row r="214" spans="2:11" ht="15" customHeight="1">
      <c r="B214" s="351"/>
      <c r="C214" s="319"/>
      <c r="D214" s="319"/>
      <c r="E214" s="319"/>
      <c r="F214" s="312">
        <v>3</v>
      </c>
      <c r="G214" s="298"/>
      <c r="H214" s="411" t="s">
        <v>1525</v>
      </c>
      <c r="I214" s="411"/>
      <c r="J214" s="411"/>
      <c r="K214" s="352"/>
    </row>
    <row r="215" spans="2:11" ht="15" customHeight="1">
      <c r="B215" s="351"/>
      <c r="C215" s="319"/>
      <c r="D215" s="319"/>
      <c r="E215" s="319"/>
      <c r="F215" s="312">
        <v>4</v>
      </c>
      <c r="G215" s="298"/>
      <c r="H215" s="411" t="s">
        <v>1526</v>
      </c>
      <c r="I215" s="411"/>
      <c r="J215" s="411"/>
      <c r="K215" s="352"/>
    </row>
    <row r="216" spans="2:11" ht="12.75" customHeight="1">
      <c r="B216" s="355"/>
      <c r="C216" s="356"/>
      <c r="D216" s="356"/>
      <c r="E216" s="356"/>
      <c r="F216" s="356"/>
      <c r="G216" s="356"/>
      <c r="H216" s="356"/>
      <c r="I216" s="356"/>
      <c r="J216" s="356"/>
      <c r="K216" s="357"/>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Michálek Václav</dc:creator>
  <cp:keywords/>
  <dc:description/>
  <cp:lastModifiedBy>Michálek Václav</cp:lastModifiedBy>
  <dcterms:created xsi:type="dcterms:W3CDTF">2017-04-13T10:30:08Z</dcterms:created>
  <dcterms:modified xsi:type="dcterms:W3CDTF">2017-04-13T10:31:46Z</dcterms:modified>
  <cp:category/>
  <cp:version/>
  <cp:contentType/>
  <cp:contentStatus/>
</cp:coreProperties>
</file>