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495" windowHeight="12465" activeTab="1"/>
  </bookViews>
  <sheets>
    <sheet name="Rekapitulace stavby" sheetId="1" r:id="rId1"/>
    <sheet name="SO 101 - SO 101 Komu - SO..." sheetId="2" r:id="rId2"/>
    <sheet name="VRN - Vedlejší rozpo - VR..." sheetId="3" r:id="rId3"/>
    <sheet name="Pokyny pro vyplnění" sheetId="4" r:id="rId4"/>
  </sheets>
  <definedNames>
    <definedName name="_xlnm._FilterDatabase" localSheetId="1" hidden="1">'SO 101 - SO 101 Komu - SO...'!$C$81:$K$284</definedName>
    <definedName name="_xlnm._FilterDatabase" localSheetId="2" hidden="1">'VRN - Vedlejší rozpo - VR...'!$C$78:$K$102</definedName>
    <definedName name="_xlnm.Print_Titles" localSheetId="0">'Rekapitulace stavby'!$49:$49</definedName>
    <definedName name="_xlnm.Print_Titles" localSheetId="1">'SO 101 - SO 101 Komu - SO...'!$81:$81</definedName>
    <definedName name="_xlnm.Print_Titles" localSheetId="2">'VRN - Vedlejší rozpo - VR...'!$78:$78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 101 - SO 101 Komu - SO...'!$C$4:$J$36,'SO 101 - SO 101 Komu - SO...'!$C$42:$J$63,'SO 101 - SO 101 Komu - SO...'!$C$69:$K$284</definedName>
    <definedName name="_xlnm.Print_Area" localSheetId="2">'VRN - Vedlejší rozpo - VR...'!$C$4:$J$36,'VRN - Vedlejší rozpo - VR...'!$C$42:$J$60,'VRN - Vedlejší rozpo - VR...'!$C$66:$K$102</definedName>
  </definedNames>
  <calcPr calcId="145621"/>
</workbook>
</file>

<file path=xl/calcChain.xml><?xml version="1.0" encoding="utf-8"?>
<calcChain xmlns="http://schemas.openxmlformats.org/spreadsheetml/2006/main">
  <c r="P81" i="3" l="1"/>
  <c r="AY53" i="1"/>
  <c r="AX53" i="1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BE96" i="3"/>
  <c r="T96" i="3"/>
  <c r="R96" i="3"/>
  <c r="P96" i="3"/>
  <c r="BK96" i="3"/>
  <c r="J96" i="3"/>
  <c r="BI94" i="3"/>
  <c r="BH94" i="3"/>
  <c r="BG94" i="3"/>
  <c r="BF94" i="3"/>
  <c r="T94" i="3"/>
  <c r="R94" i="3"/>
  <c r="P94" i="3"/>
  <c r="BK94" i="3"/>
  <c r="J94" i="3"/>
  <c r="BE94" i="3" s="1"/>
  <c r="BI92" i="3"/>
  <c r="BH92" i="3"/>
  <c r="BG92" i="3"/>
  <c r="BF92" i="3"/>
  <c r="BE92" i="3"/>
  <c r="T92" i="3"/>
  <c r="R92" i="3"/>
  <c r="R91" i="3" s="1"/>
  <c r="P92" i="3"/>
  <c r="BK92" i="3"/>
  <c r="BK91" i="3" s="1"/>
  <c r="J91" i="3" s="1"/>
  <c r="J59" i="3" s="1"/>
  <c r="J92" i="3"/>
  <c r="BI90" i="3"/>
  <c r="BH90" i="3"/>
  <c r="BG90" i="3"/>
  <c r="BF90" i="3"/>
  <c r="BE90" i="3"/>
  <c r="T90" i="3"/>
  <c r="R90" i="3"/>
  <c r="P90" i="3"/>
  <c r="BK90" i="3"/>
  <c r="J90" i="3"/>
  <c r="BI88" i="3"/>
  <c r="BH88" i="3"/>
  <c r="BG88" i="3"/>
  <c r="BF88" i="3"/>
  <c r="T88" i="3"/>
  <c r="R88" i="3"/>
  <c r="P88" i="3"/>
  <c r="BK88" i="3"/>
  <c r="J88" i="3"/>
  <c r="BE88" i="3" s="1"/>
  <c r="BI86" i="3"/>
  <c r="BH86" i="3"/>
  <c r="BG86" i="3"/>
  <c r="BF86" i="3"/>
  <c r="BE86" i="3"/>
  <c r="T86" i="3"/>
  <c r="R86" i="3"/>
  <c r="P86" i="3"/>
  <c r="BK86" i="3"/>
  <c r="J86" i="3"/>
  <c r="BI84" i="3"/>
  <c r="BH84" i="3"/>
  <c r="BG84" i="3"/>
  <c r="F32" i="3" s="1"/>
  <c r="BB53" i="1" s="1"/>
  <c r="BF84" i="3"/>
  <c r="T84" i="3"/>
  <c r="R84" i="3"/>
  <c r="P84" i="3"/>
  <c r="BK84" i="3"/>
  <c r="J84" i="3"/>
  <c r="BE84" i="3" s="1"/>
  <c r="BI82" i="3"/>
  <c r="BH82" i="3"/>
  <c r="BG82" i="3"/>
  <c r="BF82" i="3"/>
  <c r="BE82" i="3"/>
  <c r="F30" i="3" s="1"/>
  <c r="AZ53" i="1" s="1"/>
  <c r="T82" i="3"/>
  <c r="T81" i="3" s="1"/>
  <c r="R82" i="3"/>
  <c r="P82" i="3"/>
  <c r="BK82" i="3"/>
  <c r="J82" i="3"/>
  <c r="F76" i="3"/>
  <c r="F73" i="3"/>
  <c r="E71" i="3"/>
  <c r="J51" i="3"/>
  <c r="F51" i="3"/>
  <c r="F49" i="3"/>
  <c r="E47" i="3"/>
  <c r="J21" i="3"/>
  <c r="E21" i="3"/>
  <c r="J75" i="3" s="1"/>
  <c r="J20" i="3"/>
  <c r="J18" i="3"/>
  <c r="E18" i="3"/>
  <c r="F52" i="3" s="1"/>
  <c r="J17" i="3"/>
  <c r="J15" i="3"/>
  <c r="E15" i="3"/>
  <c r="F75" i="3" s="1"/>
  <c r="J14" i="3"/>
  <c r="J12" i="3"/>
  <c r="E7" i="3"/>
  <c r="E45" i="3" s="1"/>
  <c r="P283" i="2"/>
  <c r="AY52" i="1"/>
  <c r="AX52" i="1"/>
  <c r="BI284" i="2"/>
  <c r="BH284" i="2"/>
  <c r="BG284" i="2"/>
  <c r="BF284" i="2"/>
  <c r="T284" i="2"/>
  <c r="T283" i="2" s="1"/>
  <c r="R284" i="2"/>
  <c r="R283" i="2" s="1"/>
  <c r="P284" i="2"/>
  <c r="BK284" i="2"/>
  <c r="BK283" i="2" s="1"/>
  <c r="J283" i="2" s="1"/>
  <c r="J62" i="2" s="1"/>
  <c r="J284" i="2"/>
  <c r="BE284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 s="1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T273" i="2"/>
  <c r="R273" i="2"/>
  <c r="P273" i="2"/>
  <c r="BK273" i="2"/>
  <c r="J273" i="2"/>
  <c r="BE273" i="2" s="1"/>
  <c r="BI270" i="2"/>
  <c r="BH270" i="2"/>
  <c r="BG270" i="2"/>
  <c r="BF270" i="2"/>
  <c r="BE270" i="2"/>
  <c r="T270" i="2"/>
  <c r="R270" i="2"/>
  <c r="P270" i="2"/>
  <c r="BK270" i="2"/>
  <c r="J270" i="2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7" i="2"/>
  <c r="BH257" i="2"/>
  <c r="BG257" i="2"/>
  <c r="BF257" i="2"/>
  <c r="T257" i="2"/>
  <c r="R257" i="2"/>
  <c r="P257" i="2"/>
  <c r="BK257" i="2"/>
  <c r="J257" i="2"/>
  <c r="BE257" i="2" s="1"/>
  <c r="BI253" i="2"/>
  <c r="BH253" i="2"/>
  <c r="BG253" i="2"/>
  <c r="BF253" i="2"/>
  <c r="T253" i="2"/>
  <c r="R253" i="2"/>
  <c r="P253" i="2"/>
  <c r="BK253" i="2"/>
  <c r="J253" i="2"/>
  <c r="BE253" i="2" s="1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BE241" i="2"/>
  <c r="T241" i="2"/>
  <c r="R241" i="2"/>
  <c r="P241" i="2"/>
  <c r="BK241" i="2"/>
  <c r="J241" i="2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1" i="2"/>
  <c r="BH221" i="2"/>
  <c r="BG221" i="2"/>
  <c r="BF221" i="2"/>
  <c r="T221" i="2"/>
  <c r="R221" i="2"/>
  <c r="P221" i="2"/>
  <c r="BK221" i="2"/>
  <c r="J221" i="2"/>
  <c r="BE221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4" i="2"/>
  <c r="BH214" i="2"/>
  <c r="BG214" i="2"/>
  <c r="BF214" i="2"/>
  <c r="BE214" i="2"/>
  <c r="T214" i="2"/>
  <c r="R214" i="2"/>
  <c r="P214" i="2"/>
  <c r="BK214" i="2"/>
  <c r="J214" i="2"/>
  <c r="BI211" i="2"/>
  <c r="BH211" i="2"/>
  <c r="BG211" i="2"/>
  <c r="BF211" i="2"/>
  <c r="T211" i="2"/>
  <c r="R211" i="2"/>
  <c r="P211" i="2"/>
  <c r="BK211" i="2"/>
  <c r="J211" i="2"/>
  <c r="BE211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BE200" i="2"/>
  <c r="T200" i="2"/>
  <c r="R200" i="2"/>
  <c r="P200" i="2"/>
  <c r="BK200" i="2"/>
  <c r="J200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BE184" i="2"/>
  <c r="T184" i="2"/>
  <c r="R184" i="2"/>
  <c r="P184" i="2"/>
  <c r="BK184" i="2"/>
  <c r="J184" i="2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BE156" i="2"/>
  <c r="T156" i="2"/>
  <c r="R156" i="2"/>
  <c r="P156" i="2"/>
  <c r="BK156" i="2"/>
  <c r="J156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T143" i="2"/>
  <c r="T142" i="2" s="1"/>
  <c r="R143" i="2"/>
  <c r="P143" i="2"/>
  <c r="BK143" i="2"/>
  <c r="J143" i="2"/>
  <c r="BE143" i="2" s="1"/>
  <c r="BI138" i="2"/>
  <c r="BH138" i="2"/>
  <c r="BG138" i="2"/>
  <c r="BF138" i="2"/>
  <c r="T138" i="2"/>
  <c r="R138" i="2"/>
  <c r="P138" i="2"/>
  <c r="BK138" i="2"/>
  <c r="J138" i="2"/>
  <c r="BE138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BE122" i="2"/>
  <c r="T122" i="2"/>
  <c r="R122" i="2"/>
  <c r="P122" i="2"/>
  <c r="BK122" i="2"/>
  <c r="J122" i="2"/>
  <c r="BI119" i="2"/>
  <c r="BH119" i="2"/>
  <c r="BG119" i="2"/>
  <c r="BF119" i="2"/>
  <c r="T119" i="2"/>
  <c r="R119" i="2"/>
  <c r="P119" i="2"/>
  <c r="BK119" i="2"/>
  <c r="J119" i="2"/>
  <c r="BE119" i="2" s="1"/>
  <c r="BI111" i="2"/>
  <c r="BH111" i="2"/>
  <c r="BG111" i="2"/>
  <c r="BF111" i="2"/>
  <c r="T111" i="2"/>
  <c r="R111" i="2"/>
  <c r="P111" i="2"/>
  <c r="BK111" i="2"/>
  <c r="J111" i="2"/>
  <c r="BE111" i="2" s="1"/>
  <c r="BI107" i="2"/>
  <c r="BH107" i="2"/>
  <c r="BG107" i="2"/>
  <c r="BF107" i="2"/>
  <c r="T107" i="2"/>
  <c r="R107" i="2"/>
  <c r="P107" i="2"/>
  <c r="BK107" i="2"/>
  <c r="J107" i="2"/>
  <c r="BE107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BE96" i="2"/>
  <c r="T96" i="2"/>
  <c r="R96" i="2"/>
  <c r="P96" i="2"/>
  <c r="BK96" i="2"/>
  <c r="J96" i="2"/>
  <c r="BI95" i="2"/>
  <c r="BH95" i="2"/>
  <c r="BG95" i="2"/>
  <c r="BF95" i="2"/>
  <c r="BE95" i="2"/>
  <c r="T95" i="2"/>
  <c r="R95" i="2"/>
  <c r="P95" i="2"/>
  <c r="BK95" i="2"/>
  <c r="J95" i="2"/>
  <c r="BI94" i="2"/>
  <c r="BH94" i="2"/>
  <c r="BG94" i="2"/>
  <c r="BF94" i="2"/>
  <c r="BE94" i="2"/>
  <c r="T94" i="2"/>
  <c r="R94" i="2"/>
  <c r="P94" i="2"/>
  <c r="BK94" i="2"/>
  <c r="J94" i="2"/>
  <c r="BI88" i="2"/>
  <c r="BH88" i="2"/>
  <c r="BG88" i="2"/>
  <c r="BF88" i="2"/>
  <c r="BE88" i="2"/>
  <c r="T88" i="2"/>
  <c r="R88" i="2"/>
  <c r="P88" i="2"/>
  <c r="BK88" i="2"/>
  <c r="J88" i="2"/>
  <c r="BI87" i="2"/>
  <c r="BH87" i="2"/>
  <c r="BG87" i="2"/>
  <c r="BF87" i="2"/>
  <c r="BE87" i="2"/>
  <c r="T87" i="2"/>
  <c r="R87" i="2"/>
  <c r="P87" i="2"/>
  <c r="BK87" i="2"/>
  <c r="J87" i="2"/>
  <c r="BI86" i="2"/>
  <c r="BH86" i="2"/>
  <c r="BG86" i="2"/>
  <c r="BF86" i="2"/>
  <c r="BE86" i="2"/>
  <c r="T86" i="2"/>
  <c r="R86" i="2"/>
  <c r="P86" i="2"/>
  <c r="BK86" i="2"/>
  <c r="J86" i="2"/>
  <c r="BI85" i="2"/>
  <c r="BH85" i="2"/>
  <c r="BG85" i="2"/>
  <c r="BF85" i="2"/>
  <c r="BE85" i="2"/>
  <c r="T85" i="2"/>
  <c r="R85" i="2"/>
  <c r="P85" i="2"/>
  <c r="BK85" i="2"/>
  <c r="J85" i="2"/>
  <c r="J76" i="2"/>
  <c r="F76" i="2"/>
  <c r="E74" i="2"/>
  <c r="E72" i="2"/>
  <c r="F52" i="2"/>
  <c r="J49" i="2"/>
  <c r="F49" i="2"/>
  <c r="E47" i="2"/>
  <c r="J21" i="2"/>
  <c r="E21" i="2"/>
  <c r="J51" i="2" s="1"/>
  <c r="J20" i="2"/>
  <c r="J18" i="2"/>
  <c r="E18" i="2"/>
  <c r="F79" i="2" s="1"/>
  <c r="J17" i="2"/>
  <c r="J15" i="2"/>
  <c r="E15" i="2"/>
  <c r="F51" i="2" s="1"/>
  <c r="J14" i="2"/>
  <c r="J12" i="2"/>
  <c r="E7" i="2"/>
  <c r="E45" i="2" s="1"/>
  <c r="AS51" i="1"/>
  <c r="L47" i="1"/>
  <c r="AM46" i="1"/>
  <c r="L46" i="1"/>
  <c r="AM44" i="1"/>
  <c r="L44" i="1"/>
  <c r="L42" i="1"/>
  <c r="L41" i="1"/>
  <c r="T220" i="2" l="1"/>
  <c r="R84" i="2"/>
  <c r="F32" i="2"/>
  <c r="BB52" i="1" s="1"/>
  <c r="BB51" i="1" s="1"/>
  <c r="AX51" i="1" s="1"/>
  <c r="BK183" i="2"/>
  <c r="J183" i="2" s="1"/>
  <c r="J60" i="2" s="1"/>
  <c r="P220" i="2"/>
  <c r="T84" i="2"/>
  <c r="P84" i="2"/>
  <c r="T183" i="2"/>
  <c r="BK84" i="2"/>
  <c r="J84" i="2" s="1"/>
  <c r="J58" i="2" s="1"/>
  <c r="R183" i="2"/>
  <c r="P142" i="2"/>
  <c r="R220" i="2"/>
  <c r="F78" i="2"/>
  <c r="BK142" i="2"/>
  <c r="J142" i="2" s="1"/>
  <c r="J59" i="2" s="1"/>
  <c r="P183" i="2"/>
  <c r="J30" i="2"/>
  <c r="AV52" i="1" s="1"/>
  <c r="R142" i="2"/>
  <c r="BK220" i="2"/>
  <c r="J220" i="2" s="1"/>
  <c r="J61" i="2" s="1"/>
  <c r="J49" i="3"/>
  <c r="J73" i="3"/>
  <c r="F34" i="2"/>
  <c r="BD52" i="1" s="1"/>
  <c r="BD51" i="1" s="1"/>
  <c r="W30" i="1" s="1"/>
  <c r="BK81" i="3"/>
  <c r="J30" i="3"/>
  <c r="AV53" i="1" s="1"/>
  <c r="AT53" i="1" s="1"/>
  <c r="F34" i="3"/>
  <c r="BD53" i="1" s="1"/>
  <c r="R81" i="3"/>
  <c r="R80" i="3" s="1"/>
  <c r="R79" i="3" s="1"/>
  <c r="F33" i="3"/>
  <c r="BC53" i="1" s="1"/>
  <c r="P80" i="3"/>
  <c r="P79" i="3" s="1"/>
  <c r="AU53" i="1" s="1"/>
  <c r="J31" i="2"/>
  <c r="AW52" i="1" s="1"/>
  <c r="F31" i="2"/>
  <c r="BA52" i="1" s="1"/>
  <c r="BA51" i="1" s="1"/>
  <c r="F33" i="2"/>
  <c r="BC52" i="1" s="1"/>
  <c r="BC51" i="1" s="1"/>
  <c r="F30" i="2"/>
  <c r="AZ52" i="1" s="1"/>
  <c r="AZ51" i="1" s="1"/>
  <c r="J31" i="3"/>
  <c r="AW53" i="1" s="1"/>
  <c r="P91" i="3"/>
  <c r="T91" i="3"/>
  <c r="T80" i="3" s="1"/>
  <c r="T79" i="3" s="1"/>
  <c r="J78" i="2"/>
  <c r="E69" i="3"/>
  <c r="F31" i="3"/>
  <c r="BA53" i="1" s="1"/>
  <c r="W28" i="1" l="1"/>
  <c r="R83" i="2"/>
  <c r="R82" i="2" s="1"/>
  <c r="P83" i="2"/>
  <c r="P82" i="2" s="1"/>
  <c r="AU52" i="1" s="1"/>
  <c r="AU51" i="1" s="1"/>
  <c r="T83" i="2"/>
  <c r="T82" i="2" s="1"/>
  <c r="AT52" i="1"/>
  <c r="W26" i="1"/>
  <c r="AV51" i="1"/>
  <c r="W29" i="1"/>
  <c r="AY51" i="1"/>
  <c r="BK83" i="2"/>
  <c r="J81" i="3"/>
  <c r="J58" i="3" s="1"/>
  <c r="BK80" i="3"/>
  <c r="AW51" i="1"/>
  <c r="AK27" i="1" s="1"/>
  <c r="W27" i="1"/>
  <c r="J80" i="3" l="1"/>
  <c r="J57" i="3" s="1"/>
  <c r="BK79" i="3"/>
  <c r="J79" i="3" s="1"/>
  <c r="AT51" i="1"/>
  <c r="AK26" i="1"/>
  <c r="J83" i="2"/>
  <c r="J57" i="2" s="1"/>
  <c r="BK82" i="2"/>
  <c r="J82" i="2" s="1"/>
  <c r="J27" i="2" l="1"/>
  <c r="J56" i="2"/>
  <c r="J27" i="3"/>
  <c r="J56" i="3"/>
  <c r="J36" i="3" l="1"/>
  <c r="AG53" i="1"/>
  <c r="AN53" i="1" s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<sst xmlns="http://schemas.openxmlformats.org/spreadsheetml/2006/main" count="3186" uniqueCount="707">
  <si>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</si>
  <si>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</si>
  <si>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</si>
  <si>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</si>
  <si>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</si>
  <si>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</si>
  <si>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</si>
  <si>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{09b44b19-917e-4ff9-8905-23cda50318c2}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</si>
  <si>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</si>
  <si>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</si>
  <si>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</si>
  <si>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</si>
  <si>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</si>
  <si>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</si>
  <si>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</si>
  <si>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</si>
  <si>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1705M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</si>
  <si>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</si>
  <si>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</si>
  <si>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Změna na trvalé otevření 4. ramene Ašská, rozšíření stavby o velkoplošku a změna výjezdu</t>
  </si>
  <si>
    <t>KSO:</t>
  </si>
  <si>
    <t/>
  </si>
  <si>
    <t>CC-CZ:</t>
  </si>
  <si>
    <t>Místo:</t>
  </si>
  <si>
    <t>Cheb</t>
  </si>
  <si>
    <t>Datum:</t>
  </si>
  <si>
    <t>19. 4. 2017</t>
  </si>
  <si>
    <t>Zadavatel:</t>
  </si>
  <si>
    <t>IČ:</t>
  </si>
  <si>
    <t>město Cheb</t>
  </si>
  <si>
    <t>DIČ:</t>
  </si>
  <si>
    <t>Uchazeč:</t>
  </si>
  <si>
    <t>Vyplň údaj</t>
  </si>
  <si>
    <t>Projektant:</t>
  </si>
  <si>
    <t>Ing. Petr král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</si>
  <si>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</si>
  <si>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</si>
  <si>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</si>
  <si>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</si>
  <si>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</si>
  <si>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</si>
  <si>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</si>
  <si>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</si>
  <si>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</si>
  <si>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</si>
  <si>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</si>
  <si>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</si>
  <si>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</si>
  <si>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</si>
  <si>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</si>
  <si>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</si>
  <si>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</si>
  <si>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</si>
  <si>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</si>
  <si>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</si>
  <si>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</si>
  <si>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</si>
  <si>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</si>
  <si>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</si>
  <si>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</si>
  <si>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</si>
  <si>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</si>
  <si>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</si>
  <si>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</si>
  <si>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</si>
  <si>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</si>
  <si>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</si>
  <si>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</si>
  <si>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</si>
  <si>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</si>
  <si>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</si>
  <si>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</si>
  <si>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</si>
  <si>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</si>
  <si>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</si>
  <si>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</si>
  <si>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101 - SO 101 Komu</t>
  </si>
  <si>
    <t>SO 101 - SO 101 Komunikac...</t>
  </si>
  <si>
    <t>STA</t>
  </si>
  <si>
    <t>1</t>
  </si>
  <si>
    <t>{82bc0688-c596-462b-9fa0-6454a7c4bded}</t>
  </si>
  <si>
    <t>2</t>
  </si>
  <si>
    <t>VRN - Vedlejší rozpo</t>
  </si>
  <si>
    <t>VRN - Vedlejší rozpočtové...</t>
  </si>
  <si>
    <t>{ff9d415e-5860-4b61-b658-d981e079339c}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</si>
  <si>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</si>
  <si>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</si>
  <si>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</si>
  <si>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</si>
  <si>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</si>
  <si>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</si>
  <si>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</si>
  <si>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SO 101 Komu - SO 101 - SO 101 Komunikac...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</si>
  <si>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</si>
  <si>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</si>
  <si>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</si>
  <si>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</si>
  <si>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</si>
  <si>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</si>
  <si>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</si>
  <si>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</si>
  <si>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</si>
  <si>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</si>
  <si>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</si>
  <si>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</si>
  <si>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</si>
  <si>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</si>
  <si>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</si>
  <si>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</si>
  <si>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</si>
  <si>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</si>
  <si>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</si>
  <si>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</si>
  <si>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</si>
  <si>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</si>
  <si>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</si>
  <si>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</si>
  <si>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</si>
  <si>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</si>
  <si>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</si>
  <si>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</si>
  <si>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</si>
  <si>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</si>
  <si>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</si>
  <si>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113107182</t>
  </si>
  <si>
    <t>Odstranění podkladu živičných tl 100 mm - chodníky</t>
  </si>
  <si>
    <t>m2</t>
  </si>
  <si>
    <t>CS ÚRS 2016 01</t>
  </si>
  <si>
    <t>4</t>
  </si>
  <si>
    <t>113107184</t>
  </si>
  <si>
    <t>Odstranění podkladu pl přes 50 do 200 m2 živičných tl 200 mm</t>
  </si>
  <si>
    <t>3</t>
  </si>
  <si>
    <t>113154253</t>
  </si>
  <si>
    <t>Frézování živičného krytu tl 40 mm s překážkami v trase</t>
  </si>
  <si>
    <t>6</t>
  </si>
  <si>
    <t>113201112</t>
  </si>
  <si>
    <t>Vytrhání obrub silničních ležatých</t>
  </si>
  <si>
    <t>m</t>
  </si>
  <si>
    <t>8</t>
  </si>
  <si>
    <t>P</t>
  </si>
  <si>
    <t>Poznámka k položce:
Poznámka k položce: včetně očištění kamenných</t>
  </si>
  <si>
    <t>VV</t>
  </si>
  <si>
    <t>12"kamenné 20/25 cm</t>
  </si>
  <si>
    <t>True</t>
  </si>
  <si>
    <t>30"kamenné 25/20</t>
  </si>
  <si>
    <t>35"betonové</t>
  </si>
  <si>
    <t>Součet</t>
  </si>
  <si>
    <t>5</t>
  </si>
  <si>
    <t>IP 102</t>
  </si>
  <si>
    <t>nákup,doprava ornice</t>
  </si>
  <si>
    <t>m3</t>
  </si>
  <si>
    <t>10</t>
  </si>
  <si>
    <t>181301102</t>
  </si>
  <si>
    <t>Rozprostření ornice tl vrstvy do 150 mm pl do 500 m2 v rovině nebo ve svahu do 1:5</t>
  </si>
  <si>
    <t>CS ÚRS 2017 01</t>
  </si>
  <si>
    <t>12</t>
  </si>
  <si>
    <t>7</t>
  </si>
  <si>
    <t>181411131</t>
  </si>
  <si>
    <t>Založení parkového trávníku výsevem plochy do 1000 m2 v rovině a ve svahu do 1:5</t>
  </si>
  <si>
    <t>14</t>
  </si>
  <si>
    <t>M</t>
  </si>
  <si>
    <t>005724100</t>
  </si>
  <si>
    <t>osivo směs travní parková</t>
  </si>
  <si>
    <t>kg</t>
  </si>
  <si>
    <t>16</t>
  </si>
  <si>
    <t>190*0,015 "Přepočtené koeficientem množství</t>
  </si>
  <si>
    <t>9</t>
  </si>
  <si>
    <t>979024443</t>
  </si>
  <si>
    <t>Očištění vybouraných obrubníků a krajníků silničních</t>
  </si>
  <si>
    <t>18</t>
  </si>
  <si>
    <t>IP 201</t>
  </si>
  <si>
    <t>vybourání vpusti</t>
  </si>
  <si>
    <t>ks</t>
  </si>
  <si>
    <t>20</t>
  </si>
  <si>
    <t>Poznámka k položce:
Poznámka k položce: včetně zaházení a zhutněné jámy, kovové dílce do skladu investora, betonové na skládku včetně</t>
  </si>
  <si>
    <t>11</t>
  </si>
  <si>
    <t>113106171</t>
  </si>
  <si>
    <t>Rozebrání dlažeb vozovek ze zámkové dlažby do lože z kameniva</t>
  </si>
  <si>
    <t>22</t>
  </si>
  <si>
    <t>Poznámka k položce:
Poznámka k položce: dlažba 10/20/6 cm a 20/20/6 cm, přírodní</t>
  </si>
  <si>
    <t>979071111</t>
  </si>
  <si>
    <t>Očištění dlažby s původním spárováním kamenivem těženým</t>
  </si>
  <si>
    <t>24</t>
  </si>
  <si>
    <t>Poznámka k položce:
Poznámka k položce: včetně paletování na stavbě</t>
  </si>
  <si>
    <t>13</t>
  </si>
  <si>
    <t>132201202</t>
  </si>
  <si>
    <t>Hloubení rýh š do 2000 mm v hornině tř. 3 objemu do 1000 m3</t>
  </si>
  <si>
    <t>26</t>
  </si>
  <si>
    <t>3*3*3*2+4 "okolo vpusti a šachet</t>
  </si>
  <si>
    <t>210*0,4*0,4 "rýhy pro obruby</t>
  </si>
  <si>
    <t>230*0,1"plochy zeleně</t>
  </si>
  <si>
    <t>140*0,1"chodníky kamenivo</t>
  </si>
  <si>
    <t>26*2,3*2 "kanalizace</t>
  </si>
  <si>
    <t>60"reserva</t>
  </si>
  <si>
    <t>132301209</t>
  </si>
  <si>
    <t>Příplatek za lepivost k hloubení rýh š do 2000 mm v hornině tř. 4</t>
  </si>
  <si>
    <t>28</t>
  </si>
  <si>
    <t>308,2</t>
  </si>
  <si>
    <t>162701105</t>
  </si>
  <si>
    <t>Vodorovné přemístění do 10000 m výkopku z horniny tř. 1 až 4</t>
  </si>
  <si>
    <t>30</t>
  </si>
  <si>
    <t>308,2-58</t>
  </si>
  <si>
    <t>181101102</t>
  </si>
  <si>
    <t>Úprava pláně v zářezech v hornině tř. 1 až 4 se zhutněním</t>
  </si>
  <si>
    <t>32</t>
  </si>
  <si>
    <t>500</t>
  </si>
  <si>
    <t>17</t>
  </si>
  <si>
    <t>979082113</t>
  </si>
  <si>
    <t>Vodorovná doprava suti po suchu na vzdálenost do 1000 m</t>
  </si>
  <si>
    <t>t</t>
  </si>
  <si>
    <t>34</t>
  </si>
  <si>
    <t>979082119-1</t>
  </si>
  <si>
    <t>Příplatek ZKD 1000 m u vodorovné dopravy suti</t>
  </si>
  <si>
    <t>36</t>
  </si>
  <si>
    <t>504*10</t>
  </si>
  <si>
    <t>19</t>
  </si>
  <si>
    <t>979099122</t>
  </si>
  <si>
    <t>Poplatek za skládku - betony</t>
  </si>
  <si>
    <t>38</t>
  </si>
  <si>
    <t>40</t>
  </si>
  <si>
    <t>979099141</t>
  </si>
  <si>
    <t>Poplatek za skládku - asfalt</t>
  </si>
  <si>
    <t>460</t>
  </si>
  <si>
    <t>IP 1</t>
  </si>
  <si>
    <t>skládkovné - výkopek</t>
  </si>
  <si>
    <t>42</t>
  </si>
  <si>
    <t>Poznámka k položce:
Poznámka k položce: předpoklad skládka Chocovice do 10 km</t>
  </si>
  <si>
    <t>250,2*1,8</t>
  </si>
  <si>
    <t>Komunikace pozemní</t>
  </si>
  <si>
    <t>572531121</t>
  </si>
  <si>
    <t>Ošetření trhlin asfaltovou sanační hmotou š do 20 mm</t>
  </si>
  <si>
    <t>44</t>
  </si>
  <si>
    <t>Poznámka k položce:
Poznámka k položce: včetně vyčištění, sanace</t>
  </si>
  <si>
    <t>23</t>
  </si>
  <si>
    <t>919112113</t>
  </si>
  <si>
    <t>Řezání spár pro sanaci trhlin hl do 90 mm příčných nebo podélných v živičném krytu</t>
  </si>
  <si>
    <t>46</t>
  </si>
  <si>
    <t>916111123</t>
  </si>
  <si>
    <t>Osazení obruby z drobných kostek s boční opěrou do lože z betonu prostého</t>
  </si>
  <si>
    <t>48</t>
  </si>
  <si>
    <t>25</t>
  </si>
  <si>
    <t>591241111</t>
  </si>
  <si>
    <t>Kladení dlažby z kostek drobných z kamene na MC tl 50 mm</t>
  </si>
  <si>
    <t>50</t>
  </si>
  <si>
    <t>583801200</t>
  </si>
  <si>
    <t>kostka dlažební drobná, žula velikost 8/10 cm</t>
  </si>
  <si>
    <t>52</t>
  </si>
  <si>
    <t>Poznámka k položce:
Poznámka k položce: 1t = cca 5 m2</t>
  </si>
  <si>
    <t>27</t>
  </si>
  <si>
    <t>567133115</t>
  </si>
  <si>
    <t>Podklad ze směsi stmelené cementem SC C 5/6 (KSC II) tl 200 mm - kapka</t>
  </si>
  <si>
    <t>54</t>
  </si>
  <si>
    <t>564861111</t>
  </si>
  <si>
    <t>Podklad ze štěrkodrtě ŠD tl 200 mm - kapka</t>
  </si>
  <si>
    <t>56</t>
  </si>
  <si>
    <t>29</t>
  </si>
  <si>
    <t>577123111</t>
  </si>
  <si>
    <t>Asfaltový beton vrstva obrusná ACO 8 (ABJ) tl 30 mm - chodník</t>
  </si>
  <si>
    <t>58</t>
  </si>
  <si>
    <t>565141111-2</t>
  </si>
  <si>
    <t>Vyrovnání povrchu dosavadních podkladů obalovaným kamenivem ACP (OK) tl 60 mm - chodník</t>
  </si>
  <si>
    <t>60</t>
  </si>
  <si>
    <t>96</t>
  </si>
  <si>
    <t>31</t>
  </si>
  <si>
    <t>577134131</t>
  </si>
  <si>
    <t>Asfaltový beton vrstva obrusná ACO 11 S PMB 45/80-60 tl 40 mm z modifikovaného asfaltu</t>
  </si>
  <si>
    <t>62</t>
  </si>
  <si>
    <t>573211107</t>
  </si>
  <si>
    <t>Postřik živičný spojovací z asfaltu v množství 0,30 kg/m2</t>
  </si>
  <si>
    <t>64</t>
  </si>
  <si>
    <t>100 "chodník</t>
  </si>
  <si>
    <t>2100"vozovka</t>
  </si>
  <si>
    <t>33</t>
  </si>
  <si>
    <t>573211108</t>
  </si>
  <si>
    <t>Postřik živičný spojovací z asfaltu v množství 0,40 kg/m2</t>
  </si>
  <si>
    <t>66</t>
  </si>
  <si>
    <t>482+100</t>
  </si>
  <si>
    <t>565141111</t>
  </si>
  <si>
    <t>Vyrovnání povrchu dosavadních podkladů obalovaným kamenivem ACP (OK) tl 60 mm - vyrovnávka 0-100 mm</t>
  </si>
  <si>
    <t>68</t>
  </si>
  <si>
    <t>300 "v případě profilace příčného sklonu</t>
  </si>
  <si>
    <t>28*6,5 "v místě zvednutého výjezdu do Májové</t>
  </si>
  <si>
    <t>35</t>
  </si>
  <si>
    <t>564931412</t>
  </si>
  <si>
    <t>Podklad z asfaltového recyklátu tl 100 mm</t>
  </si>
  <si>
    <t>70</t>
  </si>
  <si>
    <t>Poznámka k položce:
Poznámka k položce: pro nutné vyrovnávky a vyspravení spodních výtluků po odfrezování, položku je možno použít i pro hlubší výtluky</t>
  </si>
  <si>
    <t>596211112</t>
  </si>
  <si>
    <t>Kladení zámkové dlažby komunikací pro pěší tl 60 mm</t>
  </si>
  <si>
    <t>72</t>
  </si>
  <si>
    <t>20+70+40+25+10+35</t>
  </si>
  <si>
    <t>37</t>
  </si>
  <si>
    <t>592452670</t>
  </si>
  <si>
    <t>dlažba kostková pro nevidomé 20 x 10 x 6 cm červená</t>
  </si>
  <si>
    <t>74</t>
  </si>
  <si>
    <t>592453080</t>
  </si>
  <si>
    <t>dlažba kostková 20 x 20 x 6 cm šedá</t>
  </si>
  <si>
    <t>76</t>
  </si>
  <si>
    <t>Poznámka k položce:
Poznámka k položce: doporučený výrobce Liapor Vintířov</t>
  </si>
  <si>
    <t>200*1,1"nová dlažba</t>
  </si>
  <si>
    <t>39</t>
  </si>
  <si>
    <t>564851111</t>
  </si>
  <si>
    <t>Podklad ze štěrkodrtě ŠD tl 150 mm - chodník</t>
  </si>
  <si>
    <t>78</t>
  </si>
  <si>
    <t>200*1,1</t>
  </si>
  <si>
    <t>Trubní vedení</t>
  </si>
  <si>
    <t>871315221</t>
  </si>
  <si>
    <t>Kanalizační potrubí z tvrdého PVC-systém KG tuhost třídy SN8 DN150</t>
  </si>
  <si>
    <t>80</t>
  </si>
  <si>
    <t>Poznámka k položce:
Poznámka k položce: nákup - náklady na dodání,doprava,montáž</t>
  </si>
  <si>
    <t>41</t>
  </si>
  <si>
    <t>877315211</t>
  </si>
  <si>
    <t>Montáž tvarovek z tvrdého PVC-systém KG nebo z polypropylenu-systém KG 2000 jednoosé DN 150</t>
  </si>
  <si>
    <t>kus</t>
  </si>
  <si>
    <t>82</t>
  </si>
  <si>
    <t>171101101</t>
  </si>
  <si>
    <t>Uložení sypaniny z hornin soudržných do násypů zhutněných na 95 % PS</t>
  </si>
  <si>
    <t>84</t>
  </si>
  <si>
    <t>Poznámka k položce:
Poznámka k položce: pro použití zásypu ze stáv. výkopku bude rozhodnuto během stavby</t>
  </si>
  <si>
    <t>58"stáv. výkopek</t>
  </si>
  <si>
    <t>87"nenamrzavý material štěrkopísek</t>
  </si>
  <si>
    <t>43</t>
  </si>
  <si>
    <t>583373440</t>
  </si>
  <si>
    <t>štěrkopísek  frakce 0-32</t>
  </si>
  <si>
    <t>86</t>
  </si>
  <si>
    <t>87*2,2</t>
  </si>
  <si>
    <t>286113610</t>
  </si>
  <si>
    <t>koleno kanalizace plastové KGB 150x45°</t>
  </si>
  <si>
    <t>88</t>
  </si>
  <si>
    <t>45</t>
  </si>
  <si>
    <t>877395121</t>
  </si>
  <si>
    <t>Výřez a montáž tvarovek odbočných na potrubí z kanalizačních trub z PVC - NA ŠACHTY STÁVAJÍCÍ</t>
  </si>
  <si>
    <t>90</t>
  </si>
  <si>
    <t>Poznámka k položce:
Poznámka k položce: včetně těsnění</t>
  </si>
  <si>
    <t>895941311</t>
  </si>
  <si>
    <t>Zřízení vpusti kanalizační uliční z betonových dílců typ UVB-50</t>
  </si>
  <si>
    <t>92</t>
  </si>
  <si>
    <t>47</t>
  </si>
  <si>
    <t>592238520</t>
  </si>
  <si>
    <t>dno betonové pro uliční vpusť s kalovou prohlubní TBV-Q 2a 45x30x5 cm</t>
  </si>
  <si>
    <t>94</t>
  </si>
  <si>
    <t>592238540</t>
  </si>
  <si>
    <t>skruž betonová pro uliční vpusťs výtokovým otvorem PVC TBV-Q 450/350/3a, 45x35x5 cm</t>
  </si>
  <si>
    <t>49</t>
  </si>
  <si>
    <t>592238580</t>
  </si>
  <si>
    <t>skruž betonová pro uliční vpusť horní TBV-Q 450/555/5d, 45x55x5 cm</t>
  </si>
  <si>
    <t>98</t>
  </si>
  <si>
    <t>592238640</t>
  </si>
  <si>
    <t>prstenec betonový pro uliční vpusť vyrovnávací TBV-Q 390/60/10a, 39x6x5 cm</t>
  </si>
  <si>
    <t>100</t>
  </si>
  <si>
    <t>51</t>
  </si>
  <si>
    <t>592238660</t>
  </si>
  <si>
    <t>skruž betonová pro uliční vpusť přechodová TBV-Q 450-270/325/11 45-27/32,5/11 cm</t>
  </si>
  <si>
    <t>102</t>
  </si>
  <si>
    <t>552423200R</t>
  </si>
  <si>
    <t>mříž čtvercová E 600, plochá 500x500mm</t>
  </si>
  <si>
    <t>104</t>
  </si>
  <si>
    <t>Poznámka k položce:
Poznámka k položce: vzhledem k náročnému provozu budou použity mříže třídy zatížení E 600</t>
  </si>
  <si>
    <t>53</t>
  </si>
  <si>
    <t>552423240</t>
  </si>
  <si>
    <t>koš kalový pro mříž</t>
  </si>
  <si>
    <t>106</t>
  </si>
  <si>
    <t>899204111</t>
  </si>
  <si>
    <t>Osazení mříží litinových včetně rámů a košů na bahno hmotnosti nad 150 kg</t>
  </si>
  <si>
    <t>108</t>
  </si>
  <si>
    <t>4"nové</t>
  </si>
  <si>
    <t>2"stávající</t>
  </si>
  <si>
    <t>55</t>
  </si>
  <si>
    <t>899231111</t>
  </si>
  <si>
    <t>Výšková úprava mříže u vpusti</t>
  </si>
  <si>
    <t>110</t>
  </si>
  <si>
    <t>899331111</t>
  </si>
  <si>
    <t>Výšková úprava poklopu šachty</t>
  </si>
  <si>
    <t>112</t>
  </si>
  <si>
    <t>57</t>
  </si>
  <si>
    <t>899431111</t>
  </si>
  <si>
    <t>Výšková úprava uličního vstupu krycího hrnce, šoupěte nebo hydrantu</t>
  </si>
  <si>
    <t>114</t>
  </si>
  <si>
    <t>935932214</t>
  </si>
  <si>
    <t>Odvodňovací plastový žlab pro zatížení B125 vnitřní š 150 mm s roštem mřížkovým z litiny přišroubovaný</t>
  </si>
  <si>
    <t>116</t>
  </si>
  <si>
    <t>Poznámka k položce:
Poznámka k položce: včetně napojení na stáv. přípojku kanalizace, zemní práce, hutnění</t>
  </si>
  <si>
    <t>Ostatní konstrukce a práce</t>
  </si>
  <si>
    <t>59</t>
  </si>
  <si>
    <t>911381812</t>
  </si>
  <si>
    <t>Odstranění silničního betonového svodidla délky cca 2 m výšky cca 0,8 m</t>
  </si>
  <si>
    <t>118</t>
  </si>
  <si>
    <t>Poznámka k položce:
Poznámka k položce: včetně odvozu do sklau investora do 6 km</t>
  </si>
  <si>
    <t>34-2</t>
  </si>
  <si>
    <t>911381812-1</t>
  </si>
  <si>
    <t>Osazení silničního betonového svodidla do 500 m</t>
  </si>
  <si>
    <t>120</t>
  </si>
  <si>
    <t>Poznámka k položce:
Poznámka k položce: použití stáv. svodidel</t>
  </si>
  <si>
    <t>61</t>
  </si>
  <si>
    <t>914111121</t>
  </si>
  <si>
    <t>Svislá dopravní značka</t>
  </si>
  <si>
    <t>122</t>
  </si>
  <si>
    <t>Poznámka k položce:
Poznámka k položce: bude postupováno a rozpočteno striktně dle rozhodnutí MěúCheb stavební, referent paní Šmídová, kontrola kusů strikně v rozpočtu bude porovnána se Situací</t>
  </si>
  <si>
    <t>1"P2+E2b přemístit</t>
  </si>
  <si>
    <t>1"P6+E2b nová</t>
  </si>
  <si>
    <t>1"IP 11a+E13+E7a nová</t>
  </si>
  <si>
    <t>1"P4+C1 přemístit</t>
  </si>
  <si>
    <t>1"P6 odvést</t>
  </si>
  <si>
    <t>3"IP11a+E3a+E7b odstranit</t>
  </si>
  <si>
    <t>1"E7a vyměnit za E7a rovná šipka</t>
  </si>
  <si>
    <t>1"IS1b nová</t>
  </si>
  <si>
    <t>945412111</t>
  </si>
  <si>
    <t>Teleskopická hydraulická montážní plošina výška zdvihu do 8 m-pro změnu na velkoplošné značce</t>
  </si>
  <si>
    <t>den</t>
  </si>
  <si>
    <t>124</t>
  </si>
  <si>
    <t>63</t>
  </si>
  <si>
    <t>966006132</t>
  </si>
  <si>
    <t>Odstranění značek dopravních nebo orientačních se sloupky s betonovými patkami</t>
  </si>
  <si>
    <t>126</t>
  </si>
  <si>
    <t>Poznámka k položce:
Poznámka k položce: odstranit a přemístit, některé do skaldu investora do 5 km</t>
  </si>
  <si>
    <t>966007112</t>
  </si>
  <si>
    <t>Odstranění vodorovného značení frézováním barvy z čáry š do 250 mm</t>
  </si>
  <si>
    <t>128</t>
  </si>
  <si>
    <t>65</t>
  </si>
  <si>
    <t>966007113</t>
  </si>
  <si>
    <t>Odstranění vodorovného značení frézováním barvy z plochy</t>
  </si>
  <si>
    <t>130</t>
  </si>
  <si>
    <t>30+50+20+50+20+30 "čáry m</t>
  </si>
  <si>
    <t>75+85+15 "plochy m2</t>
  </si>
  <si>
    <t>919735112</t>
  </si>
  <si>
    <t>Řezání stávajícího živičného krytu hl do 100 mm</t>
  </si>
  <si>
    <t>132</t>
  </si>
  <si>
    <t>Poznámka k položce:
Poznámka k položce: řezání pro kanalizaci, podél obrub, velkoploška</t>
  </si>
  <si>
    <t>230+20</t>
  </si>
  <si>
    <t>67</t>
  </si>
  <si>
    <t>599142111</t>
  </si>
  <si>
    <t>Úprava zálivky dilatačních nebo pracovních spár v cementobetonovém krytu hl do 40 mm š do 40 mm</t>
  </si>
  <si>
    <t>134</t>
  </si>
  <si>
    <t>250</t>
  </si>
  <si>
    <t>915221112</t>
  </si>
  <si>
    <t>Vodorovné dopravní značení bílým plastem vodící čáry retroreflexní</t>
  </si>
  <si>
    <t>136</t>
  </si>
  <si>
    <t>Poznámka k položce:
Poznámka k položce: bude postupováno v souladu s rozhodnutím Městskéhi úřadu Cheb, odboru SaŽ Petra Šmídová ze dne 19.2.2016 v případě vodorovného a svislého značení, kontrola níže uvedených metrů dle Situace</t>
  </si>
  <si>
    <t>470</t>
  </si>
  <si>
    <t>69</t>
  </si>
  <si>
    <t>915231112</t>
  </si>
  <si>
    <t>Vodorovné dopravní značení retroreflexním bílým plastem šipky, atd</t>
  </si>
  <si>
    <t>138</t>
  </si>
  <si>
    <t>244 "plochy</t>
  </si>
  <si>
    <t>36"přechody</t>
  </si>
  <si>
    <t>20"šipky, stop</t>
  </si>
  <si>
    <t>916241113</t>
  </si>
  <si>
    <t>Osazení obrubníku kamenného ležatého s boční opěrou do lože z betonu prostého</t>
  </si>
  <si>
    <t>140</t>
  </si>
  <si>
    <t>139</t>
  </si>
  <si>
    <t>71</t>
  </si>
  <si>
    <t>583803430</t>
  </si>
  <si>
    <t>obrubník kamenný přímý, (bPP) žula, OP4 20x25</t>
  </si>
  <si>
    <t>142</t>
  </si>
  <si>
    <t>Poznámka k položce:
Poznámka k položce: včetně obloukových, bude definováno v pd pro realizaci stavby</t>
  </si>
  <si>
    <t>46+20+20+35+4+4+4+6-12 "12 m stávající vybourané</t>
  </si>
  <si>
    <t>15" nahrazení odřezaných kusů</t>
  </si>
  <si>
    <t>IP 205-1</t>
  </si>
  <si>
    <t>řezání kamenných obrub</t>
  </si>
  <si>
    <t>144</t>
  </si>
  <si>
    <t>73</t>
  </si>
  <si>
    <t>916561111</t>
  </si>
  <si>
    <t>Osazení záhonového obrubníku betonového do lože z betonu s boční opěrou</t>
  </si>
  <si>
    <t>146</t>
  </si>
  <si>
    <t>30+30+33</t>
  </si>
  <si>
    <t>592175090</t>
  </si>
  <si>
    <t>obrubník 50x8x25 cm přírodní</t>
  </si>
  <si>
    <t>148</t>
  </si>
  <si>
    <t>Poznámka k položce:
Poznámka k položce: včetně řezání</t>
  </si>
  <si>
    <t>93*2+5</t>
  </si>
  <si>
    <t>75</t>
  </si>
  <si>
    <t>952905221</t>
  </si>
  <si>
    <t>Očištění tlakovou vodou frezované plochy</t>
  </si>
  <si>
    <t>150</t>
  </si>
  <si>
    <t>IP 5</t>
  </si>
  <si>
    <t>zkouška zemní pláně</t>
  </si>
  <si>
    <t>152</t>
  </si>
  <si>
    <t>Poznámka k položce:
Poznámka k položce: nad rámec povinných zkoušek, určí TDI</t>
  </si>
  <si>
    <t>998</t>
  </si>
  <si>
    <t>Přesun hmot</t>
  </si>
  <si>
    <t>77</t>
  </si>
  <si>
    <t>998225111</t>
  </si>
  <si>
    <t>Přesun hmot pro pozemní komunikace s krytem z kamene, monolitickým betonovým nebo živičným</t>
  </si>
  <si>
    <t>154</t>
  </si>
  <si>
    <t>VRN - Vedlejší rozpo - VRN - Vedlejší rozpočtové...</t>
  </si>
  <si>
    <t>HSV - Práce a dodávky</t>
  </si>
  <si>
    <t xml:space="preserve">    OST - Ostatní rozpočtové náklady</t>
  </si>
  <si>
    <t xml:space="preserve">    VRN1 - Vedlejší rozpočtové náklady</t>
  </si>
  <si>
    <t>Práce a dodávky</t>
  </si>
  <si>
    <t>OST</t>
  </si>
  <si>
    <t>Ostatní rozpočtové náklady</t>
  </si>
  <si>
    <t>012203000</t>
  </si>
  <si>
    <t>Geodetické práce při provádění stavby</t>
  </si>
  <si>
    <t>kpl</t>
  </si>
  <si>
    <t>Poznámka k položce:
Poznámka k položce: výšková měření, výpočet objemů, atd. které mají charakter kontrolních a upřesnujících činností</t>
  </si>
  <si>
    <t>013244000</t>
  </si>
  <si>
    <t>Realisační dokumentace stavby (RDS)</t>
  </si>
  <si>
    <t>Poznámka k položce:
Poznámka k položce: 4 ks paré PD</t>
  </si>
  <si>
    <t>013254000</t>
  </si>
  <si>
    <t>Dokumentace skutečného provedení stavby (DSPS)</t>
  </si>
  <si>
    <t>Poznámka k položce:
Poznámka k položce: včetně 4 ks paré</t>
  </si>
  <si>
    <t>013254000-1</t>
  </si>
  <si>
    <t>Zaměření skutečného provedení stavby (DSPS)</t>
  </si>
  <si>
    <t>IP 35</t>
  </si>
  <si>
    <t>Geometrický plán stavby včetně všech kartografických prací</t>
  </si>
  <si>
    <t>VRN1</t>
  </si>
  <si>
    <t>Vedlejší rozpočtové náklady</t>
  </si>
  <si>
    <t>032</t>
  </si>
  <si>
    <t>Zařízení staveniště - vybavení staveniště</t>
  </si>
  <si>
    <t>Poznámka k položce:
Poznámka k položce: náklady na stavební buňky,staveništní přípojka vody a elektro, odkanalizování zařízení staveniště, pronájem ploch staveniště,provizorní komunikace,skládky na staveništi, zřízení počítačové sítě, WIFI, ostatní náklady,náklady na provoz a údržbu vybavení staveniště</t>
  </si>
  <si>
    <t>034</t>
  </si>
  <si>
    <t>Zařízení staveniště - zabezpečení staveniště</t>
  </si>
  <si>
    <t>Poznámka k položce:
Poznámka k položce: osvětlení, oplocení, opatření na ochranu sousedních pozemků, dopravní značení na staveništi, vyznačení objíždky, informační tabulemalarm,strážní služba</t>
  </si>
  <si>
    <t>039</t>
  </si>
  <si>
    <t>Zařízení staveniště - zrušení zařízení staveniště</t>
  </si>
  <si>
    <t>Poznámka k položce:
Poznámka k položce: rozebrání,bourání,odvoz,úprava terenu</t>
  </si>
  <si>
    <t>072002000</t>
  </si>
  <si>
    <t>Provozní vlivy - silniční provoz</t>
  </si>
  <si>
    <t>075</t>
  </si>
  <si>
    <t>Provozní vlivy - ochranná pásma</t>
  </si>
  <si>
    <t>Poznámka k položce:
Poznámka k položce: elektrického vedení, vodárenská (vodní zdroje,vodojemy.čistírny vod,vodovodní řady),přírodních hodnot (zákaz poškození přírodního prostředí,zákaz hluku), protipožární a jiná</t>
  </si>
  <si>
    <t>IP 33</t>
  </si>
  <si>
    <t>Vytyčení stáv. inženýrských sítí</t>
  </si>
  <si>
    <t>IP 36</t>
  </si>
  <si>
    <t>Dopravně inženýrské opatření během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</si>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</sst>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 wrapText="1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3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62" t="s">
        <v>16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7"/>
      <c r="AQ5" s="29"/>
      <c r="BE5" s="360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8" t="s">
        <v>19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7"/>
      <c r="AQ6" s="29"/>
      <c r="BE6" s="361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61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61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61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61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61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61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61"/>
      <c r="BS13" s="22" t="s">
        <v>8</v>
      </c>
    </row>
    <row r="14" spans="1:74" ht="15">
      <c r="B14" s="26"/>
      <c r="C14" s="27"/>
      <c r="D14" s="27"/>
      <c r="E14" s="330" t="s">
        <v>32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61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61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61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61"/>
      <c r="BS17" s="22" t="s">
        <v>6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61"/>
      <c r="BS18" s="22" t="s">
        <v>8</v>
      </c>
    </row>
    <row r="19" spans="2:71" ht="14.45" customHeight="1">
      <c r="B19" s="26"/>
      <c r="C19" s="27"/>
      <c r="D19" s="35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61"/>
      <c r="BS19" s="22" t="s">
        <v>8</v>
      </c>
    </row>
    <row r="20" spans="2:71" ht="48.75" customHeight="1">
      <c r="B20" s="26"/>
      <c r="C20" s="27"/>
      <c r="D20" s="27"/>
      <c r="E20" s="332" t="s">
        <v>36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27"/>
      <c r="AP20" s="27"/>
      <c r="AQ20" s="29"/>
      <c r="BE20" s="361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6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61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3">
        <f>ROUND(AG51,2)</f>
        <v>0</v>
      </c>
      <c r="AL23" s="334"/>
      <c r="AM23" s="334"/>
      <c r="AN23" s="334"/>
      <c r="AO23" s="334"/>
      <c r="AP23" s="40"/>
      <c r="AQ23" s="43"/>
      <c r="BE23" s="36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61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5" t="s">
        <v>38</v>
      </c>
      <c r="M25" s="335"/>
      <c r="N25" s="335"/>
      <c r="O25" s="335"/>
      <c r="P25" s="40"/>
      <c r="Q25" s="40"/>
      <c r="R25" s="40"/>
      <c r="S25" s="40"/>
      <c r="T25" s="40"/>
      <c r="U25" s="40"/>
      <c r="V25" s="40"/>
      <c r="W25" s="335" t="s">
        <v>39</v>
      </c>
      <c r="X25" s="335"/>
      <c r="Y25" s="335"/>
      <c r="Z25" s="335"/>
      <c r="AA25" s="335"/>
      <c r="AB25" s="335"/>
      <c r="AC25" s="335"/>
      <c r="AD25" s="335"/>
      <c r="AE25" s="335"/>
      <c r="AF25" s="40"/>
      <c r="AG25" s="40"/>
      <c r="AH25" s="40"/>
      <c r="AI25" s="40"/>
      <c r="AJ25" s="40"/>
      <c r="AK25" s="335" t="s">
        <v>40</v>
      </c>
      <c r="AL25" s="335"/>
      <c r="AM25" s="335"/>
      <c r="AN25" s="335"/>
      <c r="AO25" s="335"/>
      <c r="AP25" s="40"/>
      <c r="AQ25" s="43"/>
      <c r="BE25" s="361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25">
        <v>0.21</v>
      </c>
      <c r="M26" s="326"/>
      <c r="N26" s="326"/>
      <c r="O26" s="326"/>
      <c r="P26" s="46"/>
      <c r="Q26" s="46"/>
      <c r="R26" s="46"/>
      <c r="S26" s="46"/>
      <c r="T26" s="46"/>
      <c r="U26" s="46"/>
      <c r="V26" s="46"/>
      <c r="W26" s="327">
        <f>ROUND(AZ51,2)</f>
        <v>0</v>
      </c>
      <c r="X26" s="326"/>
      <c r="Y26" s="326"/>
      <c r="Z26" s="326"/>
      <c r="AA26" s="326"/>
      <c r="AB26" s="326"/>
      <c r="AC26" s="326"/>
      <c r="AD26" s="326"/>
      <c r="AE26" s="326"/>
      <c r="AF26" s="46"/>
      <c r="AG26" s="46"/>
      <c r="AH26" s="46"/>
      <c r="AI26" s="46"/>
      <c r="AJ26" s="46"/>
      <c r="AK26" s="327">
        <f>ROUND(AV51,2)</f>
        <v>0</v>
      </c>
      <c r="AL26" s="326"/>
      <c r="AM26" s="326"/>
      <c r="AN26" s="326"/>
      <c r="AO26" s="326"/>
      <c r="AP26" s="46"/>
      <c r="AQ26" s="48"/>
      <c r="BE26" s="361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25">
        <v>0.15</v>
      </c>
      <c r="M27" s="326"/>
      <c r="N27" s="326"/>
      <c r="O27" s="326"/>
      <c r="P27" s="46"/>
      <c r="Q27" s="46"/>
      <c r="R27" s="46"/>
      <c r="S27" s="46"/>
      <c r="T27" s="46"/>
      <c r="U27" s="46"/>
      <c r="V27" s="46"/>
      <c r="W27" s="327">
        <f>ROUND(BA51,2)</f>
        <v>0</v>
      </c>
      <c r="X27" s="326"/>
      <c r="Y27" s="326"/>
      <c r="Z27" s="326"/>
      <c r="AA27" s="326"/>
      <c r="AB27" s="326"/>
      <c r="AC27" s="326"/>
      <c r="AD27" s="326"/>
      <c r="AE27" s="326"/>
      <c r="AF27" s="46"/>
      <c r="AG27" s="46"/>
      <c r="AH27" s="46"/>
      <c r="AI27" s="46"/>
      <c r="AJ27" s="46"/>
      <c r="AK27" s="327">
        <f>ROUND(AW51,2)</f>
        <v>0</v>
      </c>
      <c r="AL27" s="326"/>
      <c r="AM27" s="326"/>
      <c r="AN27" s="326"/>
      <c r="AO27" s="326"/>
      <c r="AP27" s="46"/>
      <c r="AQ27" s="48"/>
      <c r="BE27" s="361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25">
        <v>0.21</v>
      </c>
      <c r="M28" s="326"/>
      <c r="N28" s="326"/>
      <c r="O28" s="326"/>
      <c r="P28" s="46"/>
      <c r="Q28" s="46"/>
      <c r="R28" s="46"/>
      <c r="S28" s="46"/>
      <c r="T28" s="46"/>
      <c r="U28" s="46"/>
      <c r="V28" s="46"/>
      <c r="W28" s="327">
        <f>ROUND(BB51,2)</f>
        <v>0</v>
      </c>
      <c r="X28" s="326"/>
      <c r="Y28" s="326"/>
      <c r="Z28" s="326"/>
      <c r="AA28" s="326"/>
      <c r="AB28" s="326"/>
      <c r="AC28" s="326"/>
      <c r="AD28" s="326"/>
      <c r="AE28" s="326"/>
      <c r="AF28" s="46"/>
      <c r="AG28" s="46"/>
      <c r="AH28" s="46"/>
      <c r="AI28" s="46"/>
      <c r="AJ28" s="46"/>
      <c r="AK28" s="327">
        <v>0</v>
      </c>
      <c r="AL28" s="326"/>
      <c r="AM28" s="326"/>
      <c r="AN28" s="326"/>
      <c r="AO28" s="326"/>
      <c r="AP28" s="46"/>
      <c r="AQ28" s="48"/>
      <c r="BE28" s="361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25">
        <v>0.15</v>
      </c>
      <c r="M29" s="326"/>
      <c r="N29" s="326"/>
      <c r="O29" s="326"/>
      <c r="P29" s="46"/>
      <c r="Q29" s="46"/>
      <c r="R29" s="46"/>
      <c r="S29" s="46"/>
      <c r="T29" s="46"/>
      <c r="U29" s="46"/>
      <c r="V29" s="46"/>
      <c r="W29" s="327">
        <f>ROUND(BC51,2)</f>
        <v>0</v>
      </c>
      <c r="X29" s="326"/>
      <c r="Y29" s="326"/>
      <c r="Z29" s="326"/>
      <c r="AA29" s="326"/>
      <c r="AB29" s="326"/>
      <c r="AC29" s="326"/>
      <c r="AD29" s="326"/>
      <c r="AE29" s="326"/>
      <c r="AF29" s="46"/>
      <c r="AG29" s="46"/>
      <c r="AH29" s="46"/>
      <c r="AI29" s="46"/>
      <c r="AJ29" s="46"/>
      <c r="AK29" s="327">
        <v>0</v>
      </c>
      <c r="AL29" s="326"/>
      <c r="AM29" s="326"/>
      <c r="AN29" s="326"/>
      <c r="AO29" s="326"/>
      <c r="AP29" s="46"/>
      <c r="AQ29" s="48"/>
      <c r="BE29" s="361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25">
        <v>0</v>
      </c>
      <c r="M30" s="326"/>
      <c r="N30" s="326"/>
      <c r="O30" s="326"/>
      <c r="P30" s="46"/>
      <c r="Q30" s="46"/>
      <c r="R30" s="46"/>
      <c r="S30" s="46"/>
      <c r="T30" s="46"/>
      <c r="U30" s="46"/>
      <c r="V30" s="46"/>
      <c r="W30" s="327">
        <f>ROUND(BD51,2)</f>
        <v>0</v>
      </c>
      <c r="X30" s="326"/>
      <c r="Y30" s="326"/>
      <c r="Z30" s="326"/>
      <c r="AA30" s="326"/>
      <c r="AB30" s="326"/>
      <c r="AC30" s="326"/>
      <c r="AD30" s="326"/>
      <c r="AE30" s="326"/>
      <c r="AF30" s="46"/>
      <c r="AG30" s="46"/>
      <c r="AH30" s="46"/>
      <c r="AI30" s="46"/>
      <c r="AJ30" s="46"/>
      <c r="AK30" s="327">
        <v>0</v>
      </c>
      <c r="AL30" s="326"/>
      <c r="AM30" s="326"/>
      <c r="AN30" s="326"/>
      <c r="AO30" s="326"/>
      <c r="AP30" s="46"/>
      <c r="AQ30" s="48"/>
      <c r="BE30" s="36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61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40" t="s">
        <v>49</v>
      </c>
      <c r="Y32" s="341"/>
      <c r="Z32" s="341"/>
      <c r="AA32" s="341"/>
      <c r="AB32" s="341"/>
      <c r="AC32" s="51"/>
      <c r="AD32" s="51"/>
      <c r="AE32" s="51"/>
      <c r="AF32" s="51"/>
      <c r="AG32" s="51"/>
      <c r="AH32" s="51"/>
      <c r="AI32" s="51"/>
      <c r="AJ32" s="51"/>
      <c r="AK32" s="342">
        <f>SUM(AK23:AK30)</f>
        <v>0</v>
      </c>
      <c r="AL32" s="341"/>
      <c r="AM32" s="341"/>
      <c r="AN32" s="341"/>
      <c r="AO32" s="343"/>
      <c r="AP32" s="49"/>
      <c r="AQ32" s="53"/>
      <c r="BE32" s="36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1705M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50" t="str">
        <f>K6</f>
        <v>Změna na trvalé otevření 4. ramene Ašská, rozšíření stavby o velkoplošku a změna výjezdu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Cheb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52" t="str">
        <f>IF(AN8= "","",AN8)</f>
        <v>19. 4. 2017</v>
      </c>
      <c r="AN44" s="352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Cheb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53" t="str">
        <f>IF(E17="","",E17)</f>
        <v>Ing. Petr král</v>
      </c>
      <c r="AN46" s="353"/>
      <c r="AO46" s="353"/>
      <c r="AP46" s="353"/>
      <c r="AQ46" s="61"/>
      <c r="AR46" s="59"/>
      <c r="AS46" s="354" t="s">
        <v>51</v>
      </c>
      <c r="AT46" s="355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6"/>
      <c r="AT47" s="357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8"/>
      <c r="AT48" s="359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36" t="s">
        <v>52</v>
      </c>
      <c r="D49" s="337"/>
      <c r="E49" s="337"/>
      <c r="F49" s="337"/>
      <c r="G49" s="337"/>
      <c r="H49" s="77"/>
      <c r="I49" s="338" t="s">
        <v>53</v>
      </c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9" t="s">
        <v>54</v>
      </c>
      <c r="AH49" s="337"/>
      <c r="AI49" s="337"/>
      <c r="AJ49" s="337"/>
      <c r="AK49" s="337"/>
      <c r="AL49" s="337"/>
      <c r="AM49" s="337"/>
      <c r="AN49" s="338" t="s">
        <v>55</v>
      </c>
      <c r="AO49" s="337"/>
      <c r="AP49" s="337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7">
        <f>ROUND(SUM(AG52:AG53),2)</f>
        <v>0</v>
      </c>
      <c r="AH51" s="347"/>
      <c r="AI51" s="347"/>
      <c r="AJ51" s="347"/>
      <c r="AK51" s="347"/>
      <c r="AL51" s="347"/>
      <c r="AM51" s="347"/>
      <c r="AN51" s="348">
        <f>SUM(AG51,AT51)</f>
        <v>0</v>
      </c>
      <c r="AO51" s="348"/>
      <c r="AP51" s="348"/>
      <c r="AQ51" s="87" t="s">
        <v>21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53.25" customHeight="1">
      <c r="A52" s="94" t="s">
        <v>75</v>
      </c>
      <c r="B52" s="95"/>
      <c r="C52" s="96"/>
      <c r="D52" s="344" t="s">
        <v>76</v>
      </c>
      <c r="E52" s="344"/>
      <c r="F52" s="344"/>
      <c r="G52" s="344"/>
      <c r="H52" s="344"/>
      <c r="I52" s="97"/>
      <c r="J52" s="344" t="s">
        <v>77</v>
      </c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5">
        <f>'SO 101 - SO 101 Komu - SO...'!J27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98" t="s">
        <v>78</v>
      </c>
      <c r="AR52" s="99"/>
      <c r="AS52" s="100">
        <v>0</v>
      </c>
      <c r="AT52" s="101">
        <f>ROUND(SUM(AV52:AW52),2)</f>
        <v>0</v>
      </c>
      <c r="AU52" s="102">
        <f>'SO 101 - SO 101 Komu - SO...'!P82</f>
        <v>0</v>
      </c>
      <c r="AV52" s="101">
        <f>'SO 101 - SO 101 Komu - SO...'!J30</f>
        <v>0</v>
      </c>
      <c r="AW52" s="101">
        <f>'SO 101 - SO 101 Komu - SO...'!J31</f>
        <v>0</v>
      </c>
      <c r="AX52" s="101">
        <f>'SO 101 - SO 101 Komu - SO...'!J32</f>
        <v>0</v>
      </c>
      <c r="AY52" s="101">
        <f>'SO 101 - SO 101 Komu - SO...'!J33</f>
        <v>0</v>
      </c>
      <c r="AZ52" s="101">
        <f>'SO 101 - SO 101 Komu - SO...'!F30</f>
        <v>0</v>
      </c>
      <c r="BA52" s="101">
        <f>'SO 101 - SO 101 Komu - SO...'!F31</f>
        <v>0</v>
      </c>
      <c r="BB52" s="101">
        <f>'SO 101 - SO 101 Komu - SO...'!F32</f>
        <v>0</v>
      </c>
      <c r="BC52" s="101">
        <f>'SO 101 - SO 101 Komu - SO...'!F33</f>
        <v>0</v>
      </c>
      <c r="BD52" s="103">
        <f>'SO 101 - SO 101 Komu - SO...'!F34</f>
        <v>0</v>
      </c>
      <c r="BT52" s="104" t="s">
        <v>79</v>
      </c>
      <c r="BV52" s="104" t="s">
        <v>73</v>
      </c>
      <c r="BW52" s="104" t="s">
        <v>80</v>
      </c>
      <c r="BX52" s="104" t="s">
        <v>7</v>
      </c>
      <c r="CL52" s="104" t="s">
        <v>21</v>
      </c>
      <c r="CM52" s="104" t="s">
        <v>81</v>
      </c>
    </row>
    <row r="53" spans="1:91" s="5" customFormat="1" ht="53.25" customHeight="1">
      <c r="A53" s="94" t="s">
        <v>75</v>
      </c>
      <c r="B53" s="95"/>
      <c r="C53" s="96"/>
      <c r="D53" s="344" t="s">
        <v>82</v>
      </c>
      <c r="E53" s="344"/>
      <c r="F53" s="344"/>
      <c r="G53" s="344"/>
      <c r="H53" s="344"/>
      <c r="I53" s="97"/>
      <c r="J53" s="344" t="s">
        <v>83</v>
      </c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5">
        <f>'VRN - Vedlejší rozpo - VR...'!J27</f>
        <v>0</v>
      </c>
      <c r="AH53" s="346"/>
      <c r="AI53" s="346"/>
      <c r="AJ53" s="346"/>
      <c r="AK53" s="346"/>
      <c r="AL53" s="346"/>
      <c r="AM53" s="346"/>
      <c r="AN53" s="345">
        <f>SUM(AG53,AT53)</f>
        <v>0</v>
      </c>
      <c r="AO53" s="346"/>
      <c r="AP53" s="346"/>
      <c r="AQ53" s="98" t="s">
        <v>78</v>
      </c>
      <c r="AR53" s="99"/>
      <c r="AS53" s="105">
        <v>0</v>
      </c>
      <c r="AT53" s="106">
        <f>ROUND(SUM(AV53:AW53),2)</f>
        <v>0</v>
      </c>
      <c r="AU53" s="107">
        <f>'VRN - Vedlejší rozpo - VR...'!P79</f>
        <v>0</v>
      </c>
      <c r="AV53" s="106">
        <f>'VRN - Vedlejší rozpo - VR...'!J30</f>
        <v>0</v>
      </c>
      <c r="AW53" s="106">
        <f>'VRN - Vedlejší rozpo - VR...'!J31</f>
        <v>0</v>
      </c>
      <c r="AX53" s="106">
        <f>'VRN - Vedlejší rozpo - VR...'!J32</f>
        <v>0</v>
      </c>
      <c r="AY53" s="106">
        <f>'VRN - Vedlejší rozpo - VR...'!J33</f>
        <v>0</v>
      </c>
      <c r="AZ53" s="106">
        <f>'VRN - Vedlejší rozpo - VR...'!F30</f>
        <v>0</v>
      </c>
      <c r="BA53" s="106">
        <f>'VRN - Vedlejší rozpo - VR...'!F31</f>
        <v>0</v>
      </c>
      <c r="BB53" s="106">
        <f>'VRN - Vedlejší rozpo - VR...'!F32</f>
        <v>0</v>
      </c>
      <c r="BC53" s="106">
        <f>'VRN - Vedlejší rozpo - VR...'!F33</f>
        <v>0</v>
      </c>
      <c r="BD53" s="108">
        <f>'VRN - Vedlejší rozpo - VR...'!F34</f>
        <v>0</v>
      </c>
      <c r="BT53" s="104" t="s">
        <v>79</v>
      </c>
      <c r="BV53" s="104" t="s">
        <v>73</v>
      </c>
      <c r="BW53" s="104" t="s">
        <v>84</v>
      </c>
      <c r="BX53" s="104" t="s">
        <v>7</v>
      </c>
      <c r="CL53" s="104" t="s">
        <v>21</v>
      </c>
      <c r="CM53" s="104" t="s">
        <v>81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SO 101 - SO 101 Komu - SO...'!C2" display="/"/>
    <hyperlink ref="A53" location="'VRN - Vedlejší rozpo - VR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5"/>
  <sheetViews>
    <sheetView showGridLines="0" tabSelected="1" workbookViewId="0">
      <pane ySplit="1" topLeftCell="A216" activePane="bottomLeft" state="frozen"/>
      <selection pane="bottomLeft" activeCell="K85" sqref="K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85</v>
      </c>
      <c r="G1" s="366" t="s">
        <v>86</v>
      </c>
      <c r="H1" s="366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80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67" t="str">
        <f>'Rekapitulace stavby'!K6</f>
        <v>Změna na trvalé otevření 4. ramene Ašská, rozšíření stavby o velkoplošku a změna výjezdu</v>
      </c>
      <c r="F7" s="368"/>
      <c r="G7" s="368"/>
      <c r="H7" s="368"/>
      <c r="I7" s="115"/>
      <c r="J7" s="27"/>
      <c r="K7" s="29"/>
    </row>
    <row r="8" spans="1:70" s="1" customFormat="1" ht="15">
      <c r="B8" s="39"/>
      <c r="C8" s="40"/>
      <c r="D8" s="35" t="s">
        <v>91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9" t="s">
        <v>92</v>
      </c>
      <c r="F9" s="370"/>
      <c r="G9" s="370"/>
      <c r="H9" s="37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93</v>
      </c>
      <c r="G12" s="40"/>
      <c r="H12" s="40"/>
      <c r="I12" s="117" t="s">
        <v>25</v>
      </c>
      <c r="J12" s="118" t="str">
        <f>'Rekapitulace stavby'!AN8</f>
        <v>19. 4. 2017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Cheb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Ing. Petr král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ROUND(J82,2)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ROUND(SUM(BE82:BE284), 2)</f>
        <v>0</v>
      </c>
      <c r="G30" s="40"/>
      <c r="H30" s="40"/>
      <c r="I30" s="129">
        <v>0.21</v>
      </c>
      <c r="J30" s="128">
        <f>ROUND(ROUND((SUM(BE82:BE284)),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ROUND(SUM(BF82:BF284), 2)</f>
        <v>0</v>
      </c>
      <c r="G31" s="40"/>
      <c r="H31" s="40"/>
      <c r="I31" s="129">
        <v>0.15</v>
      </c>
      <c r="J31" s="128">
        <f>ROUND(ROUND((SUM(BF82:BF284)),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ROUND(SUM(BG82:BG284),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ROUND(SUM(BH82:BH284),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ROUND(SUM(BI82:BI284),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67" t="str">
        <f>E7</f>
        <v>Změna na trvalé otevření 4. ramene Ašská, rozšíření stavby o velkoplošku a změna výjezdu</v>
      </c>
      <c r="F45" s="368"/>
      <c r="G45" s="368"/>
      <c r="H45" s="368"/>
      <c r="I45" s="116"/>
      <c r="J45" s="40"/>
      <c r="K45" s="43"/>
    </row>
    <row r="46" spans="2:11" s="1" customFormat="1" ht="14.45" customHeight="1">
      <c r="B46" s="39"/>
      <c r="C46" s="35" t="s">
        <v>91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69" t="str">
        <f>E9</f>
        <v>SO 101 - SO 101 Komu - SO 101 - SO 101 Komunikac...</v>
      </c>
      <c r="F47" s="370"/>
      <c r="G47" s="370"/>
      <c r="H47" s="37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19. 4. 2017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Cheb</v>
      </c>
      <c r="G51" s="40"/>
      <c r="H51" s="40"/>
      <c r="I51" s="117" t="s">
        <v>33</v>
      </c>
      <c r="J51" s="33" t="str">
        <f>E21</f>
        <v>Ing. Petr král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95</v>
      </c>
      <c r="D54" s="130"/>
      <c r="E54" s="130"/>
      <c r="F54" s="130"/>
      <c r="G54" s="130"/>
      <c r="H54" s="130"/>
      <c r="I54" s="143"/>
      <c r="J54" s="144" t="s">
        <v>96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97</v>
      </c>
      <c r="D56" s="40"/>
      <c r="E56" s="40"/>
      <c r="F56" s="40"/>
      <c r="G56" s="40"/>
      <c r="H56" s="40"/>
      <c r="I56" s="116"/>
      <c r="J56" s="126">
        <f>J82</f>
        <v>0</v>
      </c>
      <c r="K56" s="43"/>
      <c r="AU56" s="22" t="s">
        <v>98</v>
      </c>
    </row>
    <row r="57" spans="2:47" s="7" customFormat="1" ht="24.95" customHeight="1">
      <c r="B57" s="147"/>
      <c r="C57" s="148"/>
      <c r="D57" s="149" t="s">
        <v>99</v>
      </c>
      <c r="E57" s="150"/>
      <c r="F57" s="150"/>
      <c r="G57" s="150"/>
      <c r="H57" s="150"/>
      <c r="I57" s="151"/>
      <c r="J57" s="152">
        <f>J83</f>
        <v>0</v>
      </c>
      <c r="K57" s="153"/>
    </row>
    <row r="58" spans="2:47" s="8" customFormat="1" ht="19.899999999999999" customHeight="1">
      <c r="B58" s="154"/>
      <c r="C58" s="155"/>
      <c r="D58" s="156" t="s">
        <v>100</v>
      </c>
      <c r="E58" s="157"/>
      <c r="F58" s="157"/>
      <c r="G58" s="157"/>
      <c r="H58" s="157"/>
      <c r="I58" s="158"/>
      <c r="J58" s="159">
        <f>J84</f>
        <v>0</v>
      </c>
      <c r="K58" s="160"/>
    </row>
    <row r="59" spans="2:47" s="8" customFormat="1" ht="19.899999999999999" customHeight="1">
      <c r="B59" s="154"/>
      <c r="C59" s="155"/>
      <c r="D59" s="156" t="s">
        <v>101</v>
      </c>
      <c r="E59" s="157"/>
      <c r="F59" s="157"/>
      <c r="G59" s="157"/>
      <c r="H59" s="157"/>
      <c r="I59" s="158"/>
      <c r="J59" s="159">
        <f>J142</f>
        <v>0</v>
      </c>
      <c r="K59" s="160"/>
    </row>
    <row r="60" spans="2:47" s="8" customFormat="1" ht="19.899999999999999" customHeight="1">
      <c r="B60" s="154"/>
      <c r="C60" s="155"/>
      <c r="D60" s="156" t="s">
        <v>102</v>
      </c>
      <c r="E60" s="157"/>
      <c r="F60" s="157"/>
      <c r="G60" s="157"/>
      <c r="H60" s="157"/>
      <c r="I60" s="158"/>
      <c r="J60" s="159">
        <f>J183</f>
        <v>0</v>
      </c>
      <c r="K60" s="160"/>
    </row>
    <row r="61" spans="2:47" s="8" customFormat="1" ht="19.899999999999999" customHeight="1">
      <c r="B61" s="154"/>
      <c r="C61" s="155"/>
      <c r="D61" s="156" t="s">
        <v>103</v>
      </c>
      <c r="E61" s="157"/>
      <c r="F61" s="157"/>
      <c r="G61" s="157"/>
      <c r="H61" s="157"/>
      <c r="I61" s="158"/>
      <c r="J61" s="159">
        <f>J220</f>
        <v>0</v>
      </c>
      <c r="K61" s="160"/>
    </row>
    <row r="62" spans="2:47" s="8" customFormat="1" ht="19.899999999999999" customHeight="1">
      <c r="B62" s="154"/>
      <c r="C62" s="155"/>
      <c r="D62" s="156" t="s">
        <v>104</v>
      </c>
      <c r="E62" s="157"/>
      <c r="F62" s="157"/>
      <c r="G62" s="157"/>
      <c r="H62" s="157"/>
      <c r="I62" s="158"/>
      <c r="J62" s="159">
        <f>J283</f>
        <v>0</v>
      </c>
      <c r="K62" s="160"/>
    </row>
    <row r="63" spans="2:47" s="1" customFormat="1" ht="21.75" customHeight="1">
      <c r="B63" s="39"/>
      <c r="C63" s="40"/>
      <c r="D63" s="40"/>
      <c r="E63" s="40"/>
      <c r="F63" s="40"/>
      <c r="G63" s="40"/>
      <c r="H63" s="40"/>
      <c r="I63" s="116"/>
      <c r="J63" s="40"/>
      <c r="K63" s="43"/>
    </row>
    <row r="64" spans="2:47" s="1" customFormat="1" ht="6.95" customHeight="1">
      <c r="B64" s="54"/>
      <c r="C64" s="55"/>
      <c r="D64" s="55"/>
      <c r="E64" s="55"/>
      <c r="F64" s="55"/>
      <c r="G64" s="55"/>
      <c r="H64" s="55"/>
      <c r="I64" s="137"/>
      <c r="J64" s="55"/>
      <c r="K64" s="5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0"/>
      <c r="J68" s="58"/>
      <c r="K68" s="58"/>
      <c r="L68" s="59"/>
    </row>
    <row r="69" spans="2:12" s="1" customFormat="1" ht="36.950000000000003" customHeight="1">
      <c r="B69" s="39"/>
      <c r="C69" s="60" t="s">
        <v>105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12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14.45" customHeight="1">
      <c r="B71" s="39"/>
      <c r="C71" s="63" t="s">
        <v>18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22.5" customHeight="1">
      <c r="B72" s="39"/>
      <c r="C72" s="61"/>
      <c r="D72" s="61"/>
      <c r="E72" s="363" t="str">
        <f>E7</f>
        <v>Změna na trvalé otevření 4. ramene Ašská, rozšíření stavby o velkoplošku a změna výjezdu</v>
      </c>
      <c r="F72" s="364"/>
      <c r="G72" s="364"/>
      <c r="H72" s="364"/>
      <c r="I72" s="161"/>
      <c r="J72" s="61"/>
      <c r="K72" s="61"/>
      <c r="L72" s="59"/>
    </row>
    <row r="73" spans="2:12" s="1" customFormat="1" ht="14.45" customHeight="1">
      <c r="B73" s="39"/>
      <c r="C73" s="63" t="s">
        <v>91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23.25" customHeight="1">
      <c r="B74" s="39"/>
      <c r="C74" s="61"/>
      <c r="D74" s="61"/>
      <c r="E74" s="350" t="str">
        <f>E9</f>
        <v>SO 101 - SO 101 Komu - SO 101 - SO 101 Komunikac...</v>
      </c>
      <c r="F74" s="365"/>
      <c r="G74" s="365"/>
      <c r="H74" s="365"/>
      <c r="I74" s="161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8" customHeight="1">
      <c r="B76" s="39"/>
      <c r="C76" s="63" t="s">
        <v>23</v>
      </c>
      <c r="D76" s="61"/>
      <c r="E76" s="61"/>
      <c r="F76" s="162" t="str">
        <f>F12</f>
        <v xml:space="preserve"> </v>
      </c>
      <c r="G76" s="61"/>
      <c r="H76" s="61"/>
      <c r="I76" s="163" t="s">
        <v>25</v>
      </c>
      <c r="J76" s="71" t="str">
        <f>IF(J12="","",J12)</f>
        <v>19. 4. 2017</v>
      </c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5">
      <c r="B78" s="39"/>
      <c r="C78" s="63" t="s">
        <v>27</v>
      </c>
      <c r="D78" s="61"/>
      <c r="E78" s="61"/>
      <c r="F78" s="162" t="str">
        <f>E15</f>
        <v>město Cheb</v>
      </c>
      <c r="G78" s="61"/>
      <c r="H78" s="61"/>
      <c r="I78" s="163" t="s">
        <v>33</v>
      </c>
      <c r="J78" s="162" t="str">
        <f>E21</f>
        <v>Ing. Petr král</v>
      </c>
      <c r="K78" s="61"/>
      <c r="L78" s="59"/>
    </row>
    <row r="79" spans="2:12" s="1" customFormat="1" ht="14.45" customHeight="1">
      <c r="B79" s="39"/>
      <c r="C79" s="63" t="s">
        <v>31</v>
      </c>
      <c r="D79" s="61"/>
      <c r="E79" s="61"/>
      <c r="F79" s="162" t="str">
        <f>IF(E18="","",E18)</f>
        <v/>
      </c>
      <c r="G79" s="61"/>
      <c r="H79" s="61"/>
      <c r="I79" s="161"/>
      <c r="J79" s="61"/>
      <c r="K79" s="61"/>
      <c r="L79" s="59"/>
    </row>
    <row r="80" spans="2:12" s="1" customFormat="1" ht="10.3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9" customFormat="1" ht="29.25" customHeight="1">
      <c r="B81" s="164"/>
      <c r="C81" s="165" t="s">
        <v>106</v>
      </c>
      <c r="D81" s="166" t="s">
        <v>56</v>
      </c>
      <c r="E81" s="166" t="s">
        <v>52</v>
      </c>
      <c r="F81" s="166" t="s">
        <v>107</v>
      </c>
      <c r="G81" s="166" t="s">
        <v>108</v>
      </c>
      <c r="H81" s="166" t="s">
        <v>109</v>
      </c>
      <c r="I81" s="167" t="s">
        <v>110</v>
      </c>
      <c r="J81" s="166" t="s">
        <v>96</v>
      </c>
      <c r="K81" s="168" t="s">
        <v>111</v>
      </c>
      <c r="L81" s="169"/>
      <c r="M81" s="79" t="s">
        <v>112</v>
      </c>
      <c r="N81" s="80" t="s">
        <v>41</v>
      </c>
      <c r="O81" s="80" t="s">
        <v>113</v>
      </c>
      <c r="P81" s="80" t="s">
        <v>114</v>
      </c>
      <c r="Q81" s="80" t="s">
        <v>115</v>
      </c>
      <c r="R81" s="80" t="s">
        <v>116</v>
      </c>
      <c r="S81" s="80" t="s">
        <v>117</v>
      </c>
      <c r="T81" s="81" t="s">
        <v>118</v>
      </c>
    </row>
    <row r="82" spans="2:65" s="1" customFormat="1" ht="29.25" customHeight="1">
      <c r="B82" s="39"/>
      <c r="C82" s="85" t="s">
        <v>97</v>
      </c>
      <c r="D82" s="61"/>
      <c r="E82" s="61"/>
      <c r="F82" s="61"/>
      <c r="G82" s="61"/>
      <c r="H82" s="61"/>
      <c r="I82" s="161"/>
      <c r="J82" s="170">
        <f>BK82</f>
        <v>0</v>
      </c>
      <c r="K82" s="61"/>
      <c r="L82" s="59"/>
      <c r="M82" s="82"/>
      <c r="N82" s="83"/>
      <c r="O82" s="83"/>
      <c r="P82" s="171">
        <f>P83</f>
        <v>0</v>
      </c>
      <c r="Q82" s="83"/>
      <c r="R82" s="171">
        <f>R83</f>
        <v>0</v>
      </c>
      <c r="S82" s="83"/>
      <c r="T82" s="172">
        <f>T83</f>
        <v>0</v>
      </c>
      <c r="AT82" s="22" t="s">
        <v>70</v>
      </c>
      <c r="AU82" s="22" t="s">
        <v>98</v>
      </c>
      <c r="BK82" s="173">
        <f>BK83</f>
        <v>0</v>
      </c>
    </row>
    <row r="83" spans="2:65" s="10" customFormat="1" ht="37.35" customHeight="1">
      <c r="B83" s="174"/>
      <c r="C83" s="175"/>
      <c r="D83" s="176" t="s">
        <v>70</v>
      </c>
      <c r="E83" s="177" t="s">
        <v>119</v>
      </c>
      <c r="F83" s="177" t="s">
        <v>120</v>
      </c>
      <c r="G83" s="175"/>
      <c r="H83" s="175"/>
      <c r="I83" s="178"/>
      <c r="J83" s="179">
        <f>BK83</f>
        <v>0</v>
      </c>
      <c r="K83" s="175"/>
      <c r="L83" s="180"/>
      <c r="M83" s="181"/>
      <c r="N83" s="182"/>
      <c r="O83" s="182"/>
      <c r="P83" s="183">
        <f>P84+P142+P183+P220+P283</f>
        <v>0</v>
      </c>
      <c r="Q83" s="182"/>
      <c r="R83" s="183">
        <f>R84+R142+R183+R220+R283</f>
        <v>0</v>
      </c>
      <c r="S83" s="182"/>
      <c r="T83" s="184">
        <f>T84+T142+T183+T220+T283</f>
        <v>0</v>
      </c>
      <c r="AR83" s="185" t="s">
        <v>79</v>
      </c>
      <c r="AT83" s="186" t="s">
        <v>70</v>
      </c>
      <c r="AU83" s="186" t="s">
        <v>71</v>
      </c>
      <c r="AY83" s="185" t="s">
        <v>121</v>
      </c>
      <c r="BK83" s="187">
        <f>BK84+BK142+BK183+BK220+BK283</f>
        <v>0</v>
      </c>
    </row>
    <row r="84" spans="2:65" s="10" customFormat="1" ht="19.899999999999999" customHeight="1">
      <c r="B84" s="174"/>
      <c r="C84" s="175"/>
      <c r="D84" s="188" t="s">
        <v>70</v>
      </c>
      <c r="E84" s="189" t="s">
        <v>79</v>
      </c>
      <c r="F84" s="189" t="s">
        <v>122</v>
      </c>
      <c r="G84" s="175"/>
      <c r="H84" s="175"/>
      <c r="I84" s="178"/>
      <c r="J84" s="190">
        <f>BK84</f>
        <v>0</v>
      </c>
      <c r="K84" s="175"/>
      <c r="L84" s="180"/>
      <c r="M84" s="181"/>
      <c r="N84" s="182"/>
      <c r="O84" s="182"/>
      <c r="P84" s="183">
        <f>SUM(P85:P141)</f>
        <v>0</v>
      </c>
      <c r="Q84" s="182"/>
      <c r="R84" s="183">
        <f>SUM(R85:R141)</f>
        <v>0</v>
      </c>
      <c r="S84" s="182"/>
      <c r="T84" s="184">
        <f>SUM(T85:T141)</f>
        <v>0</v>
      </c>
      <c r="AR84" s="185" t="s">
        <v>79</v>
      </c>
      <c r="AT84" s="186" t="s">
        <v>70</v>
      </c>
      <c r="AU84" s="186" t="s">
        <v>79</v>
      </c>
      <c r="AY84" s="185" t="s">
        <v>121</v>
      </c>
      <c r="BK84" s="187">
        <f>SUM(BK85:BK141)</f>
        <v>0</v>
      </c>
    </row>
    <row r="85" spans="2:65" s="1" customFormat="1" ht="22.5" customHeight="1">
      <c r="B85" s="39"/>
      <c r="C85" s="191" t="s">
        <v>79</v>
      </c>
      <c r="D85" s="191" t="s">
        <v>123</v>
      </c>
      <c r="E85" s="192" t="s">
        <v>124</v>
      </c>
      <c r="F85" s="193" t="s">
        <v>125</v>
      </c>
      <c r="G85" s="194" t="s">
        <v>126</v>
      </c>
      <c r="H85" s="195">
        <v>140</v>
      </c>
      <c r="I85" s="196"/>
      <c r="J85" s="197">
        <f>ROUND(I85*H85,2)</f>
        <v>0</v>
      </c>
      <c r="K85" s="193" t="s">
        <v>127</v>
      </c>
      <c r="L85" s="59"/>
      <c r="M85" s="198" t="s">
        <v>21</v>
      </c>
      <c r="N85" s="199" t="s">
        <v>42</v>
      </c>
      <c r="O85" s="40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2" t="s">
        <v>128</v>
      </c>
      <c r="AT85" s="22" t="s">
        <v>123</v>
      </c>
      <c r="AU85" s="22" t="s">
        <v>81</v>
      </c>
      <c r="AY85" s="22" t="s">
        <v>121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2" t="s">
        <v>79</v>
      </c>
      <c r="BK85" s="202">
        <f>ROUND(I85*H85,2)</f>
        <v>0</v>
      </c>
      <c r="BL85" s="22" t="s">
        <v>128</v>
      </c>
      <c r="BM85" s="22" t="s">
        <v>81</v>
      </c>
    </row>
    <row r="86" spans="2:65" s="1" customFormat="1" ht="22.5" customHeight="1">
      <c r="B86" s="39"/>
      <c r="C86" s="191" t="s">
        <v>81</v>
      </c>
      <c r="D86" s="191" t="s">
        <v>123</v>
      </c>
      <c r="E86" s="192" t="s">
        <v>129</v>
      </c>
      <c r="F86" s="193" t="s">
        <v>130</v>
      </c>
      <c r="G86" s="194" t="s">
        <v>126</v>
      </c>
      <c r="H86" s="195">
        <v>360</v>
      </c>
      <c r="I86" s="196"/>
      <c r="J86" s="197">
        <f>ROUND(I86*H86,2)</f>
        <v>0</v>
      </c>
      <c r="K86" s="193" t="s">
        <v>127</v>
      </c>
      <c r="L86" s="59"/>
      <c r="M86" s="198" t="s">
        <v>21</v>
      </c>
      <c r="N86" s="199" t="s">
        <v>42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128</v>
      </c>
      <c r="AT86" s="22" t="s">
        <v>123</v>
      </c>
      <c r="AU86" s="22" t="s">
        <v>81</v>
      </c>
      <c r="AY86" s="22" t="s">
        <v>121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79</v>
      </c>
      <c r="BK86" s="202">
        <f>ROUND(I86*H86,2)</f>
        <v>0</v>
      </c>
      <c r="BL86" s="22" t="s">
        <v>128</v>
      </c>
      <c r="BM86" s="22" t="s">
        <v>128</v>
      </c>
    </row>
    <row r="87" spans="2:65" s="1" customFormat="1" ht="22.5" customHeight="1">
      <c r="B87" s="39"/>
      <c r="C87" s="191" t="s">
        <v>131</v>
      </c>
      <c r="D87" s="191" t="s">
        <v>123</v>
      </c>
      <c r="E87" s="192" t="s">
        <v>132</v>
      </c>
      <c r="F87" s="193" t="s">
        <v>133</v>
      </c>
      <c r="G87" s="194" t="s">
        <v>126</v>
      </c>
      <c r="H87" s="195">
        <v>2100</v>
      </c>
      <c r="I87" s="196"/>
      <c r="J87" s="197">
        <f>ROUND(I87*H87,2)</f>
        <v>0</v>
      </c>
      <c r="K87" s="193" t="s">
        <v>127</v>
      </c>
      <c r="L87" s="59"/>
      <c r="M87" s="198" t="s">
        <v>21</v>
      </c>
      <c r="N87" s="199" t="s">
        <v>42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128</v>
      </c>
      <c r="AT87" s="22" t="s">
        <v>123</v>
      </c>
      <c r="AU87" s="22" t="s">
        <v>81</v>
      </c>
      <c r="AY87" s="22" t="s">
        <v>121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79</v>
      </c>
      <c r="BK87" s="202">
        <f>ROUND(I87*H87,2)</f>
        <v>0</v>
      </c>
      <c r="BL87" s="22" t="s">
        <v>128</v>
      </c>
      <c r="BM87" s="22" t="s">
        <v>134</v>
      </c>
    </row>
    <row r="88" spans="2:65" s="1" customFormat="1" ht="22.5" customHeight="1">
      <c r="B88" s="39"/>
      <c r="C88" s="191" t="s">
        <v>128</v>
      </c>
      <c r="D88" s="191" t="s">
        <v>123</v>
      </c>
      <c r="E88" s="192" t="s">
        <v>135</v>
      </c>
      <c r="F88" s="193" t="s">
        <v>136</v>
      </c>
      <c r="G88" s="194" t="s">
        <v>137</v>
      </c>
      <c r="H88" s="195">
        <v>77</v>
      </c>
      <c r="I88" s="196"/>
      <c r="J88" s="197">
        <f>ROUND(I88*H88,2)</f>
        <v>0</v>
      </c>
      <c r="K88" s="193" t="s">
        <v>127</v>
      </c>
      <c r="L88" s="59"/>
      <c r="M88" s="198" t="s">
        <v>21</v>
      </c>
      <c r="N88" s="199" t="s">
        <v>42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128</v>
      </c>
      <c r="AT88" s="22" t="s">
        <v>123</v>
      </c>
      <c r="AU88" s="22" t="s">
        <v>81</v>
      </c>
      <c r="AY88" s="22" t="s">
        <v>121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79</v>
      </c>
      <c r="BK88" s="202">
        <f>ROUND(I88*H88,2)</f>
        <v>0</v>
      </c>
      <c r="BL88" s="22" t="s">
        <v>128</v>
      </c>
      <c r="BM88" s="22" t="s">
        <v>138</v>
      </c>
    </row>
    <row r="89" spans="2:65" s="1" customFormat="1" ht="27">
      <c r="B89" s="39"/>
      <c r="C89" s="61"/>
      <c r="D89" s="203" t="s">
        <v>139</v>
      </c>
      <c r="E89" s="61"/>
      <c r="F89" s="204" t="s">
        <v>140</v>
      </c>
      <c r="G89" s="61"/>
      <c r="H89" s="61"/>
      <c r="I89" s="161"/>
      <c r="J89" s="61"/>
      <c r="K89" s="61"/>
      <c r="L89" s="59"/>
      <c r="M89" s="205"/>
      <c r="N89" s="40"/>
      <c r="O89" s="40"/>
      <c r="P89" s="40"/>
      <c r="Q89" s="40"/>
      <c r="R89" s="40"/>
      <c r="S89" s="40"/>
      <c r="T89" s="76"/>
      <c r="AT89" s="22" t="s">
        <v>139</v>
      </c>
      <c r="AU89" s="22" t="s">
        <v>81</v>
      </c>
    </row>
    <row r="90" spans="2:65" s="11" customFormat="1">
      <c r="B90" s="206"/>
      <c r="C90" s="207"/>
      <c r="D90" s="203" t="s">
        <v>141</v>
      </c>
      <c r="E90" s="208" t="s">
        <v>21</v>
      </c>
      <c r="F90" s="209" t="s">
        <v>142</v>
      </c>
      <c r="G90" s="207"/>
      <c r="H90" s="210">
        <v>12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141</v>
      </c>
      <c r="AU90" s="216" t="s">
        <v>81</v>
      </c>
      <c r="AV90" s="11" t="s">
        <v>81</v>
      </c>
      <c r="AW90" s="11" t="s">
        <v>143</v>
      </c>
      <c r="AX90" s="11" t="s">
        <v>71</v>
      </c>
      <c r="AY90" s="216" t="s">
        <v>121</v>
      </c>
    </row>
    <row r="91" spans="2:65" s="11" customFormat="1">
      <c r="B91" s="206"/>
      <c r="C91" s="207"/>
      <c r="D91" s="203" t="s">
        <v>141</v>
      </c>
      <c r="E91" s="208" t="s">
        <v>21</v>
      </c>
      <c r="F91" s="209" t="s">
        <v>144</v>
      </c>
      <c r="G91" s="207"/>
      <c r="H91" s="210">
        <v>30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141</v>
      </c>
      <c r="AU91" s="216" t="s">
        <v>81</v>
      </c>
      <c r="AV91" s="11" t="s">
        <v>81</v>
      </c>
      <c r="AW91" s="11" t="s">
        <v>143</v>
      </c>
      <c r="AX91" s="11" t="s">
        <v>71</v>
      </c>
      <c r="AY91" s="216" t="s">
        <v>121</v>
      </c>
    </row>
    <row r="92" spans="2:65" s="11" customFormat="1">
      <c r="B92" s="206"/>
      <c r="C92" s="207"/>
      <c r="D92" s="203" t="s">
        <v>141</v>
      </c>
      <c r="E92" s="208" t="s">
        <v>21</v>
      </c>
      <c r="F92" s="209" t="s">
        <v>145</v>
      </c>
      <c r="G92" s="207"/>
      <c r="H92" s="210">
        <v>35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141</v>
      </c>
      <c r="AU92" s="216" t="s">
        <v>81</v>
      </c>
      <c r="AV92" s="11" t="s">
        <v>81</v>
      </c>
      <c r="AW92" s="11" t="s">
        <v>143</v>
      </c>
      <c r="AX92" s="11" t="s">
        <v>71</v>
      </c>
      <c r="AY92" s="216" t="s">
        <v>121</v>
      </c>
    </row>
    <row r="93" spans="2:65" s="12" customFormat="1">
      <c r="B93" s="217"/>
      <c r="C93" s="218"/>
      <c r="D93" s="219" t="s">
        <v>141</v>
      </c>
      <c r="E93" s="220" t="s">
        <v>21</v>
      </c>
      <c r="F93" s="221" t="s">
        <v>146</v>
      </c>
      <c r="G93" s="218"/>
      <c r="H93" s="222">
        <v>77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141</v>
      </c>
      <c r="AU93" s="228" t="s">
        <v>81</v>
      </c>
      <c r="AV93" s="12" t="s">
        <v>128</v>
      </c>
      <c r="AW93" s="12" t="s">
        <v>143</v>
      </c>
      <c r="AX93" s="12" t="s">
        <v>79</v>
      </c>
      <c r="AY93" s="228" t="s">
        <v>121</v>
      </c>
    </row>
    <row r="94" spans="2:65" s="1" customFormat="1" ht="22.5" customHeight="1">
      <c r="B94" s="39"/>
      <c r="C94" s="191" t="s">
        <v>147</v>
      </c>
      <c r="D94" s="191" t="s">
        <v>123</v>
      </c>
      <c r="E94" s="192" t="s">
        <v>148</v>
      </c>
      <c r="F94" s="193" t="s">
        <v>149</v>
      </c>
      <c r="G94" s="194" t="s">
        <v>150</v>
      </c>
      <c r="H94" s="195">
        <v>15</v>
      </c>
      <c r="I94" s="196"/>
      <c r="J94" s="197">
        <f>ROUND(I94*H94,2)</f>
        <v>0</v>
      </c>
      <c r="K94" s="193" t="s">
        <v>21</v>
      </c>
      <c r="L94" s="59"/>
      <c r="M94" s="198" t="s">
        <v>21</v>
      </c>
      <c r="N94" s="199" t="s">
        <v>42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128</v>
      </c>
      <c r="AT94" s="22" t="s">
        <v>123</v>
      </c>
      <c r="AU94" s="22" t="s">
        <v>81</v>
      </c>
      <c r="AY94" s="22" t="s">
        <v>121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79</v>
      </c>
      <c r="BK94" s="202">
        <f>ROUND(I94*H94,2)</f>
        <v>0</v>
      </c>
      <c r="BL94" s="22" t="s">
        <v>128</v>
      </c>
      <c r="BM94" s="22" t="s">
        <v>151</v>
      </c>
    </row>
    <row r="95" spans="2:65" s="1" customFormat="1" ht="22.5" customHeight="1">
      <c r="B95" s="39"/>
      <c r="C95" s="191" t="s">
        <v>134</v>
      </c>
      <c r="D95" s="191" t="s">
        <v>123</v>
      </c>
      <c r="E95" s="192" t="s">
        <v>152</v>
      </c>
      <c r="F95" s="193" t="s">
        <v>153</v>
      </c>
      <c r="G95" s="194" t="s">
        <v>126</v>
      </c>
      <c r="H95" s="195">
        <v>190</v>
      </c>
      <c r="I95" s="196"/>
      <c r="J95" s="197">
        <f>ROUND(I95*H95,2)</f>
        <v>0</v>
      </c>
      <c r="K95" s="193" t="s">
        <v>154</v>
      </c>
      <c r="L95" s="59"/>
      <c r="M95" s="198" t="s">
        <v>21</v>
      </c>
      <c r="N95" s="199" t="s">
        <v>42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128</v>
      </c>
      <c r="AT95" s="22" t="s">
        <v>123</v>
      </c>
      <c r="AU95" s="22" t="s">
        <v>81</v>
      </c>
      <c r="AY95" s="22" t="s">
        <v>121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79</v>
      </c>
      <c r="BK95" s="202">
        <f>ROUND(I95*H95,2)</f>
        <v>0</v>
      </c>
      <c r="BL95" s="22" t="s">
        <v>128</v>
      </c>
      <c r="BM95" s="22" t="s">
        <v>155</v>
      </c>
    </row>
    <row r="96" spans="2:65" s="1" customFormat="1" ht="22.5" customHeight="1">
      <c r="B96" s="39"/>
      <c r="C96" s="191" t="s">
        <v>156</v>
      </c>
      <c r="D96" s="191" t="s">
        <v>123</v>
      </c>
      <c r="E96" s="192" t="s">
        <v>157</v>
      </c>
      <c r="F96" s="193" t="s">
        <v>158</v>
      </c>
      <c r="G96" s="194" t="s">
        <v>126</v>
      </c>
      <c r="H96" s="195">
        <v>190</v>
      </c>
      <c r="I96" s="196"/>
      <c r="J96" s="197">
        <f>ROUND(I96*H96,2)</f>
        <v>0</v>
      </c>
      <c r="K96" s="193" t="s">
        <v>154</v>
      </c>
      <c r="L96" s="59"/>
      <c r="M96" s="198" t="s">
        <v>21</v>
      </c>
      <c r="N96" s="199" t="s">
        <v>42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128</v>
      </c>
      <c r="AT96" s="22" t="s">
        <v>123</v>
      </c>
      <c r="AU96" s="22" t="s">
        <v>81</v>
      </c>
      <c r="AY96" s="22" t="s">
        <v>121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79</v>
      </c>
      <c r="BK96" s="202">
        <f>ROUND(I96*H96,2)</f>
        <v>0</v>
      </c>
      <c r="BL96" s="22" t="s">
        <v>128</v>
      </c>
      <c r="BM96" s="22" t="s">
        <v>159</v>
      </c>
    </row>
    <row r="97" spans="2:65" s="1" customFormat="1" ht="22.5" customHeight="1">
      <c r="B97" s="39"/>
      <c r="C97" s="229" t="s">
        <v>138</v>
      </c>
      <c r="D97" s="229" t="s">
        <v>160</v>
      </c>
      <c r="E97" s="230" t="s">
        <v>161</v>
      </c>
      <c r="F97" s="231" t="s">
        <v>162</v>
      </c>
      <c r="G97" s="232" t="s">
        <v>163</v>
      </c>
      <c r="H97" s="233">
        <v>2.85</v>
      </c>
      <c r="I97" s="234"/>
      <c r="J97" s="235">
        <f>ROUND(I97*H97,2)</f>
        <v>0</v>
      </c>
      <c r="K97" s="231" t="s">
        <v>154</v>
      </c>
      <c r="L97" s="236"/>
      <c r="M97" s="237" t="s">
        <v>21</v>
      </c>
      <c r="N97" s="238" t="s">
        <v>42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138</v>
      </c>
      <c r="AT97" s="22" t="s">
        <v>160</v>
      </c>
      <c r="AU97" s="22" t="s">
        <v>81</v>
      </c>
      <c r="AY97" s="22" t="s">
        <v>121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79</v>
      </c>
      <c r="BK97" s="202">
        <f>ROUND(I97*H97,2)</f>
        <v>0</v>
      </c>
      <c r="BL97" s="22" t="s">
        <v>128</v>
      </c>
      <c r="BM97" s="22" t="s">
        <v>164</v>
      </c>
    </row>
    <row r="98" spans="2:65" s="11" customFormat="1">
      <c r="B98" s="206"/>
      <c r="C98" s="207"/>
      <c r="D98" s="203" t="s">
        <v>141</v>
      </c>
      <c r="E98" s="208" t="s">
        <v>21</v>
      </c>
      <c r="F98" s="209" t="s">
        <v>165</v>
      </c>
      <c r="G98" s="207"/>
      <c r="H98" s="210">
        <v>2.85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141</v>
      </c>
      <c r="AU98" s="216" t="s">
        <v>81</v>
      </c>
      <c r="AV98" s="11" t="s">
        <v>81</v>
      </c>
      <c r="AW98" s="11" t="s">
        <v>143</v>
      </c>
      <c r="AX98" s="11" t="s">
        <v>71</v>
      </c>
      <c r="AY98" s="216" t="s">
        <v>121</v>
      </c>
    </row>
    <row r="99" spans="2:65" s="12" customFormat="1">
      <c r="B99" s="217"/>
      <c r="C99" s="218"/>
      <c r="D99" s="219" t="s">
        <v>141</v>
      </c>
      <c r="E99" s="220" t="s">
        <v>21</v>
      </c>
      <c r="F99" s="221" t="s">
        <v>146</v>
      </c>
      <c r="G99" s="218"/>
      <c r="H99" s="222">
        <v>2.85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141</v>
      </c>
      <c r="AU99" s="228" t="s">
        <v>81</v>
      </c>
      <c r="AV99" s="12" t="s">
        <v>128</v>
      </c>
      <c r="AW99" s="12" t="s">
        <v>143</v>
      </c>
      <c r="AX99" s="12" t="s">
        <v>79</v>
      </c>
      <c r="AY99" s="228" t="s">
        <v>121</v>
      </c>
    </row>
    <row r="100" spans="2:65" s="1" customFormat="1" ht="22.5" customHeight="1">
      <c r="B100" s="39"/>
      <c r="C100" s="191" t="s">
        <v>166</v>
      </c>
      <c r="D100" s="191" t="s">
        <v>123</v>
      </c>
      <c r="E100" s="192" t="s">
        <v>167</v>
      </c>
      <c r="F100" s="193" t="s">
        <v>168</v>
      </c>
      <c r="G100" s="194" t="s">
        <v>137</v>
      </c>
      <c r="H100" s="195">
        <v>77</v>
      </c>
      <c r="I100" s="196"/>
      <c r="J100" s="197">
        <f>ROUND(I100*H100,2)</f>
        <v>0</v>
      </c>
      <c r="K100" s="193" t="s">
        <v>127</v>
      </c>
      <c r="L100" s="59"/>
      <c r="M100" s="198" t="s">
        <v>21</v>
      </c>
      <c r="N100" s="199" t="s">
        <v>42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128</v>
      </c>
      <c r="AT100" s="22" t="s">
        <v>123</v>
      </c>
      <c r="AU100" s="22" t="s">
        <v>81</v>
      </c>
      <c r="AY100" s="22" t="s">
        <v>121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79</v>
      </c>
      <c r="BK100" s="202">
        <f>ROUND(I100*H100,2)</f>
        <v>0</v>
      </c>
      <c r="BL100" s="22" t="s">
        <v>128</v>
      </c>
      <c r="BM100" s="22" t="s">
        <v>169</v>
      </c>
    </row>
    <row r="101" spans="2:65" s="1" customFormat="1" ht="22.5" customHeight="1">
      <c r="B101" s="39"/>
      <c r="C101" s="191" t="s">
        <v>151</v>
      </c>
      <c r="D101" s="191" t="s">
        <v>123</v>
      </c>
      <c r="E101" s="192" t="s">
        <v>170</v>
      </c>
      <c r="F101" s="193" t="s">
        <v>171</v>
      </c>
      <c r="G101" s="194" t="s">
        <v>172</v>
      </c>
      <c r="H101" s="195">
        <v>2</v>
      </c>
      <c r="I101" s="196"/>
      <c r="J101" s="197">
        <f>ROUND(I101*H101,2)</f>
        <v>0</v>
      </c>
      <c r="K101" s="193" t="s">
        <v>21</v>
      </c>
      <c r="L101" s="59"/>
      <c r="M101" s="198" t="s">
        <v>21</v>
      </c>
      <c r="N101" s="199" t="s">
        <v>42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128</v>
      </c>
      <c r="AT101" s="22" t="s">
        <v>123</v>
      </c>
      <c r="AU101" s="22" t="s">
        <v>81</v>
      </c>
      <c r="AY101" s="22" t="s">
        <v>121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79</v>
      </c>
      <c r="BK101" s="202">
        <f>ROUND(I101*H101,2)</f>
        <v>0</v>
      </c>
      <c r="BL101" s="22" t="s">
        <v>128</v>
      </c>
      <c r="BM101" s="22" t="s">
        <v>173</v>
      </c>
    </row>
    <row r="102" spans="2:65" s="1" customFormat="1" ht="40.5">
      <c r="B102" s="39"/>
      <c r="C102" s="61"/>
      <c r="D102" s="219" t="s">
        <v>139</v>
      </c>
      <c r="E102" s="61"/>
      <c r="F102" s="239" t="s">
        <v>174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139</v>
      </c>
      <c r="AU102" s="22" t="s">
        <v>81</v>
      </c>
    </row>
    <row r="103" spans="2:65" s="1" customFormat="1" ht="22.5" customHeight="1">
      <c r="B103" s="39"/>
      <c r="C103" s="191" t="s">
        <v>175</v>
      </c>
      <c r="D103" s="191" t="s">
        <v>123</v>
      </c>
      <c r="E103" s="192" t="s">
        <v>176</v>
      </c>
      <c r="F103" s="193" t="s">
        <v>177</v>
      </c>
      <c r="G103" s="194" t="s">
        <v>126</v>
      </c>
      <c r="H103" s="195">
        <v>20</v>
      </c>
      <c r="I103" s="196"/>
      <c r="J103" s="197">
        <f>ROUND(I103*H103,2)</f>
        <v>0</v>
      </c>
      <c r="K103" s="193" t="s">
        <v>127</v>
      </c>
      <c r="L103" s="59"/>
      <c r="M103" s="198" t="s">
        <v>21</v>
      </c>
      <c r="N103" s="199" t="s">
        <v>42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128</v>
      </c>
      <c r="AT103" s="22" t="s">
        <v>123</v>
      </c>
      <c r="AU103" s="22" t="s">
        <v>81</v>
      </c>
      <c r="AY103" s="22" t="s">
        <v>121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79</v>
      </c>
      <c r="BK103" s="202">
        <f>ROUND(I103*H103,2)</f>
        <v>0</v>
      </c>
      <c r="BL103" s="22" t="s">
        <v>128</v>
      </c>
      <c r="BM103" s="22" t="s">
        <v>178</v>
      </c>
    </row>
    <row r="104" spans="2:65" s="1" customFormat="1" ht="27">
      <c r="B104" s="39"/>
      <c r="C104" s="61"/>
      <c r="D104" s="203" t="s">
        <v>139</v>
      </c>
      <c r="E104" s="61"/>
      <c r="F104" s="204" t="s">
        <v>179</v>
      </c>
      <c r="G104" s="61"/>
      <c r="H104" s="61"/>
      <c r="I104" s="161"/>
      <c r="J104" s="61"/>
      <c r="K104" s="61"/>
      <c r="L104" s="59"/>
      <c r="M104" s="205"/>
      <c r="N104" s="40"/>
      <c r="O104" s="40"/>
      <c r="P104" s="40"/>
      <c r="Q104" s="40"/>
      <c r="R104" s="40"/>
      <c r="S104" s="40"/>
      <c r="T104" s="76"/>
      <c r="AT104" s="22" t="s">
        <v>139</v>
      </c>
      <c r="AU104" s="22" t="s">
        <v>81</v>
      </c>
    </row>
    <row r="105" spans="2:65" s="11" customFormat="1">
      <c r="B105" s="206"/>
      <c r="C105" s="207"/>
      <c r="D105" s="203" t="s">
        <v>141</v>
      </c>
      <c r="E105" s="208" t="s">
        <v>21</v>
      </c>
      <c r="F105" s="209" t="s">
        <v>173</v>
      </c>
      <c r="G105" s="207"/>
      <c r="H105" s="210">
        <v>20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141</v>
      </c>
      <c r="AU105" s="216" t="s">
        <v>81</v>
      </c>
      <c r="AV105" s="11" t="s">
        <v>81</v>
      </c>
      <c r="AW105" s="11" t="s">
        <v>143</v>
      </c>
      <c r="AX105" s="11" t="s">
        <v>71</v>
      </c>
      <c r="AY105" s="216" t="s">
        <v>121</v>
      </c>
    </row>
    <row r="106" spans="2:65" s="12" customFormat="1">
      <c r="B106" s="217"/>
      <c r="C106" s="218"/>
      <c r="D106" s="219" t="s">
        <v>141</v>
      </c>
      <c r="E106" s="220" t="s">
        <v>21</v>
      </c>
      <c r="F106" s="221" t="s">
        <v>146</v>
      </c>
      <c r="G106" s="218"/>
      <c r="H106" s="222">
        <v>20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141</v>
      </c>
      <c r="AU106" s="228" t="s">
        <v>81</v>
      </c>
      <c r="AV106" s="12" t="s">
        <v>128</v>
      </c>
      <c r="AW106" s="12" t="s">
        <v>143</v>
      </c>
      <c r="AX106" s="12" t="s">
        <v>79</v>
      </c>
      <c r="AY106" s="228" t="s">
        <v>121</v>
      </c>
    </row>
    <row r="107" spans="2:65" s="1" customFormat="1" ht="22.5" customHeight="1">
      <c r="B107" s="39"/>
      <c r="C107" s="191" t="s">
        <v>155</v>
      </c>
      <c r="D107" s="191" t="s">
        <v>123</v>
      </c>
      <c r="E107" s="192" t="s">
        <v>180</v>
      </c>
      <c r="F107" s="193" t="s">
        <v>181</v>
      </c>
      <c r="G107" s="194" t="s">
        <v>126</v>
      </c>
      <c r="H107" s="195">
        <v>20</v>
      </c>
      <c r="I107" s="196"/>
      <c r="J107" s="197">
        <f>ROUND(I107*H107,2)</f>
        <v>0</v>
      </c>
      <c r="K107" s="193" t="s">
        <v>127</v>
      </c>
      <c r="L107" s="59"/>
      <c r="M107" s="198" t="s">
        <v>21</v>
      </c>
      <c r="N107" s="199" t="s">
        <v>42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128</v>
      </c>
      <c r="AT107" s="22" t="s">
        <v>123</v>
      </c>
      <c r="AU107" s="22" t="s">
        <v>81</v>
      </c>
      <c r="AY107" s="22" t="s">
        <v>121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79</v>
      </c>
      <c r="BK107" s="202">
        <f>ROUND(I107*H107,2)</f>
        <v>0</v>
      </c>
      <c r="BL107" s="22" t="s">
        <v>128</v>
      </c>
      <c r="BM107" s="22" t="s">
        <v>182</v>
      </c>
    </row>
    <row r="108" spans="2:65" s="1" customFormat="1" ht="27">
      <c r="B108" s="39"/>
      <c r="C108" s="61"/>
      <c r="D108" s="203" t="s">
        <v>139</v>
      </c>
      <c r="E108" s="61"/>
      <c r="F108" s="204" t="s">
        <v>183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139</v>
      </c>
      <c r="AU108" s="22" t="s">
        <v>81</v>
      </c>
    </row>
    <row r="109" spans="2:65" s="11" customFormat="1">
      <c r="B109" s="206"/>
      <c r="C109" s="207"/>
      <c r="D109" s="203" t="s">
        <v>141</v>
      </c>
      <c r="E109" s="208" t="s">
        <v>21</v>
      </c>
      <c r="F109" s="209" t="s">
        <v>173</v>
      </c>
      <c r="G109" s="207"/>
      <c r="H109" s="210">
        <v>20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141</v>
      </c>
      <c r="AU109" s="216" t="s">
        <v>81</v>
      </c>
      <c r="AV109" s="11" t="s">
        <v>81</v>
      </c>
      <c r="AW109" s="11" t="s">
        <v>143</v>
      </c>
      <c r="AX109" s="11" t="s">
        <v>71</v>
      </c>
      <c r="AY109" s="216" t="s">
        <v>121</v>
      </c>
    </row>
    <row r="110" spans="2:65" s="12" customFormat="1">
      <c r="B110" s="217"/>
      <c r="C110" s="218"/>
      <c r="D110" s="219" t="s">
        <v>141</v>
      </c>
      <c r="E110" s="220" t="s">
        <v>21</v>
      </c>
      <c r="F110" s="221" t="s">
        <v>146</v>
      </c>
      <c r="G110" s="218"/>
      <c r="H110" s="222">
        <v>20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141</v>
      </c>
      <c r="AU110" s="228" t="s">
        <v>81</v>
      </c>
      <c r="AV110" s="12" t="s">
        <v>128</v>
      </c>
      <c r="AW110" s="12" t="s">
        <v>143</v>
      </c>
      <c r="AX110" s="12" t="s">
        <v>79</v>
      </c>
      <c r="AY110" s="228" t="s">
        <v>121</v>
      </c>
    </row>
    <row r="111" spans="2:65" s="1" customFormat="1" ht="22.5" customHeight="1">
      <c r="B111" s="39"/>
      <c r="C111" s="191" t="s">
        <v>184</v>
      </c>
      <c r="D111" s="191" t="s">
        <v>123</v>
      </c>
      <c r="E111" s="192" t="s">
        <v>185</v>
      </c>
      <c r="F111" s="193" t="s">
        <v>186</v>
      </c>
      <c r="G111" s="194" t="s">
        <v>150</v>
      </c>
      <c r="H111" s="195">
        <v>308.2</v>
      </c>
      <c r="I111" s="196"/>
      <c r="J111" s="197">
        <f>ROUND(I111*H111,2)</f>
        <v>0</v>
      </c>
      <c r="K111" s="193" t="s">
        <v>127</v>
      </c>
      <c r="L111" s="59"/>
      <c r="M111" s="198" t="s">
        <v>21</v>
      </c>
      <c r="N111" s="199" t="s">
        <v>42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128</v>
      </c>
      <c r="AT111" s="22" t="s">
        <v>123</v>
      </c>
      <c r="AU111" s="22" t="s">
        <v>81</v>
      </c>
      <c r="AY111" s="22" t="s">
        <v>121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79</v>
      </c>
      <c r="BK111" s="202">
        <f>ROUND(I111*H111,2)</f>
        <v>0</v>
      </c>
      <c r="BL111" s="22" t="s">
        <v>128</v>
      </c>
      <c r="BM111" s="22" t="s">
        <v>187</v>
      </c>
    </row>
    <row r="112" spans="2:65" s="11" customFormat="1">
      <c r="B112" s="206"/>
      <c r="C112" s="207"/>
      <c r="D112" s="203" t="s">
        <v>141</v>
      </c>
      <c r="E112" s="208" t="s">
        <v>21</v>
      </c>
      <c r="F112" s="209" t="s">
        <v>188</v>
      </c>
      <c r="G112" s="207"/>
      <c r="H112" s="210">
        <v>58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141</v>
      </c>
      <c r="AU112" s="216" t="s">
        <v>81</v>
      </c>
      <c r="AV112" s="11" t="s">
        <v>81</v>
      </c>
      <c r="AW112" s="11" t="s">
        <v>143</v>
      </c>
      <c r="AX112" s="11" t="s">
        <v>71</v>
      </c>
      <c r="AY112" s="216" t="s">
        <v>121</v>
      </c>
    </row>
    <row r="113" spans="2:65" s="11" customFormat="1">
      <c r="B113" s="206"/>
      <c r="C113" s="207"/>
      <c r="D113" s="203" t="s">
        <v>141</v>
      </c>
      <c r="E113" s="208" t="s">
        <v>21</v>
      </c>
      <c r="F113" s="209" t="s">
        <v>189</v>
      </c>
      <c r="G113" s="207"/>
      <c r="H113" s="210">
        <v>33.6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141</v>
      </c>
      <c r="AU113" s="216" t="s">
        <v>81</v>
      </c>
      <c r="AV113" s="11" t="s">
        <v>81</v>
      </c>
      <c r="AW113" s="11" t="s">
        <v>143</v>
      </c>
      <c r="AX113" s="11" t="s">
        <v>71</v>
      </c>
      <c r="AY113" s="216" t="s">
        <v>121</v>
      </c>
    </row>
    <row r="114" spans="2:65" s="11" customFormat="1">
      <c r="B114" s="206"/>
      <c r="C114" s="207"/>
      <c r="D114" s="203" t="s">
        <v>141</v>
      </c>
      <c r="E114" s="208" t="s">
        <v>21</v>
      </c>
      <c r="F114" s="209" t="s">
        <v>190</v>
      </c>
      <c r="G114" s="207"/>
      <c r="H114" s="210">
        <v>23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141</v>
      </c>
      <c r="AU114" s="216" t="s">
        <v>81</v>
      </c>
      <c r="AV114" s="11" t="s">
        <v>81</v>
      </c>
      <c r="AW114" s="11" t="s">
        <v>143</v>
      </c>
      <c r="AX114" s="11" t="s">
        <v>71</v>
      </c>
      <c r="AY114" s="216" t="s">
        <v>121</v>
      </c>
    </row>
    <row r="115" spans="2:65" s="11" customFormat="1">
      <c r="B115" s="206"/>
      <c r="C115" s="207"/>
      <c r="D115" s="203" t="s">
        <v>141</v>
      </c>
      <c r="E115" s="208" t="s">
        <v>21</v>
      </c>
      <c r="F115" s="209" t="s">
        <v>191</v>
      </c>
      <c r="G115" s="207"/>
      <c r="H115" s="210">
        <v>14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141</v>
      </c>
      <c r="AU115" s="216" t="s">
        <v>81</v>
      </c>
      <c r="AV115" s="11" t="s">
        <v>81</v>
      </c>
      <c r="AW115" s="11" t="s">
        <v>143</v>
      </c>
      <c r="AX115" s="11" t="s">
        <v>71</v>
      </c>
      <c r="AY115" s="216" t="s">
        <v>121</v>
      </c>
    </row>
    <row r="116" spans="2:65" s="11" customFormat="1">
      <c r="B116" s="206"/>
      <c r="C116" s="207"/>
      <c r="D116" s="203" t="s">
        <v>141</v>
      </c>
      <c r="E116" s="208" t="s">
        <v>21</v>
      </c>
      <c r="F116" s="209" t="s">
        <v>192</v>
      </c>
      <c r="G116" s="207"/>
      <c r="H116" s="210">
        <v>119.6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141</v>
      </c>
      <c r="AU116" s="216" t="s">
        <v>81</v>
      </c>
      <c r="AV116" s="11" t="s">
        <v>81</v>
      </c>
      <c r="AW116" s="11" t="s">
        <v>143</v>
      </c>
      <c r="AX116" s="11" t="s">
        <v>71</v>
      </c>
      <c r="AY116" s="216" t="s">
        <v>121</v>
      </c>
    </row>
    <row r="117" spans="2:65" s="11" customFormat="1">
      <c r="B117" s="206"/>
      <c r="C117" s="207"/>
      <c r="D117" s="203" t="s">
        <v>141</v>
      </c>
      <c r="E117" s="208" t="s">
        <v>21</v>
      </c>
      <c r="F117" s="209" t="s">
        <v>193</v>
      </c>
      <c r="G117" s="207"/>
      <c r="H117" s="210">
        <v>60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141</v>
      </c>
      <c r="AU117" s="216" t="s">
        <v>81</v>
      </c>
      <c r="AV117" s="11" t="s">
        <v>81</v>
      </c>
      <c r="AW117" s="11" t="s">
        <v>143</v>
      </c>
      <c r="AX117" s="11" t="s">
        <v>71</v>
      </c>
      <c r="AY117" s="216" t="s">
        <v>121</v>
      </c>
    </row>
    <row r="118" spans="2:65" s="12" customFormat="1">
      <c r="B118" s="217"/>
      <c r="C118" s="218"/>
      <c r="D118" s="219" t="s">
        <v>141</v>
      </c>
      <c r="E118" s="220" t="s">
        <v>21</v>
      </c>
      <c r="F118" s="221" t="s">
        <v>146</v>
      </c>
      <c r="G118" s="218"/>
      <c r="H118" s="222">
        <v>308.2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141</v>
      </c>
      <c r="AU118" s="228" t="s">
        <v>81</v>
      </c>
      <c r="AV118" s="12" t="s">
        <v>128</v>
      </c>
      <c r="AW118" s="12" t="s">
        <v>143</v>
      </c>
      <c r="AX118" s="12" t="s">
        <v>79</v>
      </c>
      <c r="AY118" s="228" t="s">
        <v>121</v>
      </c>
    </row>
    <row r="119" spans="2:65" s="1" customFormat="1" ht="22.5" customHeight="1">
      <c r="B119" s="39"/>
      <c r="C119" s="191" t="s">
        <v>159</v>
      </c>
      <c r="D119" s="191" t="s">
        <v>123</v>
      </c>
      <c r="E119" s="192" t="s">
        <v>194</v>
      </c>
      <c r="F119" s="193" t="s">
        <v>195</v>
      </c>
      <c r="G119" s="194" t="s">
        <v>150</v>
      </c>
      <c r="H119" s="195">
        <v>308.2</v>
      </c>
      <c r="I119" s="196"/>
      <c r="J119" s="197">
        <f>ROUND(I119*H119,2)</f>
        <v>0</v>
      </c>
      <c r="K119" s="193" t="s">
        <v>127</v>
      </c>
      <c r="L119" s="59"/>
      <c r="M119" s="198" t="s">
        <v>21</v>
      </c>
      <c r="N119" s="199" t="s">
        <v>42</v>
      </c>
      <c r="O119" s="40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2" t="s">
        <v>128</v>
      </c>
      <c r="AT119" s="22" t="s">
        <v>123</v>
      </c>
      <c r="AU119" s="22" t="s">
        <v>81</v>
      </c>
      <c r="AY119" s="22" t="s">
        <v>121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79</v>
      </c>
      <c r="BK119" s="202">
        <f>ROUND(I119*H119,2)</f>
        <v>0</v>
      </c>
      <c r="BL119" s="22" t="s">
        <v>128</v>
      </c>
      <c r="BM119" s="22" t="s">
        <v>196</v>
      </c>
    </row>
    <row r="120" spans="2:65" s="11" customFormat="1">
      <c r="B120" s="206"/>
      <c r="C120" s="207"/>
      <c r="D120" s="203" t="s">
        <v>141</v>
      </c>
      <c r="E120" s="208" t="s">
        <v>21</v>
      </c>
      <c r="F120" s="209" t="s">
        <v>197</v>
      </c>
      <c r="G120" s="207"/>
      <c r="H120" s="210">
        <v>308.2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141</v>
      </c>
      <c r="AU120" s="216" t="s">
        <v>81</v>
      </c>
      <c r="AV120" s="11" t="s">
        <v>81</v>
      </c>
      <c r="AW120" s="11" t="s">
        <v>143</v>
      </c>
      <c r="AX120" s="11" t="s">
        <v>71</v>
      </c>
      <c r="AY120" s="216" t="s">
        <v>121</v>
      </c>
    </row>
    <row r="121" spans="2:65" s="12" customFormat="1">
      <c r="B121" s="217"/>
      <c r="C121" s="218"/>
      <c r="D121" s="219" t="s">
        <v>141</v>
      </c>
      <c r="E121" s="220" t="s">
        <v>21</v>
      </c>
      <c r="F121" s="221" t="s">
        <v>146</v>
      </c>
      <c r="G121" s="218"/>
      <c r="H121" s="222">
        <v>308.2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141</v>
      </c>
      <c r="AU121" s="228" t="s">
        <v>81</v>
      </c>
      <c r="AV121" s="12" t="s">
        <v>128</v>
      </c>
      <c r="AW121" s="12" t="s">
        <v>143</v>
      </c>
      <c r="AX121" s="12" t="s">
        <v>79</v>
      </c>
      <c r="AY121" s="228" t="s">
        <v>121</v>
      </c>
    </row>
    <row r="122" spans="2:65" s="1" customFormat="1" ht="22.5" customHeight="1">
      <c r="B122" s="39"/>
      <c r="C122" s="191" t="s">
        <v>10</v>
      </c>
      <c r="D122" s="191" t="s">
        <v>123</v>
      </c>
      <c r="E122" s="192" t="s">
        <v>198</v>
      </c>
      <c r="F122" s="193" t="s">
        <v>199</v>
      </c>
      <c r="G122" s="194" t="s">
        <v>150</v>
      </c>
      <c r="H122" s="195">
        <v>250.2</v>
      </c>
      <c r="I122" s="196"/>
      <c r="J122" s="197">
        <f>ROUND(I122*H122,2)</f>
        <v>0</v>
      </c>
      <c r="K122" s="193" t="s">
        <v>21</v>
      </c>
      <c r="L122" s="59"/>
      <c r="M122" s="198" t="s">
        <v>21</v>
      </c>
      <c r="N122" s="199" t="s">
        <v>42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128</v>
      </c>
      <c r="AT122" s="22" t="s">
        <v>123</v>
      </c>
      <c r="AU122" s="22" t="s">
        <v>81</v>
      </c>
      <c r="AY122" s="22" t="s">
        <v>121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79</v>
      </c>
      <c r="BK122" s="202">
        <f>ROUND(I122*H122,2)</f>
        <v>0</v>
      </c>
      <c r="BL122" s="22" t="s">
        <v>128</v>
      </c>
      <c r="BM122" s="22" t="s">
        <v>200</v>
      </c>
    </row>
    <row r="123" spans="2:65" s="11" customFormat="1">
      <c r="B123" s="206"/>
      <c r="C123" s="207"/>
      <c r="D123" s="203" t="s">
        <v>141</v>
      </c>
      <c r="E123" s="208" t="s">
        <v>21</v>
      </c>
      <c r="F123" s="209" t="s">
        <v>201</v>
      </c>
      <c r="G123" s="207"/>
      <c r="H123" s="210">
        <v>250.2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141</v>
      </c>
      <c r="AU123" s="216" t="s">
        <v>81</v>
      </c>
      <c r="AV123" s="11" t="s">
        <v>81</v>
      </c>
      <c r="AW123" s="11" t="s">
        <v>143</v>
      </c>
      <c r="AX123" s="11" t="s">
        <v>71</v>
      </c>
      <c r="AY123" s="216" t="s">
        <v>121</v>
      </c>
    </row>
    <row r="124" spans="2:65" s="12" customFormat="1">
      <c r="B124" s="217"/>
      <c r="C124" s="218"/>
      <c r="D124" s="219" t="s">
        <v>141</v>
      </c>
      <c r="E124" s="220" t="s">
        <v>21</v>
      </c>
      <c r="F124" s="221" t="s">
        <v>146</v>
      </c>
      <c r="G124" s="218"/>
      <c r="H124" s="222">
        <v>250.2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141</v>
      </c>
      <c r="AU124" s="228" t="s">
        <v>81</v>
      </c>
      <c r="AV124" s="12" t="s">
        <v>128</v>
      </c>
      <c r="AW124" s="12" t="s">
        <v>143</v>
      </c>
      <c r="AX124" s="12" t="s">
        <v>79</v>
      </c>
      <c r="AY124" s="228" t="s">
        <v>121</v>
      </c>
    </row>
    <row r="125" spans="2:65" s="1" customFormat="1" ht="22.5" customHeight="1">
      <c r="B125" s="39"/>
      <c r="C125" s="191" t="s">
        <v>164</v>
      </c>
      <c r="D125" s="191" t="s">
        <v>123</v>
      </c>
      <c r="E125" s="192" t="s">
        <v>202</v>
      </c>
      <c r="F125" s="193" t="s">
        <v>203</v>
      </c>
      <c r="G125" s="194" t="s">
        <v>126</v>
      </c>
      <c r="H125" s="195">
        <v>500</v>
      </c>
      <c r="I125" s="196"/>
      <c r="J125" s="197">
        <f>ROUND(I125*H125,2)</f>
        <v>0</v>
      </c>
      <c r="K125" s="193" t="s">
        <v>21</v>
      </c>
      <c r="L125" s="59"/>
      <c r="M125" s="198" t="s">
        <v>21</v>
      </c>
      <c r="N125" s="199" t="s">
        <v>42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128</v>
      </c>
      <c r="AT125" s="22" t="s">
        <v>123</v>
      </c>
      <c r="AU125" s="22" t="s">
        <v>81</v>
      </c>
      <c r="AY125" s="22" t="s">
        <v>121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79</v>
      </c>
      <c r="BK125" s="202">
        <f>ROUND(I125*H125,2)</f>
        <v>0</v>
      </c>
      <c r="BL125" s="22" t="s">
        <v>128</v>
      </c>
      <c r="BM125" s="22" t="s">
        <v>204</v>
      </c>
    </row>
    <row r="126" spans="2:65" s="11" customFormat="1">
      <c r="B126" s="206"/>
      <c r="C126" s="207"/>
      <c r="D126" s="203" t="s">
        <v>141</v>
      </c>
      <c r="E126" s="208" t="s">
        <v>21</v>
      </c>
      <c r="F126" s="209" t="s">
        <v>205</v>
      </c>
      <c r="G126" s="207"/>
      <c r="H126" s="210">
        <v>500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141</v>
      </c>
      <c r="AU126" s="216" t="s">
        <v>81</v>
      </c>
      <c r="AV126" s="11" t="s">
        <v>81</v>
      </c>
      <c r="AW126" s="11" t="s">
        <v>143</v>
      </c>
      <c r="AX126" s="11" t="s">
        <v>71</v>
      </c>
      <c r="AY126" s="216" t="s">
        <v>121</v>
      </c>
    </row>
    <row r="127" spans="2:65" s="12" customFormat="1">
      <c r="B127" s="217"/>
      <c r="C127" s="218"/>
      <c r="D127" s="219" t="s">
        <v>141</v>
      </c>
      <c r="E127" s="220" t="s">
        <v>21</v>
      </c>
      <c r="F127" s="221" t="s">
        <v>146</v>
      </c>
      <c r="G127" s="218"/>
      <c r="H127" s="222">
        <v>500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141</v>
      </c>
      <c r="AU127" s="228" t="s">
        <v>81</v>
      </c>
      <c r="AV127" s="12" t="s">
        <v>128</v>
      </c>
      <c r="AW127" s="12" t="s">
        <v>143</v>
      </c>
      <c r="AX127" s="12" t="s">
        <v>79</v>
      </c>
      <c r="AY127" s="228" t="s">
        <v>121</v>
      </c>
    </row>
    <row r="128" spans="2:65" s="1" customFormat="1" ht="22.5" customHeight="1">
      <c r="B128" s="39"/>
      <c r="C128" s="191" t="s">
        <v>206</v>
      </c>
      <c r="D128" s="191" t="s">
        <v>123</v>
      </c>
      <c r="E128" s="192" t="s">
        <v>207</v>
      </c>
      <c r="F128" s="193" t="s">
        <v>208</v>
      </c>
      <c r="G128" s="194" t="s">
        <v>209</v>
      </c>
      <c r="H128" s="195">
        <v>503.93</v>
      </c>
      <c r="I128" s="196"/>
      <c r="J128" s="197">
        <f>ROUND(I128*H128,2)</f>
        <v>0</v>
      </c>
      <c r="K128" s="193" t="s">
        <v>21</v>
      </c>
      <c r="L128" s="59"/>
      <c r="M128" s="198" t="s">
        <v>21</v>
      </c>
      <c r="N128" s="199" t="s">
        <v>42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128</v>
      </c>
      <c r="AT128" s="22" t="s">
        <v>123</v>
      </c>
      <c r="AU128" s="22" t="s">
        <v>81</v>
      </c>
      <c r="AY128" s="22" t="s">
        <v>121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79</v>
      </c>
      <c r="BK128" s="202">
        <f>ROUND(I128*H128,2)</f>
        <v>0</v>
      </c>
      <c r="BL128" s="22" t="s">
        <v>128</v>
      </c>
      <c r="BM128" s="22" t="s">
        <v>210</v>
      </c>
    </row>
    <row r="129" spans="2:65" s="1" customFormat="1" ht="22.5" customHeight="1">
      <c r="B129" s="39"/>
      <c r="C129" s="191" t="s">
        <v>169</v>
      </c>
      <c r="D129" s="191" t="s">
        <v>123</v>
      </c>
      <c r="E129" s="192" t="s">
        <v>211</v>
      </c>
      <c r="F129" s="193" t="s">
        <v>212</v>
      </c>
      <c r="G129" s="194" t="s">
        <v>209</v>
      </c>
      <c r="H129" s="195">
        <v>5040</v>
      </c>
      <c r="I129" s="196"/>
      <c r="J129" s="197">
        <f>ROUND(I129*H129,2)</f>
        <v>0</v>
      </c>
      <c r="K129" s="193" t="s">
        <v>21</v>
      </c>
      <c r="L129" s="59"/>
      <c r="M129" s="198" t="s">
        <v>21</v>
      </c>
      <c r="N129" s="199" t="s">
        <v>42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128</v>
      </c>
      <c r="AT129" s="22" t="s">
        <v>123</v>
      </c>
      <c r="AU129" s="22" t="s">
        <v>81</v>
      </c>
      <c r="AY129" s="22" t="s">
        <v>121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79</v>
      </c>
      <c r="BK129" s="202">
        <f>ROUND(I129*H129,2)</f>
        <v>0</v>
      </c>
      <c r="BL129" s="22" t="s">
        <v>128</v>
      </c>
      <c r="BM129" s="22" t="s">
        <v>213</v>
      </c>
    </row>
    <row r="130" spans="2:65" s="11" customFormat="1">
      <c r="B130" s="206"/>
      <c r="C130" s="207"/>
      <c r="D130" s="203" t="s">
        <v>141</v>
      </c>
      <c r="E130" s="208" t="s">
        <v>21</v>
      </c>
      <c r="F130" s="209" t="s">
        <v>214</v>
      </c>
      <c r="G130" s="207"/>
      <c r="H130" s="210">
        <v>5040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141</v>
      </c>
      <c r="AU130" s="216" t="s">
        <v>81</v>
      </c>
      <c r="AV130" s="11" t="s">
        <v>81</v>
      </c>
      <c r="AW130" s="11" t="s">
        <v>143</v>
      </c>
      <c r="AX130" s="11" t="s">
        <v>71</v>
      </c>
      <c r="AY130" s="216" t="s">
        <v>121</v>
      </c>
    </row>
    <row r="131" spans="2:65" s="12" customFormat="1">
      <c r="B131" s="217"/>
      <c r="C131" s="218"/>
      <c r="D131" s="219" t="s">
        <v>141</v>
      </c>
      <c r="E131" s="220" t="s">
        <v>21</v>
      </c>
      <c r="F131" s="221" t="s">
        <v>146</v>
      </c>
      <c r="G131" s="218"/>
      <c r="H131" s="222">
        <v>5040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141</v>
      </c>
      <c r="AU131" s="228" t="s">
        <v>81</v>
      </c>
      <c r="AV131" s="12" t="s">
        <v>128</v>
      </c>
      <c r="AW131" s="12" t="s">
        <v>143</v>
      </c>
      <c r="AX131" s="12" t="s">
        <v>79</v>
      </c>
      <c r="AY131" s="228" t="s">
        <v>121</v>
      </c>
    </row>
    <row r="132" spans="2:65" s="1" customFormat="1" ht="22.5" customHeight="1">
      <c r="B132" s="39"/>
      <c r="C132" s="191" t="s">
        <v>215</v>
      </c>
      <c r="D132" s="191" t="s">
        <v>123</v>
      </c>
      <c r="E132" s="192" t="s">
        <v>216</v>
      </c>
      <c r="F132" s="193" t="s">
        <v>217</v>
      </c>
      <c r="G132" s="194" t="s">
        <v>209</v>
      </c>
      <c r="H132" s="195">
        <v>40</v>
      </c>
      <c r="I132" s="196"/>
      <c r="J132" s="197">
        <f>ROUND(I132*H132,2)</f>
        <v>0</v>
      </c>
      <c r="K132" s="193" t="s">
        <v>21</v>
      </c>
      <c r="L132" s="59"/>
      <c r="M132" s="198" t="s">
        <v>21</v>
      </c>
      <c r="N132" s="199" t="s">
        <v>42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128</v>
      </c>
      <c r="AT132" s="22" t="s">
        <v>123</v>
      </c>
      <c r="AU132" s="22" t="s">
        <v>81</v>
      </c>
      <c r="AY132" s="22" t="s">
        <v>121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79</v>
      </c>
      <c r="BK132" s="202">
        <f>ROUND(I132*H132,2)</f>
        <v>0</v>
      </c>
      <c r="BL132" s="22" t="s">
        <v>128</v>
      </c>
      <c r="BM132" s="22" t="s">
        <v>218</v>
      </c>
    </row>
    <row r="133" spans="2:65" s="11" customFormat="1">
      <c r="B133" s="206"/>
      <c r="C133" s="207"/>
      <c r="D133" s="203" t="s">
        <v>141</v>
      </c>
      <c r="E133" s="208" t="s">
        <v>21</v>
      </c>
      <c r="F133" s="209" t="s">
        <v>219</v>
      </c>
      <c r="G133" s="207"/>
      <c r="H133" s="210">
        <v>40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141</v>
      </c>
      <c r="AU133" s="216" t="s">
        <v>81</v>
      </c>
      <c r="AV133" s="11" t="s">
        <v>81</v>
      </c>
      <c r="AW133" s="11" t="s">
        <v>143</v>
      </c>
      <c r="AX133" s="11" t="s">
        <v>71</v>
      </c>
      <c r="AY133" s="216" t="s">
        <v>121</v>
      </c>
    </row>
    <row r="134" spans="2:65" s="12" customFormat="1">
      <c r="B134" s="217"/>
      <c r="C134" s="218"/>
      <c r="D134" s="219" t="s">
        <v>141</v>
      </c>
      <c r="E134" s="220" t="s">
        <v>21</v>
      </c>
      <c r="F134" s="221" t="s">
        <v>146</v>
      </c>
      <c r="G134" s="218"/>
      <c r="H134" s="222">
        <v>40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141</v>
      </c>
      <c r="AU134" s="228" t="s">
        <v>81</v>
      </c>
      <c r="AV134" s="12" t="s">
        <v>128</v>
      </c>
      <c r="AW134" s="12" t="s">
        <v>143</v>
      </c>
      <c r="AX134" s="12" t="s">
        <v>79</v>
      </c>
      <c r="AY134" s="228" t="s">
        <v>121</v>
      </c>
    </row>
    <row r="135" spans="2:65" s="1" customFormat="1" ht="22.5" customHeight="1">
      <c r="B135" s="39"/>
      <c r="C135" s="191" t="s">
        <v>173</v>
      </c>
      <c r="D135" s="191" t="s">
        <v>123</v>
      </c>
      <c r="E135" s="192" t="s">
        <v>220</v>
      </c>
      <c r="F135" s="193" t="s">
        <v>221</v>
      </c>
      <c r="G135" s="194" t="s">
        <v>209</v>
      </c>
      <c r="H135" s="195">
        <v>460</v>
      </c>
      <c r="I135" s="196"/>
      <c r="J135" s="197">
        <f>ROUND(I135*H135,2)</f>
        <v>0</v>
      </c>
      <c r="K135" s="193" t="s">
        <v>21</v>
      </c>
      <c r="L135" s="59"/>
      <c r="M135" s="198" t="s">
        <v>21</v>
      </c>
      <c r="N135" s="199" t="s">
        <v>42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128</v>
      </c>
      <c r="AT135" s="22" t="s">
        <v>123</v>
      </c>
      <c r="AU135" s="22" t="s">
        <v>81</v>
      </c>
      <c r="AY135" s="22" t="s">
        <v>121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79</v>
      </c>
      <c r="BK135" s="202">
        <f>ROUND(I135*H135,2)</f>
        <v>0</v>
      </c>
      <c r="BL135" s="22" t="s">
        <v>128</v>
      </c>
      <c r="BM135" s="22" t="s">
        <v>219</v>
      </c>
    </row>
    <row r="136" spans="2:65" s="11" customFormat="1">
      <c r="B136" s="206"/>
      <c r="C136" s="207"/>
      <c r="D136" s="203" t="s">
        <v>141</v>
      </c>
      <c r="E136" s="208" t="s">
        <v>21</v>
      </c>
      <c r="F136" s="209" t="s">
        <v>222</v>
      </c>
      <c r="G136" s="207"/>
      <c r="H136" s="210">
        <v>460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141</v>
      </c>
      <c r="AU136" s="216" t="s">
        <v>81</v>
      </c>
      <c r="AV136" s="11" t="s">
        <v>81</v>
      </c>
      <c r="AW136" s="11" t="s">
        <v>143</v>
      </c>
      <c r="AX136" s="11" t="s">
        <v>71</v>
      </c>
      <c r="AY136" s="216" t="s">
        <v>121</v>
      </c>
    </row>
    <row r="137" spans="2:65" s="12" customFormat="1">
      <c r="B137" s="217"/>
      <c r="C137" s="218"/>
      <c r="D137" s="219" t="s">
        <v>141</v>
      </c>
      <c r="E137" s="220" t="s">
        <v>21</v>
      </c>
      <c r="F137" s="221" t="s">
        <v>146</v>
      </c>
      <c r="G137" s="218"/>
      <c r="H137" s="222">
        <v>460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141</v>
      </c>
      <c r="AU137" s="228" t="s">
        <v>81</v>
      </c>
      <c r="AV137" s="12" t="s">
        <v>128</v>
      </c>
      <c r="AW137" s="12" t="s">
        <v>143</v>
      </c>
      <c r="AX137" s="12" t="s">
        <v>79</v>
      </c>
      <c r="AY137" s="228" t="s">
        <v>121</v>
      </c>
    </row>
    <row r="138" spans="2:65" s="1" customFormat="1" ht="22.5" customHeight="1">
      <c r="B138" s="39"/>
      <c r="C138" s="191" t="s">
        <v>9</v>
      </c>
      <c r="D138" s="191" t="s">
        <v>123</v>
      </c>
      <c r="E138" s="192" t="s">
        <v>223</v>
      </c>
      <c r="F138" s="193" t="s">
        <v>224</v>
      </c>
      <c r="G138" s="194" t="s">
        <v>209</v>
      </c>
      <c r="H138" s="195">
        <v>450.36</v>
      </c>
      <c r="I138" s="196"/>
      <c r="J138" s="197">
        <f>ROUND(I138*H138,2)</f>
        <v>0</v>
      </c>
      <c r="K138" s="193" t="s">
        <v>21</v>
      </c>
      <c r="L138" s="59"/>
      <c r="M138" s="198" t="s">
        <v>21</v>
      </c>
      <c r="N138" s="199" t="s">
        <v>42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128</v>
      </c>
      <c r="AT138" s="22" t="s">
        <v>123</v>
      </c>
      <c r="AU138" s="22" t="s">
        <v>81</v>
      </c>
      <c r="AY138" s="22" t="s">
        <v>121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79</v>
      </c>
      <c r="BK138" s="202">
        <f>ROUND(I138*H138,2)</f>
        <v>0</v>
      </c>
      <c r="BL138" s="22" t="s">
        <v>128</v>
      </c>
      <c r="BM138" s="22" t="s">
        <v>225</v>
      </c>
    </row>
    <row r="139" spans="2:65" s="1" customFormat="1" ht="27">
      <c r="B139" s="39"/>
      <c r="C139" s="61"/>
      <c r="D139" s="203" t="s">
        <v>139</v>
      </c>
      <c r="E139" s="61"/>
      <c r="F139" s="204" t="s">
        <v>226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139</v>
      </c>
      <c r="AU139" s="22" t="s">
        <v>81</v>
      </c>
    </row>
    <row r="140" spans="2:65" s="11" customFormat="1">
      <c r="B140" s="206"/>
      <c r="C140" s="207"/>
      <c r="D140" s="203" t="s">
        <v>141</v>
      </c>
      <c r="E140" s="208" t="s">
        <v>21</v>
      </c>
      <c r="F140" s="209" t="s">
        <v>227</v>
      </c>
      <c r="G140" s="207"/>
      <c r="H140" s="210">
        <v>450.36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141</v>
      </c>
      <c r="AU140" s="216" t="s">
        <v>81</v>
      </c>
      <c r="AV140" s="11" t="s">
        <v>81</v>
      </c>
      <c r="AW140" s="11" t="s">
        <v>143</v>
      </c>
      <c r="AX140" s="11" t="s">
        <v>71</v>
      </c>
      <c r="AY140" s="216" t="s">
        <v>121</v>
      </c>
    </row>
    <row r="141" spans="2:65" s="12" customFormat="1">
      <c r="B141" s="217"/>
      <c r="C141" s="218"/>
      <c r="D141" s="203" t="s">
        <v>141</v>
      </c>
      <c r="E141" s="240" t="s">
        <v>21</v>
      </c>
      <c r="F141" s="241" t="s">
        <v>146</v>
      </c>
      <c r="G141" s="218"/>
      <c r="H141" s="242">
        <v>450.36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141</v>
      </c>
      <c r="AU141" s="228" t="s">
        <v>81</v>
      </c>
      <c r="AV141" s="12" t="s">
        <v>128</v>
      </c>
      <c r="AW141" s="12" t="s">
        <v>143</v>
      </c>
      <c r="AX141" s="12" t="s">
        <v>79</v>
      </c>
      <c r="AY141" s="228" t="s">
        <v>121</v>
      </c>
    </row>
    <row r="142" spans="2:65" s="10" customFormat="1" ht="29.85" customHeight="1">
      <c r="B142" s="174"/>
      <c r="C142" s="175"/>
      <c r="D142" s="188" t="s">
        <v>70</v>
      </c>
      <c r="E142" s="189" t="s">
        <v>147</v>
      </c>
      <c r="F142" s="189" t="s">
        <v>228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SUM(P143:P182)</f>
        <v>0</v>
      </c>
      <c r="Q142" s="182"/>
      <c r="R142" s="183">
        <f>SUM(R143:R182)</f>
        <v>0</v>
      </c>
      <c r="S142" s="182"/>
      <c r="T142" s="184">
        <f>SUM(T143:T182)</f>
        <v>0</v>
      </c>
      <c r="AR142" s="185" t="s">
        <v>79</v>
      </c>
      <c r="AT142" s="186" t="s">
        <v>70</v>
      </c>
      <c r="AU142" s="186" t="s">
        <v>79</v>
      </c>
      <c r="AY142" s="185" t="s">
        <v>121</v>
      </c>
      <c r="BK142" s="187">
        <f>SUM(BK143:BK182)</f>
        <v>0</v>
      </c>
    </row>
    <row r="143" spans="2:65" s="1" customFormat="1" ht="22.5" customHeight="1">
      <c r="B143" s="39"/>
      <c r="C143" s="191" t="s">
        <v>178</v>
      </c>
      <c r="D143" s="191" t="s">
        <v>123</v>
      </c>
      <c r="E143" s="192" t="s">
        <v>229</v>
      </c>
      <c r="F143" s="193" t="s">
        <v>230</v>
      </c>
      <c r="G143" s="194" t="s">
        <v>137</v>
      </c>
      <c r="H143" s="195">
        <v>600</v>
      </c>
      <c r="I143" s="196"/>
      <c r="J143" s="197">
        <f>ROUND(I143*H143,2)</f>
        <v>0</v>
      </c>
      <c r="K143" s="193" t="s">
        <v>154</v>
      </c>
      <c r="L143" s="59"/>
      <c r="M143" s="198" t="s">
        <v>21</v>
      </c>
      <c r="N143" s="199" t="s">
        <v>42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128</v>
      </c>
      <c r="AT143" s="22" t="s">
        <v>123</v>
      </c>
      <c r="AU143" s="22" t="s">
        <v>81</v>
      </c>
      <c r="AY143" s="22" t="s">
        <v>121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79</v>
      </c>
      <c r="BK143" s="202">
        <f>ROUND(I143*H143,2)</f>
        <v>0</v>
      </c>
      <c r="BL143" s="22" t="s">
        <v>128</v>
      </c>
      <c r="BM143" s="22" t="s">
        <v>231</v>
      </c>
    </row>
    <row r="144" spans="2:65" s="1" customFormat="1" ht="27">
      <c r="B144" s="39"/>
      <c r="C144" s="61"/>
      <c r="D144" s="219" t="s">
        <v>139</v>
      </c>
      <c r="E144" s="61"/>
      <c r="F144" s="239" t="s">
        <v>232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139</v>
      </c>
      <c r="AU144" s="22" t="s">
        <v>81</v>
      </c>
    </row>
    <row r="145" spans="2:65" s="1" customFormat="1" ht="22.5" customHeight="1">
      <c r="B145" s="39"/>
      <c r="C145" s="191" t="s">
        <v>233</v>
      </c>
      <c r="D145" s="191" t="s">
        <v>123</v>
      </c>
      <c r="E145" s="192" t="s">
        <v>234</v>
      </c>
      <c r="F145" s="193" t="s">
        <v>235</v>
      </c>
      <c r="G145" s="194" t="s">
        <v>137</v>
      </c>
      <c r="H145" s="195">
        <v>600</v>
      </c>
      <c r="I145" s="196"/>
      <c r="J145" s="197">
        <f>ROUND(I145*H145,2)</f>
        <v>0</v>
      </c>
      <c r="K145" s="193" t="s">
        <v>154</v>
      </c>
      <c r="L145" s="59"/>
      <c r="M145" s="198" t="s">
        <v>21</v>
      </c>
      <c r="N145" s="199" t="s">
        <v>42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128</v>
      </c>
      <c r="AT145" s="22" t="s">
        <v>123</v>
      </c>
      <c r="AU145" s="22" t="s">
        <v>81</v>
      </c>
      <c r="AY145" s="22" t="s">
        <v>121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79</v>
      </c>
      <c r="BK145" s="202">
        <f>ROUND(I145*H145,2)</f>
        <v>0</v>
      </c>
      <c r="BL145" s="22" t="s">
        <v>128</v>
      </c>
      <c r="BM145" s="22" t="s">
        <v>236</v>
      </c>
    </row>
    <row r="146" spans="2:65" s="1" customFormat="1" ht="22.5" customHeight="1">
      <c r="B146" s="39"/>
      <c r="C146" s="191" t="s">
        <v>182</v>
      </c>
      <c r="D146" s="191" t="s">
        <v>123</v>
      </c>
      <c r="E146" s="192" t="s">
        <v>237</v>
      </c>
      <c r="F146" s="193" t="s">
        <v>238</v>
      </c>
      <c r="G146" s="194" t="s">
        <v>137</v>
      </c>
      <c r="H146" s="195">
        <v>25</v>
      </c>
      <c r="I146" s="196"/>
      <c r="J146" s="197">
        <f>ROUND(I146*H146,2)</f>
        <v>0</v>
      </c>
      <c r="K146" s="193" t="s">
        <v>127</v>
      </c>
      <c r="L146" s="59"/>
      <c r="M146" s="198" t="s">
        <v>21</v>
      </c>
      <c r="N146" s="199" t="s">
        <v>42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128</v>
      </c>
      <c r="AT146" s="22" t="s">
        <v>123</v>
      </c>
      <c r="AU146" s="22" t="s">
        <v>81</v>
      </c>
      <c r="AY146" s="22" t="s">
        <v>121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79</v>
      </c>
      <c r="BK146" s="202">
        <f>ROUND(I146*H146,2)</f>
        <v>0</v>
      </c>
      <c r="BL146" s="22" t="s">
        <v>128</v>
      </c>
      <c r="BM146" s="22" t="s">
        <v>239</v>
      </c>
    </row>
    <row r="147" spans="2:65" s="1" customFormat="1" ht="22.5" customHeight="1">
      <c r="B147" s="39"/>
      <c r="C147" s="191" t="s">
        <v>240</v>
      </c>
      <c r="D147" s="191" t="s">
        <v>123</v>
      </c>
      <c r="E147" s="192" t="s">
        <v>241</v>
      </c>
      <c r="F147" s="193" t="s">
        <v>242</v>
      </c>
      <c r="G147" s="194" t="s">
        <v>126</v>
      </c>
      <c r="H147" s="195">
        <v>24</v>
      </c>
      <c r="I147" s="196"/>
      <c r="J147" s="197">
        <f>ROUND(I147*H147,2)</f>
        <v>0</v>
      </c>
      <c r="K147" s="193" t="s">
        <v>127</v>
      </c>
      <c r="L147" s="59"/>
      <c r="M147" s="198" t="s">
        <v>21</v>
      </c>
      <c r="N147" s="199" t="s">
        <v>42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128</v>
      </c>
      <c r="AT147" s="22" t="s">
        <v>123</v>
      </c>
      <c r="AU147" s="22" t="s">
        <v>81</v>
      </c>
      <c r="AY147" s="22" t="s">
        <v>121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79</v>
      </c>
      <c r="BK147" s="202">
        <f>ROUND(I147*H147,2)</f>
        <v>0</v>
      </c>
      <c r="BL147" s="22" t="s">
        <v>128</v>
      </c>
      <c r="BM147" s="22" t="s">
        <v>243</v>
      </c>
    </row>
    <row r="148" spans="2:65" s="1" customFormat="1" ht="22.5" customHeight="1">
      <c r="B148" s="39"/>
      <c r="C148" s="229" t="s">
        <v>187</v>
      </c>
      <c r="D148" s="229" t="s">
        <v>160</v>
      </c>
      <c r="E148" s="230" t="s">
        <v>244</v>
      </c>
      <c r="F148" s="231" t="s">
        <v>245</v>
      </c>
      <c r="G148" s="232" t="s">
        <v>209</v>
      </c>
      <c r="H148" s="233">
        <v>5</v>
      </c>
      <c r="I148" s="234"/>
      <c r="J148" s="235">
        <f>ROUND(I148*H148,2)</f>
        <v>0</v>
      </c>
      <c r="K148" s="231" t="s">
        <v>127</v>
      </c>
      <c r="L148" s="236"/>
      <c r="M148" s="237" t="s">
        <v>21</v>
      </c>
      <c r="N148" s="238" t="s">
        <v>42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138</v>
      </c>
      <c r="AT148" s="22" t="s">
        <v>160</v>
      </c>
      <c r="AU148" s="22" t="s">
        <v>81</v>
      </c>
      <c r="AY148" s="22" t="s">
        <v>121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79</v>
      </c>
      <c r="BK148" s="202">
        <f>ROUND(I148*H148,2)</f>
        <v>0</v>
      </c>
      <c r="BL148" s="22" t="s">
        <v>128</v>
      </c>
      <c r="BM148" s="22" t="s">
        <v>246</v>
      </c>
    </row>
    <row r="149" spans="2:65" s="1" customFormat="1" ht="27">
      <c r="B149" s="39"/>
      <c r="C149" s="61"/>
      <c r="D149" s="219" t="s">
        <v>139</v>
      </c>
      <c r="E149" s="61"/>
      <c r="F149" s="239" t="s">
        <v>247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139</v>
      </c>
      <c r="AU149" s="22" t="s">
        <v>81</v>
      </c>
    </row>
    <row r="150" spans="2:65" s="1" customFormat="1" ht="22.5" customHeight="1">
      <c r="B150" s="39"/>
      <c r="C150" s="191" t="s">
        <v>248</v>
      </c>
      <c r="D150" s="191" t="s">
        <v>123</v>
      </c>
      <c r="E150" s="192" t="s">
        <v>249</v>
      </c>
      <c r="F150" s="193" t="s">
        <v>250</v>
      </c>
      <c r="G150" s="194" t="s">
        <v>126</v>
      </c>
      <c r="H150" s="195">
        <v>24</v>
      </c>
      <c r="I150" s="196"/>
      <c r="J150" s="197">
        <f>ROUND(I150*H150,2)</f>
        <v>0</v>
      </c>
      <c r="K150" s="193" t="s">
        <v>127</v>
      </c>
      <c r="L150" s="59"/>
      <c r="M150" s="198" t="s">
        <v>21</v>
      </c>
      <c r="N150" s="199" t="s">
        <v>42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128</v>
      </c>
      <c r="AT150" s="22" t="s">
        <v>123</v>
      </c>
      <c r="AU150" s="22" t="s">
        <v>81</v>
      </c>
      <c r="AY150" s="22" t="s">
        <v>121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79</v>
      </c>
      <c r="BK150" s="202">
        <f>ROUND(I150*H150,2)</f>
        <v>0</v>
      </c>
      <c r="BL150" s="22" t="s">
        <v>128</v>
      </c>
      <c r="BM150" s="22" t="s">
        <v>251</v>
      </c>
    </row>
    <row r="151" spans="2:65" s="1" customFormat="1" ht="22.5" customHeight="1">
      <c r="B151" s="39"/>
      <c r="C151" s="191" t="s">
        <v>196</v>
      </c>
      <c r="D151" s="191" t="s">
        <v>123</v>
      </c>
      <c r="E151" s="192" t="s">
        <v>252</v>
      </c>
      <c r="F151" s="193" t="s">
        <v>253</v>
      </c>
      <c r="G151" s="194" t="s">
        <v>126</v>
      </c>
      <c r="H151" s="195">
        <v>24</v>
      </c>
      <c r="I151" s="196"/>
      <c r="J151" s="197">
        <f>ROUND(I151*H151,2)</f>
        <v>0</v>
      </c>
      <c r="K151" s="193" t="s">
        <v>127</v>
      </c>
      <c r="L151" s="59"/>
      <c r="M151" s="198" t="s">
        <v>21</v>
      </c>
      <c r="N151" s="199" t="s">
        <v>42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2" t="s">
        <v>128</v>
      </c>
      <c r="AT151" s="22" t="s">
        <v>123</v>
      </c>
      <c r="AU151" s="22" t="s">
        <v>81</v>
      </c>
      <c r="AY151" s="22" t="s">
        <v>121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79</v>
      </c>
      <c r="BK151" s="202">
        <f>ROUND(I151*H151,2)</f>
        <v>0</v>
      </c>
      <c r="BL151" s="22" t="s">
        <v>128</v>
      </c>
      <c r="BM151" s="22" t="s">
        <v>254</v>
      </c>
    </row>
    <row r="152" spans="2:65" s="1" customFormat="1" ht="22.5" customHeight="1">
      <c r="B152" s="39"/>
      <c r="C152" s="191" t="s">
        <v>255</v>
      </c>
      <c r="D152" s="191" t="s">
        <v>123</v>
      </c>
      <c r="E152" s="192" t="s">
        <v>256</v>
      </c>
      <c r="F152" s="193" t="s">
        <v>257</v>
      </c>
      <c r="G152" s="194" t="s">
        <v>126</v>
      </c>
      <c r="H152" s="195">
        <v>96</v>
      </c>
      <c r="I152" s="196"/>
      <c r="J152" s="197">
        <f>ROUND(I152*H152,2)</f>
        <v>0</v>
      </c>
      <c r="K152" s="193" t="s">
        <v>127</v>
      </c>
      <c r="L152" s="59"/>
      <c r="M152" s="198" t="s">
        <v>21</v>
      </c>
      <c r="N152" s="199" t="s">
        <v>42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2" t="s">
        <v>128</v>
      </c>
      <c r="AT152" s="22" t="s">
        <v>123</v>
      </c>
      <c r="AU152" s="22" t="s">
        <v>81</v>
      </c>
      <c r="AY152" s="22" t="s">
        <v>121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79</v>
      </c>
      <c r="BK152" s="202">
        <f>ROUND(I152*H152,2)</f>
        <v>0</v>
      </c>
      <c r="BL152" s="22" t="s">
        <v>128</v>
      </c>
      <c r="BM152" s="22" t="s">
        <v>258</v>
      </c>
    </row>
    <row r="153" spans="2:65" s="1" customFormat="1" ht="31.5" customHeight="1">
      <c r="B153" s="39"/>
      <c r="C153" s="191" t="s">
        <v>200</v>
      </c>
      <c r="D153" s="191" t="s">
        <v>123</v>
      </c>
      <c r="E153" s="192" t="s">
        <v>259</v>
      </c>
      <c r="F153" s="193" t="s">
        <v>260</v>
      </c>
      <c r="G153" s="194" t="s">
        <v>126</v>
      </c>
      <c r="H153" s="195">
        <v>96</v>
      </c>
      <c r="I153" s="196"/>
      <c r="J153" s="197">
        <f>ROUND(I153*H153,2)</f>
        <v>0</v>
      </c>
      <c r="K153" s="193" t="s">
        <v>21</v>
      </c>
      <c r="L153" s="59"/>
      <c r="M153" s="198" t="s">
        <v>21</v>
      </c>
      <c r="N153" s="199" t="s">
        <v>42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128</v>
      </c>
      <c r="AT153" s="22" t="s">
        <v>123</v>
      </c>
      <c r="AU153" s="22" t="s">
        <v>81</v>
      </c>
      <c r="AY153" s="22" t="s">
        <v>121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79</v>
      </c>
      <c r="BK153" s="202">
        <f>ROUND(I153*H153,2)</f>
        <v>0</v>
      </c>
      <c r="BL153" s="22" t="s">
        <v>128</v>
      </c>
      <c r="BM153" s="22" t="s">
        <v>261</v>
      </c>
    </row>
    <row r="154" spans="2:65" s="11" customFormat="1">
      <c r="B154" s="206"/>
      <c r="C154" s="207"/>
      <c r="D154" s="203" t="s">
        <v>141</v>
      </c>
      <c r="E154" s="208" t="s">
        <v>21</v>
      </c>
      <c r="F154" s="209" t="s">
        <v>262</v>
      </c>
      <c r="G154" s="207"/>
      <c r="H154" s="210">
        <v>96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141</v>
      </c>
      <c r="AU154" s="216" t="s">
        <v>81</v>
      </c>
      <c r="AV154" s="11" t="s">
        <v>81</v>
      </c>
      <c r="AW154" s="11" t="s">
        <v>143</v>
      </c>
      <c r="AX154" s="11" t="s">
        <v>71</v>
      </c>
      <c r="AY154" s="216" t="s">
        <v>121</v>
      </c>
    </row>
    <row r="155" spans="2:65" s="12" customFormat="1">
      <c r="B155" s="217"/>
      <c r="C155" s="218"/>
      <c r="D155" s="219" t="s">
        <v>141</v>
      </c>
      <c r="E155" s="220" t="s">
        <v>21</v>
      </c>
      <c r="F155" s="221" t="s">
        <v>146</v>
      </c>
      <c r="G155" s="218"/>
      <c r="H155" s="222">
        <v>96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141</v>
      </c>
      <c r="AU155" s="228" t="s">
        <v>81</v>
      </c>
      <c r="AV155" s="12" t="s">
        <v>128</v>
      </c>
      <c r="AW155" s="12" t="s">
        <v>143</v>
      </c>
      <c r="AX155" s="12" t="s">
        <v>79</v>
      </c>
      <c r="AY155" s="228" t="s">
        <v>121</v>
      </c>
    </row>
    <row r="156" spans="2:65" s="1" customFormat="1" ht="31.5" customHeight="1">
      <c r="B156" s="39"/>
      <c r="C156" s="191" t="s">
        <v>263</v>
      </c>
      <c r="D156" s="191" t="s">
        <v>123</v>
      </c>
      <c r="E156" s="192" t="s">
        <v>264</v>
      </c>
      <c r="F156" s="193" t="s">
        <v>265</v>
      </c>
      <c r="G156" s="194" t="s">
        <v>126</v>
      </c>
      <c r="H156" s="195">
        <v>2100</v>
      </c>
      <c r="I156" s="196"/>
      <c r="J156" s="197">
        <f>ROUND(I156*H156,2)</f>
        <v>0</v>
      </c>
      <c r="K156" s="193" t="s">
        <v>127</v>
      </c>
      <c r="L156" s="59"/>
      <c r="M156" s="198" t="s">
        <v>21</v>
      </c>
      <c r="N156" s="199" t="s">
        <v>42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2" t="s">
        <v>128</v>
      </c>
      <c r="AT156" s="22" t="s">
        <v>123</v>
      </c>
      <c r="AU156" s="22" t="s">
        <v>81</v>
      </c>
      <c r="AY156" s="22" t="s">
        <v>121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79</v>
      </c>
      <c r="BK156" s="202">
        <f>ROUND(I156*H156,2)</f>
        <v>0</v>
      </c>
      <c r="BL156" s="22" t="s">
        <v>128</v>
      </c>
      <c r="BM156" s="22" t="s">
        <v>266</v>
      </c>
    </row>
    <row r="157" spans="2:65" s="1" customFormat="1" ht="22.5" customHeight="1">
      <c r="B157" s="39"/>
      <c r="C157" s="191" t="s">
        <v>204</v>
      </c>
      <c r="D157" s="191" t="s">
        <v>123</v>
      </c>
      <c r="E157" s="192" t="s">
        <v>267</v>
      </c>
      <c r="F157" s="193" t="s">
        <v>268</v>
      </c>
      <c r="G157" s="194" t="s">
        <v>126</v>
      </c>
      <c r="H157" s="195">
        <v>2200</v>
      </c>
      <c r="I157" s="196"/>
      <c r="J157" s="197">
        <f>ROUND(I157*H157,2)</f>
        <v>0</v>
      </c>
      <c r="K157" s="193" t="s">
        <v>154</v>
      </c>
      <c r="L157" s="59"/>
      <c r="M157" s="198" t="s">
        <v>21</v>
      </c>
      <c r="N157" s="199" t="s">
        <v>42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128</v>
      </c>
      <c r="AT157" s="22" t="s">
        <v>123</v>
      </c>
      <c r="AU157" s="22" t="s">
        <v>81</v>
      </c>
      <c r="AY157" s="22" t="s">
        <v>121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79</v>
      </c>
      <c r="BK157" s="202">
        <f>ROUND(I157*H157,2)</f>
        <v>0</v>
      </c>
      <c r="BL157" s="22" t="s">
        <v>128</v>
      </c>
      <c r="BM157" s="22" t="s">
        <v>269</v>
      </c>
    </row>
    <row r="158" spans="2:65" s="11" customFormat="1">
      <c r="B158" s="206"/>
      <c r="C158" s="207"/>
      <c r="D158" s="203" t="s">
        <v>141</v>
      </c>
      <c r="E158" s="208" t="s">
        <v>21</v>
      </c>
      <c r="F158" s="209" t="s">
        <v>270</v>
      </c>
      <c r="G158" s="207"/>
      <c r="H158" s="210">
        <v>100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141</v>
      </c>
      <c r="AU158" s="216" t="s">
        <v>81</v>
      </c>
      <c r="AV158" s="11" t="s">
        <v>81</v>
      </c>
      <c r="AW158" s="11" t="s">
        <v>143</v>
      </c>
      <c r="AX158" s="11" t="s">
        <v>71</v>
      </c>
      <c r="AY158" s="216" t="s">
        <v>121</v>
      </c>
    </row>
    <row r="159" spans="2:65" s="11" customFormat="1">
      <c r="B159" s="206"/>
      <c r="C159" s="207"/>
      <c r="D159" s="203" t="s">
        <v>141</v>
      </c>
      <c r="E159" s="208" t="s">
        <v>21</v>
      </c>
      <c r="F159" s="209" t="s">
        <v>271</v>
      </c>
      <c r="G159" s="207"/>
      <c r="H159" s="210">
        <v>2100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141</v>
      </c>
      <c r="AU159" s="216" t="s">
        <v>81</v>
      </c>
      <c r="AV159" s="11" t="s">
        <v>81</v>
      </c>
      <c r="AW159" s="11" t="s">
        <v>143</v>
      </c>
      <c r="AX159" s="11" t="s">
        <v>71</v>
      </c>
      <c r="AY159" s="216" t="s">
        <v>121</v>
      </c>
    </row>
    <row r="160" spans="2:65" s="12" customFormat="1">
      <c r="B160" s="217"/>
      <c r="C160" s="218"/>
      <c r="D160" s="219" t="s">
        <v>141</v>
      </c>
      <c r="E160" s="220" t="s">
        <v>21</v>
      </c>
      <c r="F160" s="221" t="s">
        <v>146</v>
      </c>
      <c r="G160" s="218"/>
      <c r="H160" s="222">
        <v>2200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141</v>
      </c>
      <c r="AU160" s="228" t="s">
        <v>81</v>
      </c>
      <c r="AV160" s="12" t="s">
        <v>128</v>
      </c>
      <c r="AW160" s="12" t="s">
        <v>143</v>
      </c>
      <c r="AX160" s="12" t="s">
        <v>79</v>
      </c>
      <c r="AY160" s="228" t="s">
        <v>121</v>
      </c>
    </row>
    <row r="161" spans="2:65" s="1" customFormat="1" ht="22.5" customHeight="1">
      <c r="B161" s="39"/>
      <c r="C161" s="191" t="s">
        <v>272</v>
      </c>
      <c r="D161" s="191" t="s">
        <v>123</v>
      </c>
      <c r="E161" s="192" t="s">
        <v>273</v>
      </c>
      <c r="F161" s="193" t="s">
        <v>274</v>
      </c>
      <c r="G161" s="194" t="s">
        <v>126</v>
      </c>
      <c r="H161" s="195">
        <v>582</v>
      </c>
      <c r="I161" s="196"/>
      <c r="J161" s="197">
        <f>ROUND(I161*H161,2)</f>
        <v>0</v>
      </c>
      <c r="K161" s="193" t="s">
        <v>154</v>
      </c>
      <c r="L161" s="59"/>
      <c r="M161" s="198" t="s">
        <v>21</v>
      </c>
      <c r="N161" s="199" t="s">
        <v>42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2" t="s">
        <v>128</v>
      </c>
      <c r="AT161" s="22" t="s">
        <v>123</v>
      </c>
      <c r="AU161" s="22" t="s">
        <v>81</v>
      </c>
      <c r="AY161" s="22" t="s">
        <v>121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79</v>
      </c>
      <c r="BK161" s="202">
        <f>ROUND(I161*H161,2)</f>
        <v>0</v>
      </c>
      <c r="BL161" s="22" t="s">
        <v>128</v>
      </c>
      <c r="BM161" s="22" t="s">
        <v>275</v>
      </c>
    </row>
    <row r="162" spans="2:65" s="11" customFormat="1">
      <c r="B162" s="206"/>
      <c r="C162" s="207"/>
      <c r="D162" s="203" t="s">
        <v>141</v>
      </c>
      <c r="E162" s="208" t="s">
        <v>21</v>
      </c>
      <c r="F162" s="209" t="s">
        <v>276</v>
      </c>
      <c r="G162" s="207"/>
      <c r="H162" s="210">
        <v>582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141</v>
      </c>
      <c r="AU162" s="216" t="s">
        <v>81</v>
      </c>
      <c r="AV162" s="11" t="s">
        <v>81</v>
      </c>
      <c r="AW162" s="11" t="s">
        <v>143</v>
      </c>
      <c r="AX162" s="11" t="s">
        <v>71</v>
      </c>
      <c r="AY162" s="216" t="s">
        <v>121</v>
      </c>
    </row>
    <row r="163" spans="2:65" s="12" customFormat="1">
      <c r="B163" s="217"/>
      <c r="C163" s="218"/>
      <c r="D163" s="219" t="s">
        <v>141</v>
      </c>
      <c r="E163" s="220" t="s">
        <v>21</v>
      </c>
      <c r="F163" s="221" t="s">
        <v>146</v>
      </c>
      <c r="G163" s="218"/>
      <c r="H163" s="222">
        <v>582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141</v>
      </c>
      <c r="AU163" s="228" t="s">
        <v>81</v>
      </c>
      <c r="AV163" s="12" t="s">
        <v>128</v>
      </c>
      <c r="AW163" s="12" t="s">
        <v>143</v>
      </c>
      <c r="AX163" s="12" t="s">
        <v>79</v>
      </c>
      <c r="AY163" s="228" t="s">
        <v>121</v>
      </c>
    </row>
    <row r="164" spans="2:65" s="1" customFormat="1" ht="31.5" customHeight="1">
      <c r="B164" s="39"/>
      <c r="C164" s="191" t="s">
        <v>210</v>
      </c>
      <c r="D164" s="191" t="s">
        <v>123</v>
      </c>
      <c r="E164" s="192" t="s">
        <v>277</v>
      </c>
      <c r="F164" s="193" t="s">
        <v>278</v>
      </c>
      <c r="G164" s="194" t="s">
        <v>126</v>
      </c>
      <c r="H164" s="195">
        <v>482</v>
      </c>
      <c r="I164" s="196"/>
      <c r="J164" s="197">
        <f>ROUND(I164*H164,2)</f>
        <v>0</v>
      </c>
      <c r="K164" s="193" t="s">
        <v>127</v>
      </c>
      <c r="L164" s="59"/>
      <c r="M164" s="198" t="s">
        <v>21</v>
      </c>
      <c r="N164" s="199" t="s">
        <v>42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128</v>
      </c>
      <c r="AT164" s="22" t="s">
        <v>123</v>
      </c>
      <c r="AU164" s="22" t="s">
        <v>81</v>
      </c>
      <c r="AY164" s="22" t="s">
        <v>121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79</v>
      </c>
      <c r="BK164" s="202">
        <f>ROUND(I164*H164,2)</f>
        <v>0</v>
      </c>
      <c r="BL164" s="22" t="s">
        <v>128</v>
      </c>
      <c r="BM164" s="22" t="s">
        <v>279</v>
      </c>
    </row>
    <row r="165" spans="2:65" s="11" customFormat="1">
      <c r="B165" s="206"/>
      <c r="C165" s="207"/>
      <c r="D165" s="203" t="s">
        <v>141</v>
      </c>
      <c r="E165" s="208" t="s">
        <v>21</v>
      </c>
      <c r="F165" s="209" t="s">
        <v>280</v>
      </c>
      <c r="G165" s="207"/>
      <c r="H165" s="210">
        <v>300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141</v>
      </c>
      <c r="AU165" s="216" t="s">
        <v>81</v>
      </c>
      <c r="AV165" s="11" t="s">
        <v>81</v>
      </c>
      <c r="AW165" s="11" t="s">
        <v>143</v>
      </c>
      <c r="AX165" s="11" t="s">
        <v>71</v>
      </c>
      <c r="AY165" s="216" t="s">
        <v>121</v>
      </c>
    </row>
    <row r="166" spans="2:65" s="11" customFormat="1">
      <c r="B166" s="206"/>
      <c r="C166" s="207"/>
      <c r="D166" s="203" t="s">
        <v>141</v>
      </c>
      <c r="E166" s="208" t="s">
        <v>21</v>
      </c>
      <c r="F166" s="209" t="s">
        <v>281</v>
      </c>
      <c r="G166" s="207"/>
      <c r="H166" s="210">
        <v>182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141</v>
      </c>
      <c r="AU166" s="216" t="s">
        <v>81</v>
      </c>
      <c r="AV166" s="11" t="s">
        <v>81</v>
      </c>
      <c r="AW166" s="11" t="s">
        <v>143</v>
      </c>
      <c r="AX166" s="11" t="s">
        <v>71</v>
      </c>
      <c r="AY166" s="216" t="s">
        <v>121</v>
      </c>
    </row>
    <row r="167" spans="2:65" s="12" customFormat="1">
      <c r="B167" s="217"/>
      <c r="C167" s="218"/>
      <c r="D167" s="219" t="s">
        <v>141</v>
      </c>
      <c r="E167" s="220" t="s">
        <v>21</v>
      </c>
      <c r="F167" s="221" t="s">
        <v>146</v>
      </c>
      <c r="G167" s="218"/>
      <c r="H167" s="222">
        <v>482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141</v>
      </c>
      <c r="AU167" s="228" t="s">
        <v>81</v>
      </c>
      <c r="AV167" s="12" t="s">
        <v>128</v>
      </c>
      <c r="AW167" s="12" t="s">
        <v>143</v>
      </c>
      <c r="AX167" s="12" t="s">
        <v>79</v>
      </c>
      <c r="AY167" s="228" t="s">
        <v>121</v>
      </c>
    </row>
    <row r="168" spans="2:65" s="1" customFormat="1" ht="22.5" customHeight="1">
      <c r="B168" s="39"/>
      <c r="C168" s="191" t="s">
        <v>282</v>
      </c>
      <c r="D168" s="191" t="s">
        <v>123</v>
      </c>
      <c r="E168" s="192" t="s">
        <v>283</v>
      </c>
      <c r="F168" s="193" t="s">
        <v>284</v>
      </c>
      <c r="G168" s="194" t="s">
        <v>126</v>
      </c>
      <c r="H168" s="195">
        <v>600</v>
      </c>
      <c r="I168" s="196"/>
      <c r="J168" s="197">
        <f>ROUND(I168*H168,2)</f>
        <v>0</v>
      </c>
      <c r="K168" s="193" t="s">
        <v>154</v>
      </c>
      <c r="L168" s="59"/>
      <c r="M168" s="198" t="s">
        <v>21</v>
      </c>
      <c r="N168" s="199" t="s">
        <v>42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2" t="s">
        <v>128</v>
      </c>
      <c r="AT168" s="22" t="s">
        <v>123</v>
      </c>
      <c r="AU168" s="22" t="s">
        <v>81</v>
      </c>
      <c r="AY168" s="22" t="s">
        <v>121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79</v>
      </c>
      <c r="BK168" s="202">
        <f>ROUND(I168*H168,2)</f>
        <v>0</v>
      </c>
      <c r="BL168" s="22" t="s">
        <v>128</v>
      </c>
      <c r="BM168" s="22" t="s">
        <v>285</v>
      </c>
    </row>
    <row r="169" spans="2:65" s="1" customFormat="1" ht="40.5">
      <c r="B169" s="39"/>
      <c r="C169" s="61"/>
      <c r="D169" s="219" t="s">
        <v>139</v>
      </c>
      <c r="E169" s="61"/>
      <c r="F169" s="239" t="s">
        <v>286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139</v>
      </c>
      <c r="AU169" s="22" t="s">
        <v>81</v>
      </c>
    </row>
    <row r="170" spans="2:65" s="1" customFormat="1" ht="22.5" customHeight="1">
      <c r="B170" s="39"/>
      <c r="C170" s="191" t="s">
        <v>213</v>
      </c>
      <c r="D170" s="191" t="s">
        <v>123</v>
      </c>
      <c r="E170" s="192" t="s">
        <v>287</v>
      </c>
      <c r="F170" s="193" t="s">
        <v>288</v>
      </c>
      <c r="G170" s="194" t="s">
        <v>126</v>
      </c>
      <c r="H170" s="195">
        <v>200</v>
      </c>
      <c r="I170" s="196"/>
      <c r="J170" s="197">
        <f>ROUND(I170*H170,2)</f>
        <v>0</v>
      </c>
      <c r="K170" s="193" t="s">
        <v>21</v>
      </c>
      <c r="L170" s="59"/>
      <c r="M170" s="198" t="s">
        <v>21</v>
      </c>
      <c r="N170" s="199" t="s">
        <v>42</v>
      </c>
      <c r="O170" s="40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2" t="s">
        <v>128</v>
      </c>
      <c r="AT170" s="22" t="s">
        <v>123</v>
      </c>
      <c r="AU170" s="22" t="s">
        <v>81</v>
      </c>
      <c r="AY170" s="22" t="s">
        <v>121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79</v>
      </c>
      <c r="BK170" s="202">
        <f>ROUND(I170*H170,2)</f>
        <v>0</v>
      </c>
      <c r="BL170" s="22" t="s">
        <v>128</v>
      </c>
      <c r="BM170" s="22" t="s">
        <v>289</v>
      </c>
    </row>
    <row r="171" spans="2:65" s="11" customFormat="1">
      <c r="B171" s="206"/>
      <c r="C171" s="207"/>
      <c r="D171" s="203" t="s">
        <v>141</v>
      </c>
      <c r="E171" s="208" t="s">
        <v>21</v>
      </c>
      <c r="F171" s="209" t="s">
        <v>290</v>
      </c>
      <c r="G171" s="207"/>
      <c r="H171" s="210">
        <v>200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141</v>
      </c>
      <c r="AU171" s="216" t="s">
        <v>81</v>
      </c>
      <c r="AV171" s="11" t="s">
        <v>81</v>
      </c>
      <c r="AW171" s="11" t="s">
        <v>143</v>
      </c>
      <c r="AX171" s="11" t="s">
        <v>71</v>
      </c>
      <c r="AY171" s="216" t="s">
        <v>121</v>
      </c>
    </row>
    <row r="172" spans="2:65" s="12" customFormat="1">
      <c r="B172" s="217"/>
      <c r="C172" s="218"/>
      <c r="D172" s="219" t="s">
        <v>141</v>
      </c>
      <c r="E172" s="220" t="s">
        <v>21</v>
      </c>
      <c r="F172" s="221" t="s">
        <v>146</v>
      </c>
      <c r="G172" s="218"/>
      <c r="H172" s="222">
        <v>200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141</v>
      </c>
      <c r="AU172" s="228" t="s">
        <v>81</v>
      </c>
      <c r="AV172" s="12" t="s">
        <v>128</v>
      </c>
      <c r="AW172" s="12" t="s">
        <v>143</v>
      </c>
      <c r="AX172" s="12" t="s">
        <v>79</v>
      </c>
      <c r="AY172" s="228" t="s">
        <v>121</v>
      </c>
    </row>
    <row r="173" spans="2:65" s="1" customFormat="1" ht="22.5" customHeight="1">
      <c r="B173" s="39"/>
      <c r="C173" s="229" t="s">
        <v>291</v>
      </c>
      <c r="D173" s="229" t="s">
        <v>160</v>
      </c>
      <c r="E173" s="230" t="s">
        <v>292</v>
      </c>
      <c r="F173" s="231" t="s">
        <v>293</v>
      </c>
      <c r="G173" s="232" t="s">
        <v>126</v>
      </c>
      <c r="H173" s="233">
        <v>12</v>
      </c>
      <c r="I173" s="234"/>
      <c r="J173" s="235">
        <f>ROUND(I173*H173,2)</f>
        <v>0</v>
      </c>
      <c r="K173" s="231" t="s">
        <v>21</v>
      </c>
      <c r="L173" s="236"/>
      <c r="M173" s="237" t="s">
        <v>21</v>
      </c>
      <c r="N173" s="238" t="s">
        <v>42</v>
      </c>
      <c r="O173" s="40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2" t="s">
        <v>138</v>
      </c>
      <c r="AT173" s="22" t="s">
        <v>160</v>
      </c>
      <c r="AU173" s="22" t="s">
        <v>81</v>
      </c>
      <c r="AY173" s="22" t="s">
        <v>121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79</v>
      </c>
      <c r="BK173" s="202">
        <f>ROUND(I173*H173,2)</f>
        <v>0</v>
      </c>
      <c r="BL173" s="22" t="s">
        <v>128</v>
      </c>
      <c r="BM173" s="22" t="s">
        <v>294</v>
      </c>
    </row>
    <row r="174" spans="2:65" s="11" customFormat="1">
      <c r="B174" s="206"/>
      <c r="C174" s="207"/>
      <c r="D174" s="203" t="s">
        <v>141</v>
      </c>
      <c r="E174" s="208" t="s">
        <v>21</v>
      </c>
      <c r="F174" s="209" t="s">
        <v>155</v>
      </c>
      <c r="G174" s="207"/>
      <c r="H174" s="210">
        <v>12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141</v>
      </c>
      <c r="AU174" s="216" t="s">
        <v>81</v>
      </c>
      <c r="AV174" s="11" t="s">
        <v>81</v>
      </c>
      <c r="AW174" s="11" t="s">
        <v>143</v>
      </c>
      <c r="AX174" s="11" t="s">
        <v>71</v>
      </c>
      <c r="AY174" s="216" t="s">
        <v>121</v>
      </c>
    </row>
    <row r="175" spans="2:65" s="12" customFormat="1">
      <c r="B175" s="217"/>
      <c r="C175" s="218"/>
      <c r="D175" s="219" t="s">
        <v>141</v>
      </c>
      <c r="E175" s="220" t="s">
        <v>21</v>
      </c>
      <c r="F175" s="221" t="s">
        <v>146</v>
      </c>
      <c r="G175" s="218"/>
      <c r="H175" s="222">
        <v>12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141</v>
      </c>
      <c r="AU175" s="228" t="s">
        <v>81</v>
      </c>
      <c r="AV175" s="12" t="s">
        <v>128</v>
      </c>
      <c r="AW175" s="12" t="s">
        <v>143</v>
      </c>
      <c r="AX175" s="12" t="s">
        <v>79</v>
      </c>
      <c r="AY175" s="228" t="s">
        <v>121</v>
      </c>
    </row>
    <row r="176" spans="2:65" s="1" customFormat="1" ht="22.5" customHeight="1">
      <c r="B176" s="39"/>
      <c r="C176" s="229" t="s">
        <v>218</v>
      </c>
      <c r="D176" s="229" t="s">
        <v>160</v>
      </c>
      <c r="E176" s="230" t="s">
        <v>295</v>
      </c>
      <c r="F176" s="231" t="s">
        <v>296</v>
      </c>
      <c r="G176" s="232" t="s">
        <v>126</v>
      </c>
      <c r="H176" s="233">
        <v>220</v>
      </c>
      <c r="I176" s="234"/>
      <c r="J176" s="235">
        <f>ROUND(I176*H176,2)</f>
        <v>0</v>
      </c>
      <c r="K176" s="231" t="s">
        <v>21</v>
      </c>
      <c r="L176" s="236"/>
      <c r="M176" s="237" t="s">
        <v>21</v>
      </c>
      <c r="N176" s="238" t="s">
        <v>42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138</v>
      </c>
      <c r="AT176" s="22" t="s">
        <v>160</v>
      </c>
      <c r="AU176" s="22" t="s">
        <v>81</v>
      </c>
      <c r="AY176" s="22" t="s">
        <v>121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79</v>
      </c>
      <c r="BK176" s="202">
        <f>ROUND(I176*H176,2)</f>
        <v>0</v>
      </c>
      <c r="BL176" s="22" t="s">
        <v>128</v>
      </c>
      <c r="BM176" s="22" t="s">
        <v>297</v>
      </c>
    </row>
    <row r="177" spans="2:65" s="1" customFormat="1" ht="27">
      <c r="B177" s="39"/>
      <c r="C177" s="61"/>
      <c r="D177" s="203" t="s">
        <v>139</v>
      </c>
      <c r="E177" s="61"/>
      <c r="F177" s="204" t="s">
        <v>298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139</v>
      </c>
      <c r="AU177" s="22" t="s">
        <v>81</v>
      </c>
    </row>
    <row r="178" spans="2:65" s="11" customFormat="1">
      <c r="B178" s="206"/>
      <c r="C178" s="207"/>
      <c r="D178" s="203" t="s">
        <v>141</v>
      </c>
      <c r="E178" s="208" t="s">
        <v>21</v>
      </c>
      <c r="F178" s="209" t="s">
        <v>299</v>
      </c>
      <c r="G178" s="207"/>
      <c r="H178" s="210">
        <v>220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141</v>
      </c>
      <c r="AU178" s="216" t="s">
        <v>81</v>
      </c>
      <c r="AV178" s="11" t="s">
        <v>81</v>
      </c>
      <c r="AW178" s="11" t="s">
        <v>143</v>
      </c>
      <c r="AX178" s="11" t="s">
        <v>71</v>
      </c>
      <c r="AY178" s="216" t="s">
        <v>121</v>
      </c>
    </row>
    <row r="179" spans="2:65" s="12" customFormat="1">
      <c r="B179" s="217"/>
      <c r="C179" s="218"/>
      <c r="D179" s="219" t="s">
        <v>141</v>
      </c>
      <c r="E179" s="220" t="s">
        <v>21</v>
      </c>
      <c r="F179" s="221" t="s">
        <v>146</v>
      </c>
      <c r="G179" s="218"/>
      <c r="H179" s="222">
        <v>220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141</v>
      </c>
      <c r="AU179" s="228" t="s">
        <v>81</v>
      </c>
      <c r="AV179" s="12" t="s">
        <v>128</v>
      </c>
      <c r="AW179" s="12" t="s">
        <v>143</v>
      </c>
      <c r="AX179" s="12" t="s">
        <v>79</v>
      </c>
      <c r="AY179" s="228" t="s">
        <v>121</v>
      </c>
    </row>
    <row r="180" spans="2:65" s="1" customFormat="1" ht="22.5" customHeight="1">
      <c r="B180" s="39"/>
      <c r="C180" s="191" t="s">
        <v>300</v>
      </c>
      <c r="D180" s="191" t="s">
        <v>123</v>
      </c>
      <c r="E180" s="192" t="s">
        <v>301</v>
      </c>
      <c r="F180" s="193" t="s">
        <v>302</v>
      </c>
      <c r="G180" s="194" t="s">
        <v>126</v>
      </c>
      <c r="H180" s="195">
        <v>220</v>
      </c>
      <c r="I180" s="196"/>
      <c r="J180" s="197">
        <f>ROUND(I180*H180,2)</f>
        <v>0</v>
      </c>
      <c r="K180" s="193" t="s">
        <v>21</v>
      </c>
      <c r="L180" s="59"/>
      <c r="M180" s="198" t="s">
        <v>21</v>
      </c>
      <c r="N180" s="199" t="s">
        <v>42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128</v>
      </c>
      <c r="AT180" s="22" t="s">
        <v>123</v>
      </c>
      <c r="AU180" s="22" t="s">
        <v>81</v>
      </c>
      <c r="AY180" s="22" t="s">
        <v>121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79</v>
      </c>
      <c r="BK180" s="202">
        <f>ROUND(I180*H180,2)</f>
        <v>0</v>
      </c>
      <c r="BL180" s="22" t="s">
        <v>128</v>
      </c>
      <c r="BM180" s="22" t="s">
        <v>303</v>
      </c>
    </row>
    <row r="181" spans="2:65" s="11" customFormat="1">
      <c r="B181" s="206"/>
      <c r="C181" s="207"/>
      <c r="D181" s="203" t="s">
        <v>141</v>
      </c>
      <c r="E181" s="208" t="s">
        <v>21</v>
      </c>
      <c r="F181" s="209" t="s">
        <v>304</v>
      </c>
      <c r="G181" s="207"/>
      <c r="H181" s="210">
        <v>220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141</v>
      </c>
      <c r="AU181" s="216" t="s">
        <v>81</v>
      </c>
      <c r="AV181" s="11" t="s">
        <v>81</v>
      </c>
      <c r="AW181" s="11" t="s">
        <v>143</v>
      </c>
      <c r="AX181" s="11" t="s">
        <v>71</v>
      </c>
      <c r="AY181" s="216" t="s">
        <v>121</v>
      </c>
    </row>
    <row r="182" spans="2:65" s="12" customFormat="1">
      <c r="B182" s="217"/>
      <c r="C182" s="218"/>
      <c r="D182" s="203" t="s">
        <v>141</v>
      </c>
      <c r="E182" s="240" t="s">
        <v>21</v>
      </c>
      <c r="F182" s="241" t="s">
        <v>146</v>
      </c>
      <c r="G182" s="218"/>
      <c r="H182" s="242">
        <v>220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141</v>
      </c>
      <c r="AU182" s="228" t="s">
        <v>81</v>
      </c>
      <c r="AV182" s="12" t="s">
        <v>128</v>
      </c>
      <c r="AW182" s="12" t="s">
        <v>143</v>
      </c>
      <c r="AX182" s="12" t="s">
        <v>79</v>
      </c>
      <c r="AY182" s="228" t="s">
        <v>121</v>
      </c>
    </row>
    <row r="183" spans="2:65" s="10" customFormat="1" ht="29.85" customHeight="1">
      <c r="B183" s="174"/>
      <c r="C183" s="175"/>
      <c r="D183" s="188" t="s">
        <v>70</v>
      </c>
      <c r="E183" s="189" t="s">
        <v>138</v>
      </c>
      <c r="F183" s="189" t="s">
        <v>305</v>
      </c>
      <c r="G183" s="175"/>
      <c r="H183" s="175"/>
      <c r="I183" s="178"/>
      <c r="J183" s="190">
        <f>BK183</f>
        <v>0</v>
      </c>
      <c r="K183" s="175"/>
      <c r="L183" s="180"/>
      <c r="M183" s="181"/>
      <c r="N183" s="182"/>
      <c r="O183" s="182"/>
      <c r="P183" s="183">
        <f>SUM(P184:P219)</f>
        <v>0</v>
      </c>
      <c r="Q183" s="182"/>
      <c r="R183" s="183">
        <f>SUM(R184:R219)</f>
        <v>0</v>
      </c>
      <c r="S183" s="182"/>
      <c r="T183" s="184">
        <f>SUM(T184:T219)</f>
        <v>0</v>
      </c>
      <c r="AR183" s="185" t="s">
        <v>79</v>
      </c>
      <c r="AT183" s="186" t="s">
        <v>70</v>
      </c>
      <c r="AU183" s="186" t="s">
        <v>79</v>
      </c>
      <c r="AY183" s="185" t="s">
        <v>121</v>
      </c>
      <c r="BK183" s="187">
        <f>SUM(BK184:BK219)</f>
        <v>0</v>
      </c>
    </row>
    <row r="184" spans="2:65" s="1" customFormat="1" ht="22.5" customHeight="1">
      <c r="B184" s="39"/>
      <c r="C184" s="191" t="s">
        <v>219</v>
      </c>
      <c r="D184" s="191" t="s">
        <v>123</v>
      </c>
      <c r="E184" s="192" t="s">
        <v>306</v>
      </c>
      <c r="F184" s="193" t="s">
        <v>307</v>
      </c>
      <c r="G184" s="194" t="s">
        <v>137</v>
      </c>
      <c r="H184" s="195">
        <v>26</v>
      </c>
      <c r="I184" s="196"/>
      <c r="J184" s="197">
        <f>ROUND(I184*H184,2)</f>
        <v>0</v>
      </c>
      <c r="K184" s="193" t="s">
        <v>127</v>
      </c>
      <c r="L184" s="59"/>
      <c r="M184" s="198" t="s">
        <v>21</v>
      </c>
      <c r="N184" s="199" t="s">
        <v>42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128</v>
      </c>
      <c r="AT184" s="22" t="s">
        <v>123</v>
      </c>
      <c r="AU184" s="22" t="s">
        <v>81</v>
      </c>
      <c r="AY184" s="22" t="s">
        <v>121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79</v>
      </c>
      <c r="BK184" s="202">
        <f>ROUND(I184*H184,2)</f>
        <v>0</v>
      </c>
      <c r="BL184" s="22" t="s">
        <v>128</v>
      </c>
      <c r="BM184" s="22" t="s">
        <v>308</v>
      </c>
    </row>
    <row r="185" spans="2:65" s="1" customFormat="1" ht="27">
      <c r="B185" s="39"/>
      <c r="C185" s="61"/>
      <c r="D185" s="219" t="s">
        <v>139</v>
      </c>
      <c r="E185" s="61"/>
      <c r="F185" s="239" t="s">
        <v>309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139</v>
      </c>
      <c r="AU185" s="22" t="s">
        <v>81</v>
      </c>
    </row>
    <row r="186" spans="2:65" s="1" customFormat="1" ht="31.5" customHeight="1">
      <c r="B186" s="39"/>
      <c r="C186" s="191" t="s">
        <v>310</v>
      </c>
      <c r="D186" s="191" t="s">
        <v>123</v>
      </c>
      <c r="E186" s="192" t="s">
        <v>311</v>
      </c>
      <c r="F186" s="193" t="s">
        <v>312</v>
      </c>
      <c r="G186" s="194" t="s">
        <v>313</v>
      </c>
      <c r="H186" s="195">
        <v>19</v>
      </c>
      <c r="I186" s="196"/>
      <c r="J186" s="197">
        <f>ROUND(I186*H186,2)</f>
        <v>0</v>
      </c>
      <c r="K186" s="193" t="s">
        <v>127</v>
      </c>
      <c r="L186" s="59"/>
      <c r="M186" s="198" t="s">
        <v>21</v>
      </c>
      <c r="N186" s="199" t="s">
        <v>42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2" t="s">
        <v>128</v>
      </c>
      <c r="AT186" s="22" t="s">
        <v>123</v>
      </c>
      <c r="AU186" s="22" t="s">
        <v>81</v>
      </c>
      <c r="AY186" s="22" t="s">
        <v>121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79</v>
      </c>
      <c r="BK186" s="202">
        <f>ROUND(I186*H186,2)</f>
        <v>0</v>
      </c>
      <c r="BL186" s="22" t="s">
        <v>128</v>
      </c>
      <c r="BM186" s="22" t="s">
        <v>314</v>
      </c>
    </row>
    <row r="187" spans="2:65" s="1" customFormat="1" ht="22.5" customHeight="1">
      <c r="B187" s="39"/>
      <c r="C187" s="191" t="s">
        <v>225</v>
      </c>
      <c r="D187" s="191" t="s">
        <v>123</v>
      </c>
      <c r="E187" s="192" t="s">
        <v>315</v>
      </c>
      <c r="F187" s="193" t="s">
        <v>316</v>
      </c>
      <c r="G187" s="194" t="s">
        <v>150</v>
      </c>
      <c r="H187" s="195">
        <v>145</v>
      </c>
      <c r="I187" s="196"/>
      <c r="J187" s="197">
        <f>ROUND(I187*H187,2)</f>
        <v>0</v>
      </c>
      <c r="K187" s="193" t="s">
        <v>21</v>
      </c>
      <c r="L187" s="59"/>
      <c r="M187" s="198" t="s">
        <v>21</v>
      </c>
      <c r="N187" s="199" t="s">
        <v>42</v>
      </c>
      <c r="O187" s="40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2" t="s">
        <v>128</v>
      </c>
      <c r="AT187" s="22" t="s">
        <v>123</v>
      </c>
      <c r="AU187" s="22" t="s">
        <v>81</v>
      </c>
      <c r="AY187" s="22" t="s">
        <v>121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79</v>
      </c>
      <c r="BK187" s="202">
        <f>ROUND(I187*H187,2)</f>
        <v>0</v>
      </c>
      <c r="BL187" s="22" t="s">
        <v>128</v>
      </c>
      <c r="BM187" s="22" t="s">
        <v>317</v>
      </c>
    </row>
    <row r="188" spans="2:65" s="1" customFormat="1" ht="27">
      <c r="B188" s="39"/>
      <c r="C188" s="61"/>
      <c r="D188" s="203" t="s">
        <v>139</v>
      </c>
      <c r="E188" s="61"/>
      <c r="F188" s="204" t="s">
        <v>318</v>
      </c>
      <c r="G188" s="61"/>
      <c r="H188" s="61"/>
      <c r="I188" s="161"/>
      <c r="J188" s="61"/>
      <c r="K188" s="61"/>
      <c r="L188" s="59"/>
      <c r="M188" s="205"/>
      <c r="N188" s="40"/>
      <c r="O188" s="40"/>
      <c r="P188" s="40"/>
      <c r="Q188" s="40"/>
      <c r="R188" s="40"/>
      <c r="S188" s="40"/>
      <c r="T188" s="76"/>
      <c r="AT188" s="22" t="s">
        <v>139</v>
      </c>
      <c r="AU188" s="22" t="s">
        <v>81</v>
      </c>
    </row>
    <row r="189" spans="2:65" s="11" customFormat="1">
      <c r="B189" s="206"/>
      <c r="C189" s="207"/>
      <c r="D189" s="203" t="s">
        <v>141</v>
      </c>
      <c r="E189" s="208" t="s">
        <v>21</v>
      </c>
      <c r="F189" s="209" t="s">
        <v>319</v>
      </c>
      <c r="G189" s="207"/>
      <c r="H189" s="210">
        <v>58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141</v>
      </c>
      <c r="AU189" s="216" t="s">
        <v>81</v>
      </c>
      <c r="AV189" s="11" t="s">
        <v>81</v>
      </c>
      <c r="AW189" s="11" t="s">
        <v>143</v>
      </c>
      <c r="AX189" s="11" t="s">
        <v>71</v>
      </c>
      <c r="AY189" s="216" t="s">
        <v>121</v>
      </c>
    </row>
    <row r="190" spans="2:65" s="11" customFormat="1">
      <c r="B190" s="206"/>
      <c r="C190" s="207"/>
      <c r="D190" s="203" t="s">
        <v>141</v>
      </c>
      <c r="E190" s="208" t="s">
        <v>21</v>
      </c>
      <c r="F190" s="209" t="s">
        <v>320</v>
      </c>
      <c r="G190" s="207"/>
      <c r="H190" s="210">
        <v>87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141</v>
      </c>
      <c r="AU190" s="216" t="s">
        <v>81</v>
      </c>
      <c r="AV190" s="11" t="s">
        <v>81</v>
      </c>
      <c r="AW190" s="11" t="s">
        <v>143</v>
      </c>
      <c r="AX190" s="11" t="s">
        <v>71</v>
      </c>
      <c r="AY190" s="216" t="s">
        <v>121</v>
      </c>
    </row>
    <row r="191" spans="2:65" s="12" customFormat="1">
      <c r="B191" s="217"/>
      <c r="C191" s="218"/>
      <c r="D191" s="219" t="s">
        <v>141</v>
      </c>
      <c r="E191" s="220" t="s">
        <v>21</v>
      </c>
      <c r="F191" s="221" t="s">
        <v>146</v>
      </c>
      <c r="G191" s="218"/>
      <c r="H191" s="222">
        <v>145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141</v>
      </c>
      <c r="AU191" s="228" t="s">
        <v>81</v>
      </c>
      <c r="AV191" s="12" t="s">
        <v>128</v>
      </c>
      <c r="AW191" s="12" t="s">
        <v>143</v>
      </c>
      <c r="AX191" s="12" t="s">
        <v>79</v>
      </c>
      <c r="AY191" s="228" t="s">
        <v>121</v>
      </c>
    </row>
    <row r="192" spans="2:65" s="1" customFormat="1" ht="22.5" customHeight="1">
      <c r="B192" s="39"/>
      <c r="C192" s="229" t="s">
        <v>321</v>
      </c>
      <c r="D192" s="229" t="s">
        <v>160</v>
      </c>
      <c r="E192" s="230" t="s">
        <v>322</v>
      </c>
      <c r="F192" s="231" t="s">
        <v>323</v>
      </c>
      <c r="G192" s="232" t="s">
        <v>209</v>
      </c>
      <c r="H192" s="233">
        <v>191.4</v>
      </c>
      <c r="I192" s="234"/>
      <c r="J192" s="235">
        <f>ROUND(I192*H192,2)</f>
        <v>0</v>
      </c>
      <c r="K192" s="231" t="s">
        <v>127</v>
      </c>
      <c r="L192" s="236"/>
      <c r="M192" s="237" t="s">
        <v>21</v>
      </c>
      <c r="N192" s="238" t="s">
        <v>42</v>
      </c>
      <c r="O192" s="40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2" t="s">
        <v>138</v>
      </c>
      <c r="AT192" s="22" t="s">
        <v>160</v>
      </c>
      <c r="AU192" s="22" t="s">
        <v>81</v>
      </c>
      <c r="AY192" s="22" t="s">
        <v>121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79</v>
      </c>
      <c r="BK192" s="202">
        <f>ROUND(I192*H192,2)</f>
        <v>0</v>
      </c>
      <c r="BL192" s="22" t="s">
        <v>128</v>
      </c>
      <c r="BM192" s="22" t="s">
        <v>324</v>
      </c>
    </row>
    <row r="193" spans="2:65" s="11" customFormat="1">
      <c r="B193" s="206"/>
      <c r="C193" s="207"/>
      <c r="D193" s="203" t="s">
        <v>141</v>
      </c>
      <c r="E193" s="208" t="s">
        <v>21</v>
      </c>
      <c r="F193" s="209" t="s">
        <v>325</v>
      </c>
      <c r="G193" s="207"/>
      <c r="H193" s="210">
        <v>191.4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141</v>
      </c>
      <c r="AU193" s="216" t="s">
        <v>81</v>
      </c>
      <c r="AV193" s="11" t="s">
        <v>81</v>
      </c>
      <c r="AW193" s="11" t="s">
        <v>143</v>
      </c>
      <c r="AX193" s="11" t="s">
        <v>71</v>
      </c>
      <c r="AY193" s="216" t="s">
        <v>121</v>
      </c>
    </row>
    <row r="194" spans="2:65" s="12" customFormat="1">
      <c r="B194" s="217"/>
      <c r="C194" s="218"/>
      <c r="D194" s="219" t="s">
        <v>141</v>
      </c>
      <c r="E194" s="220" t="s">
        <v>21</v>
      </c>
      <c r="F194" s="221" t="s">
        <v>146</v>
      </c>
      <c r="G194" s="218"/>
      <c r="H194" s="222">
        <v>191.4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141</v>
      </c>
      <c r="AU194" s="228" t="s">
        <v>81</v>
      </c>
      <c r="AV194" s="12" t="s">
        <v>128</v>
      </c>
      <c r="AW194" s="12" t="s">
        <v>143</v>
      </c>
      <c r="AX194" s="12" t="s">
        <v>79</v>
      </c>
      <c r="AY194" s="228" t="s">
        <v>121</v>
      </c>
    </row>
    <row r="195" spans="2:65" s="1" customFormat="1" ht="22.5" customHeight="1">
      <c r="B195" s="39"/>
      <c r="C195" s="229" t="s">
        <v>231</v>
      </c>
      <c r="D195" s="229" t="s">
        <v>160</v>
      </c>
      <c r="E195" s="230" t="s">
        <v>326</v>
      </c>
      <c r="F195" s="231" t="s">
        <v>327</v>
      </c>
      <c r="G195" s="232" t="s">
        <v>313</v>
      </c>
      <c r="H195" s="233">
        <v>4</v>
      </c>
      <c r="I195" s="234"/>
      <c r="J195" s="235">
        <f>ROUND(I195*H195,2)</f>
        <v>0</v>
      </c>
      <c r="K195" s="231" t="s">
        <v>127</v>
      </c>
      <c r="L195" s="236"/>
      <c r="M195" s="237" t="s">
        <v>21</v>
      </c>
      <c r="N195" s="238" t="s">
        <v>42</v>
      </c>
      <c r="O195" s="40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2" t="s">
        <v>138</v>
      </c>
      <c r="AT195" s="22" t="s">
        <v>160</v>
      </c>
      <c r="AU195" s="22" t="s">
        <v>81</v>
      </c>
      <c r="AY195" s="22" t="s">
        <v>121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79</v>
      </c>
      <c r="BK195" s="202">
        <f>ROUND(I195*H195,2)</f>
        <v>0</v>
      </c>
      <c r="BL195" s="22" t="s">
        <v>128</v>
      </c>
      <c r="BM195" s="22" t="s">
        <v>328</v>
      </c>
    </row>
    <row r="196" spans="2:65" s="1" customFormat="1" ht="31.5" customHeight="1">
      <c r="B196" s="39"/>
      <c r="C196" s="191" t="s">
        <v>329</v>
      </c>
      <c r="D196" s="191" t="s">
        <v>123</v>
      </c>
      <c r="E196" s="192" t="s">
        <v>330</v>
      </c>
      <c r="F196" s="193" t="s">
        <v>331</v>
      </c>
      <c r="G196" s="194" t="s">
        <v>313</v>
      </c>
      <c r="H196" s="195">
        <v>4</v>
      </c>
      <c r="I196" s="196"/>
      <c r="J196" s="197">
        <f>ROUND(I196*H196,2)</f>
        <v>0</v>
      </c>
      <c r="K196" s="193" t="s">
        <v>127</v>
      </c>
      <c r="L196" s="59"/>
      <c r="M196" s="198" t="s">
        <v>21</v>
      </c>
      <c r="N196" s="199" t="s">
        <v>42</v>
      </c>
      <c r="O196" s="40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2" t="s">
        <v>128</v>
      </c>
      <c r="AT196" s="22" t="s">
        <v>123</v>
      </c>
      <c r="AU196" s="22" t="s">
        <v>81</v>
      </c>
      <c r="AY196" s="22" t="s">
        <v>121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79</v>
      </c>
      <c r="BK196" s="202">
        <f>ROUND(I196*H196,2)</f>
        <v>0</v>
      </c>
      <c r="BL196" s="22" t="s">
        <v>128</v>
      </c>
      <c r="BM196" s="22" t="s">
        <v>332</v>
      </c>
    </row>
    <row r="197" spans="2:65" s="1" customFormat="1" ht="27">
      <c r="B197" s="39"/>
      <c r="C197" s="61"/>
      <c r="D197" s="219" t="s">
        <v>139</v>
      </c>
      <c r="E197" s="61"/>
      <c r="F197" s="239" t="s">
        <v>333</v>
      </c>
      <c r="G197" s="61"/>
      <c r="H197" s="61"/>
      <c r="I197" s="161"/>
      <c r="J197" s="61"/>
      <c r="K197" s="61"/>
      <c r="L197" s="59"/>
      <c r="M197" s="205"/>
      <c r="N197" s="40"/>
      <c r="O197" s="40"/>
      <c r="P197" s="40"/>
      <c r="Q197" s="40"/>
      <c r="R197" s="40"/>
      <c r="S197" s="40"/>
      <c r="T197" s="76"/>
      <c r="AT197" s="22" t="s">
        <v>139</v>
      </c>
      <c r="AU197" s="22" t="s">
        <v>81</v>
      </c>
    </row>
    <row r="198" spans="2:65" s="1" customFormat="1" ht="22.5" customHeight="1">
      <c r="B198" s="39"/>
      <c r="C198" s="191" t="s">
        <v>236</v>
      </c>
      <c r="D198" s="191" t="s">
        <v>123</v>
      </c>
      <c r="E198" s="192" t="s">
        <v>334</v>
      </c>
      <c r="F198" s="193" t="s">
        <v>335</v>
      </c>
      <c r="G198" s="194" t="s">
        <v>313</v>
      </c>
      <c r="H198" s="195">
        <v>4</v>
      </c>
      <c r="I198" s="196"/>
      <c r="J198" s="197">
        <f t="shared" ref="J198:J204" si="0">ROUND(I198*H198,2)</f>
        <v>0</v>
      </c>
      <c r="K198" s="193" t="s">
        <v>127</v>
      </c>
      <c r="L198" s="59"/>
      <c r="M198" s="198" t="s">
        <v>21</v>
      </c>
      <c r="N198" s="199" t="s">
        <v>42</v>
      </c>
      <c r="O198" s="40"/>
      <c r="P198" s="200">
        <f t="shared" ref="P198:P204" si="1">O198*H198</f>
        <v>0</v>
      </c>
      <c r="Q198" s="200">
        <v>0</v>
      </c>
      <c r="R198" s="200">
        <f t="shared" ref="R198:R204" si="2">Q198*H198</f>
        <v>0</v>
      </c>
      <c r="S198" s="200">
        <v>0</v>
      </c>
      <c r="T198" s="201">
        <f t="shared" ref="T198:T204" si="3">S198*H198</f>
        <v>0</v>
      </c>
      <c r="AR198" s="22" t="s">
        <v>128</v>
      </c>
      <c r="AT198" s="22" t="s">
        <v>123</v>
      </c>
      <c r="AU198" s="22" t="s">
        <v>81</v>
      </c>
      <c r="AY198" s="22" t="s">
        <v>121</v>
      </c>
      <c r="BE198" s="202">
        <f t="shared" ref="BE198:BE204" si="4">IF(N198="základní",J198,0)</f>
        <v>0</v>
      </c>
      <c r="BF198" s="202">
        <f t="shared" ref="BF198:BF204" si="5">IF(N198="snížená",J198,0)</f>
        <v>0</v>
      </c>
      <c r="BG198" s="202">
        <f t="shared" ref="BG198:BG204" si="6">IF(N198="zákl. přenesená",J198,0)</f>
        <v>0</v>
      </c>
      <c r="BH198" s="202">
        <f t="shared" ref="BH198:BH204" si="7">IF(N198="sníž. přenesená",J198,0)</f>
        <v>0</v>
      </c>
      <c r="BI198" s="202">
        <f t="shared" ref="BI198:BI204" si="8">IF(N198="nulová",J198,0)</f>
        <v>0</v>
      </c>
      <c r="BJ198" s="22" t="s">
        <v>79</v>
      </c>
      <c r="BK198" s="202">
        <f t="shared" ref="BK198:BK204" si="9">ROUND(I198*H198,2)</f>
        <v>0</v>
      </c>
      <c r="BL198" s="22" t="s">
        <v>128</v>
      </c>
      <c r="BM198" s="22" t="s">
        <v>336</v>
      </c>
    </row>
    <row r="199" spans="2:65" s="1" customFormat="1" ht="22.5" customHeight="1">
      <c r="B199" s="39"/>
      <c r="C199" s="229" t="s">
        <v>337</v>
      </c>
      <c r="D199" s="229" t="s">
        <v>160</v>
      </c>
      <c r="E199" s="230" t="s">
        <v>338</v>
      </c>
      <c r="F199" s="231" t="s">
        <v>339</v>
      </c>
      <c r="G199" s="232" t="s">
        <v>313</v>
      </c>
      <c r="H199" s="233">
        <v>4</v>
      </c>
      <c r="I199" s="234"/>
      <c r="J199" s="235">
        <f t="shared" si="0"/>
        <v>0</v>
      </c>
      <c r="K199" s="231" t="s">
        <v>127</v>
      </c>
      <c r="L199" s="236"/>
      <c r="M199" s="237" t="s">
        <v>21</v>
      </c>
      <c r="N199" s="238" t="s">
        <v>42</v>
      </c>
      <c r="O199" s="40"/>
      <c r="P199" s="200">
        <f t="shared" si="1"/>
        <v>0</v>
      </c>
      <c r="Q199" s="200">
        <v>0</v>
      </c>
      <c r="R199" s="200">
        <f t="shared" si="2"/>
        <v>0</v>
      </c>
      <c r="S199" s="200">
        <v>0</v>
      </c>
      <c r="T199" s="201">
        <f t="shared" si="3"/>
        <v>0</v>
      </c>
      <c r="AR199" s="22" t="s">
        <v>138</v>
      </c>
      <c r="AT199" s="22" t="s">
        <v>160</v>
      </c>
      <c r="AU199" s="22" t="s">
        <v>81</v>
      </c>
      <c r="AY199" s="22" t="s">
        <v>121</v>
      </c>
      <c r="BE199" s="202">
        <f t="shared" si="4"/>
        <v>0</v>
      </c>
      <c r="BF199" s="202">
        <f t="shared" si="5"/>
        <v>0</v>
      </c>
      <c r="BG199" s="202">
        <f t="shared" si="6"/>
        <v>0</v>
      </c>
      <c r="BH199" s="202">
        <f t="shared" si="7"/>
        <v>0</v>
      </c>
      <c r="BI199" s="202">
        <f t="shared" si="8"/>
        <v>0</v>
      </c>
      <c r="BJ199" s="22" t="s">
        <v>79</v>
      </c>
      <c r="BK199" s="202">
        <f t="shared" si="9"/>
        <v>0</v>
      </c>
      <c r="BL199" s="22" t="s">
        <v>128</v>
      </c>
      <c r="BM199" s="22" t="s">
        <v>340</v>
      </c>
    </row>
    <row r="200" spans="2:65" s="1" customFormat="1" ht="31.5" customHeight="1">
      <c r="B200" s="39"/>
      <c r="C200" s="229" t="s">
        <v>239</v>
      </c>
      <c r="D200" s="229" t="s">
        <v>160</v>
      </c>
      <c r="E200" s="230" t="s">
        <v>341</v>
      </c>
      <c r="F200" s="231" t="s">
        <v>342</v>
      </c>
      <c r="G200" s="232" t="s">
        <v>313</v>
      </c>
      <c r="H200" s="233">
        <v>4</v>
      </c>
      <c r="I200" s="234"/>
      <c r="J200" s="235">
        <f t="shared" si="0"/>
        <v>0</v>
      </c>
      <c r="K200" s="231" t="s">
        <v>127</v>
      </c>
      <c r="L200" s="236"/>
      <c r="M200" s="237" t="s">
        <v>21</v>
      </c>
      <c r="N200" s="238" t="s">
        <v>42</v>
      </c>
      <c r="O200" s="40"/>
      <c r="P200" s="200">
        <f t="shared" si="1"/>
        <v>0</v>
      </c>
      <c r="Q200" s="200">
        <v>0</v>
      </c>
      <c r="R200" s="200">
        <f t="shared" si="2"/>
        <v>0</v>
      </c>
      <c r="S200" s="200">
        <v>0</v>
      </c>
      <c r="T200" s="201">
        <f t="shared" si="3"/>
        <v>0</v>
      </c>
      <c r="AR200" s="22" t="s">
        <v>138</v>
      </c>
      <c r="AT200" s="22" t="s">
        <v>160</v>
      </c>
      <c r="AU200" s="22" t="s">
        <v>81</v>
      </c>
      <c r="AY200" s="22" t="s">
        <v>121</v>
      </c>
      <c r="BE200" s="202">
        <f t="shared" si="4"/>
        <v>0</v>
      </c>
      <c r="BF200" s="202">
        <f t="shared" si="5"/>
        <v>0</v>
      </c>
      <c r="BG200" s="202">
        <f t="shared" si="6"/>
        <v>0</v>
      </c>
      <c r="BH200" s="202">
        <f t="shared" si="7"/>
        <v>0</v>
      </c>
      <c r="BI200" s="202">
        <f t="shared" si="8"/>
        <v>0</v>
      </c>
      <c r="BJ200" s="22" t="s">
        <v>79</v>
      </c>
      <c r="BK200" s="202">
        <f t="shared" si="9"/>
        <v>0</v>
      </c>
      <c r="BL200" s="22" t="s">
        <v>128</v>
      </c>
      <c r="BM200" s="22" t="s">
        <v>262</v>
      </c>
    </row>
    <row r="201" spans="2:65" s="1" customFormat="1" ht="22.5" customHeight="1">
      <c r="B201" s="39"/>
      <c r="C201" s="229" t="s">
        <v>343</v>
      </c>
      <c r="D201" s="229" t="s">
        <v>160</v>
      </c>
      <c r="E201" s="230" t="s">
        <v>344</v>
      </c>
      <c r="F201" s="231" t="s">
        <v>345</v>
      </c>
      <c r="G201" s="232" t="s">
        <v>313</v>
      </c>
      <c r="H201" s="233">
        <v>4</v>
      </c>
      <c r="I201" s="234"/>
      <c r="J201" s="235">
        <f t="shared" si="0"/>
        <v>0</v>
      </c>
      <c r="K201" s="231" t="s">
        <v>127</v>
      </c>
      <c r="L201" s="236"/>
      <c r="M201" s="237" t="s">
        <v>21</v>
      </c>
      <c r="N201" s="238" t="s">
        <v>42</v>
      </c>
      <c r="O201" s="40"/>
      <c r="P201" s="200">
        <f t="shared" si="1"/>
        <v>0</v>
      </c>
      <c r="Q201" s="200">
        <v>0</v>
      </c>
      <c r="R201" s="200">
        <f t="shared" si="2"/>
        <v>0</v>
      </c>
      <c r="S201" s="200">
        <v>0</v>
      </c>
      <c r="T201" s="201">
        <f t="shared" si="3"/>
        <v>0</v>
      </c>
      <c r="AR201" s="22" t="s">
        <v>138</v>
      </c>
      <c r="AT201" s="22" t="s">
        <v>160</v>
      </c>
      <c r="AU201" s="22" t="s">
        <v>81</v>
      </c>
      <c r="AY201" s="22" t="s">
        <v>121</v>
      </c>
      <c r="BE201" s="202">
        <f t="shared" si="4"/>
        <v>0</v>
      </c>
      <c r="BF201" s="202">
        <f t="shared" si="5"/>
        <v>0</v>
      </c>
      <c r="BG201" s="202">
        <f t="shared" si="6"/>
        <v>0</v>
      </c>
      <c r="BH201" s="202">
        <f t="shared" si="7"/>
        <v>0</v>
      </c>
      <c r="BI201" s="202">
        <f t="shared" si="8"/>
        <v>0</v>
      </c>
      <c r="BJ201" s="22" t="s">
        <v>79</v>
      </c>
      <c r="BK201" s="202">
        <f t="shared" si="9"/>
        <v>0</v>
      </c>
      <c r="BL201" s="22" t="s">
        <v>128</v>
      </c>
      <c r="BM201" s="22" t="s">
        <v>346</v>
      </c>
    </row>
    <row r="202" spans="2:65" s="1" customFormat="1" ht="22.5" customHeight="1">
      <c r="B202" s="39"/>
      <c r="C202" s="229" t="s">
        <v>243</v>
      </c>
      <c r="D202" s="229" t="s">
        <v>160</v>
      </c>
      <c r="E202" s="230" t="s">
        <v>347</v>
      </c>
      <c r="F202" s="231" t="s">
        <v>348</v>
      </c>
      <c r="G202" s="232" t="s">
        <v>313</v>
      </c>
      <c r="H202" s="233">
        <v>4</v>
      </c>
      <c r="I202" s="234"/>
      <c r="J202" s="235">
        <f t="shared" si="0"/>
        <v>0</v>
      </c>
      <c r="K202" s="231" t="s">
        <v>127</v>
      </c>
      <c r="L202" s="236"/>
      <c r="M202" s="237" t="s">
        <v>21</v>
      </c>
      <c r="N202" s="238" t="s">
        <v>42</v>
      </c>
      <c r="O202" s="40"/>
      <c r="P202" s="200">
        <f t="shared" si="1"/>
        <v>0</v>
      </c>
      <c r="Q202" s="200">
        <v>0</v>
      </c>
      <c r="R202" s="200">
        <f t="shared" si="2"/>
        <v>0</v>
      </c>
      <c r="S202" s="200">
        <v>0</v>
      </c>
      <c r="T202" s="201">
        <f t="shared" si="3"/>
        <v>0</v>
      </c>
      <c r="AR202" s="22" t="s">
        <v>138</v>
      </c>
      <c r="AT202" s="22" t="s">
        <v>160</v>
      </c>
      <c r="AU202" s="22" t="s">
        <v>81</v>
      </c>
      <c r="AY202" s="22" t="s">
        <v>121</v>
      </c>
      <c r="BE202" s="202">
        <f t="shared" si="4"/>
        <v>0</v>
      </c>
      <c r="BF202" s="202">
        <f t="shared" si="5"/>
        <v>0</v>
      </c>
      <c r="BG202" s="202">
        <f t="shared" si="6"/>
        <v>0</v>
      </c>
      <c r="BH202" s="202">
        <f t="shared" si="7"/>
        <v>0</v>
      </c>
      <c r="BI202" s="202">
        <f t="shared" si="8"/>
        <v>0</v>
      </c>
      <c r="BJ202" s="22" t="s">
        <v>79</v>
      </c>
      <c r="BK202" s="202">
        <f t="shared" si="9"/>
        <v>0</v>
      </c>
      <c r="BL202" s="22" t="s">
        <v>128</v>
      </c>
      <c r="BM202" s="22" t="s">
        <v>349</v>
      </c>
    </row>
    <row r="203" spans="2:65" s="1" customFormat="1" ht="31.5" customHeight="1">
      <c r="B203" s="39"/>
      <c r="C203" s="229" t="s">
        <v>350</v>
      </c>
      <c r="D203" s="229" t="s">
        <v>160</v>
      </c>
      <c r="E203" s="230" t="s">
        <v>351</v>
      </c>
      <c r="F203" s="231" t="s">
        <v>352</v>
      </c>
      <c r="G203" s="232" t="s">
        <v>313</v>
      </c>
      <c r="H203" s="233">
        <v>4</v>
      </c>
      <c r="I203" s="234"/>
      <c r="J203" s="235">
        <f t="shared" si="0"/>
        <v>0</v>
      </c>
      <c r="K203" s="231" t="s">
        <v>127</v>
      </c>
      <c r="L203" s="236"/>
      <c r="M203" s="237" t="s">
        <v>21</v>
      </c>
      <c r="N203" s="238" t="s">
        <v>42</v>
      </c>
      <c r="O203" s="40"/>
      <c r="P203" s="200">
        <f t="shared" si="1"/>
        <v>0</v>
      </c>
      <c r="Q203" s="200">
        <v>0</v>
      </c>
      <c r="R203" s="200">
        <f t="shared" si="2"/>
        <v>0</v>
      </c>
      <c r="S203" s="200">
        <v>0</v>
      </c>
      <c r="T203" s="201">
        <f t="shared" si="3"/>
        <v>0</v>
      </c>
      <c r="AR203" s="22" t="s">
        <v>138</v>
      </c>
      <c r="AT203" s="22" t="s">
        <v>160</v>
      </c>
      <c r="AU203" s="22" t="s">
        <v>81</v>
      </c>
      <c r="AY203" s="22" t="s">
        <v>121</v>
      </c>
      <c r="BE203" s="202">
        <f t="shared" si="4"/>
        <v>0</v>
      </c>
      <c r="BF203" s="202">
        <f t="shared" si="5"/>
        <v>0</v>
      </c>
      <c r="BG203" s="202">
        <f t="shared" si="6"/>
        <v>0</v>
      </c>
      <c r="BH203" s="202">
        <f t="shared" si="7"/>
        <v>0</v>
      </c>
      <c r="BI203" s="202">
        <f t="shared" si="8"/>
        <v>0</v>
      </c>
      <c r="BJ203" s="22" t="s">
        <v>79</v>
      </c>
      <c r="BK203" s="202">
        <f t="shared" si="9"/>
        <v>0</v>
      </c>
      <c r="BL203" s="22" t="s">
        <v>128</v>
      </c>
      <c r="BM203" s="22" t="s">
        <v>353</v>
      </c>
    </row>
    <row r="204" spans="2:65" s="1" customFormat="1" ht="22.5" customHeight="1">
      <c r="B204" s="39"/>
      <c r="C204" s="229" t="s">
        <v>246</v>
      </c>
      <c r="D204" s="229" t="s">
        <v>160</v>
      </c>
      <c r="E204" s="230" t="s">
        <v>354</v>
      </c>
      <c r="F204" s="231" t="s">
        <v>355</v>
      </c>
      <c r="G204" s="232" t="s">
        <v>313</v>
      </c>
      <c r="H204" s="233">
        <v>4</v>
      </c>
      <c r="I204" s="234"/>
      <c r="J204" s="235">
        <f t="shared" si="0"/>
        <v>0</v>
      </c>
      <c r="K204" s="231" t="s">
        <v>21</v>
      </c>
      <c r="L204" s="236"/>
      <c r="M204" s="237" t="s">
        <v>21</v>
      </c>
      <c r="N204" s="238" t="s">
        <v>42</v>
      </c>
      <c r="O204" s="40"/>
      <c r="P204" s="200">
        <f t="shared" si="1"/>
        <v>0</v>
      </c>
      <c r="Q204" s="200">
        <v>0</v>
      </c>
      <c r="R204" s="200">
        <f t="shared" si="2"/>
        <v>0</v>
      </c>
      <c r="S204" s="200">
        <v>0</v>
      </c>
      <c r="T204" s="201">
        <f t="shared" si="3"/>
        <v>0</v>
      </c>
      <c r="AR204" s="22" t="s">
        <v>138</v>
      </c>
      <c r="AT204" s="22" t="s">
        <v>160</v>
      </c>
      <c r="AU204" s="22" t="s">
        <v>81</v>
      </c>
      <c r="AY204" s="22" t="s">
        <v>121</v>
      </c>
      <c r="BE204" s="202">
        <f t="shared" si="4"/>
        <v>0</v>
      </c>
      <c r="BF204" s="202">
        <f t="shared" si="5"/>
        <v>0</v>
      </c>
      <c r="BG204" s="202">
        <f t="shared" si="6"/>
        <v>0</v>
      </c>
      <c r="BH204" s="202">
        <f t="shared" si="7"/>
        <v>0</v>
      </c>
      <c r="BI204" s="202">
        <f t="shared" si="8"/>
        <v>0</v>
      </c>
      <c r="BJ204" s="22" t="s">
        <v>79</v>
      </c>
      <c r="BK204" s="202">
        <f t="shared" si="9"/>
        <v>0</v>
      </c>
      <c r="BL204" s="22" t="s">
        <v>128</v>
      </c>
      <c r="BM204" s="22" t="s">
        <v>356</v>
      </c>
    </row>
    <row r="205" spans="2:65" s="1" customFormat="1" ht="27">
      <c r="B205" s="39"/>
      <c r="C205" s="61"/>
      <c r="D205" s="219" t="s">
        <v>139</v>
      </c>
      <c r="E205" s="61"/>
      <c r="F205" s="239" t="s">
        <v>357</v>
      </c>
      <c r="G205" s="61"/>
      <c r="H205" s="61"/>
      <c r="I205" s="161"/>
      <c r="J205" s="61"/>
      <c r="K205" s="61"/>
      <c r="L205" s="59"/>
      <c r="M205" s="205"/>
      <c r="N205" s="40"/>
      <c r="O205" s="40"/>
      <c r="P205" s="40"/>
      <c r="Q205" s="40"/>
      <c r="R205" s="40"/>
      <c r="S205" s="40"/>
      <c r="T205" s="76"/>
      <c r="AT205" s="22" t="s">
        <v>139</v>
      </c>
      <c r="AU205" s="22" t="s">
        <v>81</v>
      </c>
    </row>
    <row r="206" spans="2:65" s="1" customFormat="1" ht="22.5" customHeight="1">
      <c r="B206" s="39"/>
      <c r="C206" s="229" t="s">
        <v>358</v>
      </c>
      <c r="D206" s="229" t="s">
        <v>160</v>
      </c>
      <c r="E206" s="230" t="s">
        <v>359</v>
      </c>
      <c r="F206" s="231" t="s">
        <v>360</v>
      </c>
      <c r="G206" s="232" t="s">
        <v>313</v>
      </c>
      <c r="H206" s="233">
        <v>4</v>
      </c>
      <c r="I206" s="234"/>
      <c r="J206" s="235">
        <f>ROUND(I206*H206,2)</f>
        <v>0</v>
      </c>
      <c r="K206" s="231" t="s">
        <v>127</v>
      </c>
      <c r="L206" s="236"/>
      <c r="M206" s="237" t="s">
        <v>21</v>
      </c>
      <c r="N206" s="238" t="s">
        <v>42</v>
      </c>
      <c r="O206" s="40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2" t="s">
        <v>138</v>
      </c>
      <c r="AT206" s="22" t="s">
        <v>160</v>
      </c>
      <c r="AU206" s="22" t="s">
        <v>81</v>
      </c>
      <c r="AY206" s="22" t="s">
        <v>121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79</v>
      </c>
      <c r="BK206" s="202">
        <f>ROUND(I206*H206,2)</f>
        <v>0</v>
      </c>
      <c r="BL206" s="22" t="s">
        <v>128</v>
      </c>
      <c r="BM206" s="22" t="s">
        <v>361</v>
      </c>
    </row>
    <row r="207" spans="2:65" s="1" customFormat="1" ht="22.5" customHeight="1">
      <c r="B207" s="39"/>
      <c r="C207" s="191" t="s">
        <v>251</v>
      </c>
      <c r="D207" s="191" t="s">
        <v>123</v>
      </c>
      <c r="E207" s="192" t="s">
        <v>362</v>
      </c>
      <c r="F207" s="193" t="s">
        <v>363</v>
      </c>
      <c r="G207" s="194" t="s">
        <v>313</v>
      </c>
      <c r="H207" s="195">
        <v>6</v>
      </c>
      <c r="I207" s="196"/>
      <c r="J207" s="197">
        <f>ROUND(I207*H207,2)</f>
        <v>0</v>
      </c>
      <c r="K207" s="193" t="s">
        <v>127</v>
      </c>
      <c r="L207" s="59"/>
      <c r="M207" s="198" t="s">
        <v>21</v>
      </c>
      <c r="N207" s="199" t="s">
        <v>42</v>
      </c>
      <c r="O207" s="40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AR207" s="22" t="s">
        <v>128</v>
      </c>
      <c r="AT207" s="22" t="s">
        <v>123</v>
      </c>
      <c r="AU207" s="22" t="s">
        <v>81</v>
      </c>
      <c r="AY207" s="22" t="s">
        <v>121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2" t="s">
        <v>79</v>
      </c>
      <c r="BK207" s="202">
        <f>ROUND(I207*H207,2)</f>
        <v>0</v>
      </c>
      <c r="BL207" s="22" t="s">
        <v>128</v>
      </c>
      <c r="BM207" s="22" t="s">
        <v>364</v>
      </c>
    </row>
    <row r="208" spans="2:65" s="11" customFormat="1">
      <c r="B208" s="206"/>
      <c r="C208" s="207"/>
      <c r="D208" s="203" t="s">
        <v>141</v>
      </c>
      <c r="E208" s="208" t="s">
        <v>21</v>
      </c>
      <c r="F208" s="209" t="s">
        <v>365</v>
      </c>
      <c r="G208" s="207"/>
      <c r="H208" s="210">
        <v>4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141</v>
      </c>
      <c r="AU208" s="216" t="s">
        <v>81</v>
      </c>
      <c r="AV208" s="11" t="s">
        <v>81</v>
      </c>
      <c r="AW208" s="11" t="s">
        <v>143</v>
      </c>
      <c r="AX208" s="11" t="s">
        <v>71</v>
      </c>
      <c r="AY208" s="216" t="s">
        <v>121</v>
      </c>
    </row>
    <row r="209" spans="2:65" s="11" customFormat="1">
      <c r="B209" s="206"/>
      <c r="C209" s="207"/>
      <c r="D209" s="203" t="s">
        <v>141</v>
      </c>
      <c r="E209" s="208" t="s">
        <v>21</v>
      </c>
      <c r="F209" s="209" t="s">
        <v>366</v>
      </c>
      <c r="G209" s="207"/>
      <c r="H209" s="210">
        <v>2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141</v>
      </c>
      <c r="AU209" s="216" t="s">
        <v>81</v>
      </c>
      <c r="AV209" s="11" t="s">
        <v>81</v>
      </c>
      <c r="AW209" s="11" t="s">
        <v>143</v>
      </c>
      <c r="AX209" s="11" t="s">
        <v>71</v>
      </c>
      <c r="AY209" s="216" t="s">
        <v>121</v>
      </c>
    </row>
    <row r="210" spans="2:65" s="12" customFormat="1">
      <c r="B210" s="217"/>
      <c r="C210" s="218"/>
      <c r="D210" s="219" t="s">
        <v>141</v>
      </c>
      <c r="E210" s="220" t="s">
        <v>21</v>
      </c>
      <c r="F210" s="221" t="s">
        <v>146</v>
      </c>
      <c r="G210" s="218"/>
      <c r="H210" s="222">
        <v>6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141</v>
      </c>
      <c r="AU210" s="228" t="s">
        <v>81</v>
      </c>
      <c r="AV210" s="12" t="s">
        <v>128</v>
      </c>
      <c r="AW210" s="12" t="s">
        <v>143</v>
      </c>
      <c r="AX210" s="12" t="s">
        <v>79</v>
      </c>
      <c r="AY210" s="228" t="s">
        <v>121</v>
      </c>
    </row>
    <row r="211" spans="2:65" s="1" customFormat="1" ht="22.5" customHeight="1">
      <c r="B211" s="39"/>
      <c r="C211" s="191" t="s">
        <v>367</v>
      </c>
      <c r="D211" s="191" t="s">
        <v>123</v>
      </c>
      <c r="E211" s="192" t="s">
        <v>368</v>
      </c>
      <c r="F211" s="193" t="s">
        <v>369</v>
      </c>
      <c r="G211" s="194" t="s">
        <v>313</v>
      </c>
      <c r="H211" s="195">
        <v>6</v>
      </c>
      <c r="I211" s="196"/>
      <c r="J211" s="197">
        <f>ROUND(I211*H211,2)</f>
        <v>0</v>
      </c>
      <c r="K211" s="193" t="s">
        <v>127</v>
      </c>
      <c r="L211" s="59"/>
      <c r="M211" s="198" t="s">
        <v>21</v>
      </c>
      <c r="N211" s="199" t="s">
        <v>42</v>
      </c>
      <c r="O211" s="40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2" t="s">
        <v>128</v>
      </c>
      <c r="AT211" s="22" t="s">
        <v>123</v>
      </c>
      <c r="AU211" s="22" t="s">
        <v>81</v>
      </c>
      <c r="AY211" s="22" t="s">
        <v>121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79</v>
      </c>
      <c r="BK211" s="202">
        <f>ROUND(I211*H211,2)</f>
        <v>0</v>
      </c>
      <c r="BL211" s="22" t="s">
        <v>128</v>
      </c>
      <c r="BM211" s="22" t="s">
        <v>370</v>
      </c>
    </row>
    <row r="212" spans="2:65" s="11" customFormat="1">
      <c r="B212" s="206"/>
      <c r="C212" s="207"/>
      <c r="D212" s="203" t="s">
        <v>141</v>
      </c>
      <c r="E212" s="208" t="s">
        <v>21</v>
      </c>
      <c r="F212" s="209" t="s">
        <v>134</v>
      </c>
      <c r="G212" s="207"/>
      <c r="H212" s="210">
        <v>6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141</v>
      </c>
      <c r="AU212" s="216" t="s">
        <v>81</v>
      </c>
      <c r="AV212" s="11" t="s">
        <v>81</v>
      </c>
      <c r="AW212" s="11" t="s">
        <v>143</v>
      </c>
      <c r="AX212" s="11" t="s">
        <v>71</v>
      </c>
      <c r="AY212" s="216" t="s">
        <v>121</v>
      </c>
    </row>
    <row r="213" spans="2:65" s="12" customFormat="1">
      <c r="B213" s="217"/>
      <c r="C213" s="218"/>
      <c r="D213" s="219" t="s">
        <v>141</v>
      </c>
      <c r="E213" s="220" t="s">
        <v>21</v>
      </c>
      <c r="F213" s="221" t="s">
        <v>146</v>
      </c>
      <c r="G213" s="218"/>
      <c r="H213" s="222">
        <v>6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141</v>
      </c>
      <c r="AU213" s="228" t="s">
        <v>81</v>
      </c>
      <c r="AV213" s="12" t="s">
        <v>128</v>
      </c>
      <c r="AW213" s="12" t="s">
        <v>143</v>
      </c>
      <c r="AX213" s="12" t="s">
        <v>79</v>
      </c>
      <c r="AY213" s="228" t="s">
        <v>121</v>
      </c>
    </row>
    <row r="214" spans="2:65" s="1" customFormat="1" ht="22.5" customHeight="1">
      <c r="B214" s="39"/>
      <c r="C214" s="191" t="s">
        <v>254</v>
      </c>
      <c r="D214" s="191" t="s">
        <v>123</v>
      </c>
      <c r="E214" s="192" t="s">
        <v>371</v>
      </c>
      <c r="F214" s="193" t="s">
        <v>372</v>
      </c>
      <c r="G214" s="194" t="s">
        <v>313</v>
      </c>
      <c r="H214" s="195">
        <v>6</v>
      </c>
      <c r="I214" s="196"/>
      <c r="J214" s="197">
        <f>ROUND(I214*H214,2)</f>
        <v>0</v>
      </c>
      <c r="K214" s="193" t="s">
        <v>127</v>
      </c>
      <c r="L214" s="59"/>
      <c r="M214" s="198" t="s">
        <v>21</v>
      </c>
      <c r="N214" s="199" t="s">
        <v>42</v>
      </c>
      <c r="O214" s="40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2" t="s">
        <v>128</v>
      </c>
      <c r="AT214" s="22" t="s">
        <v>123</v>
      </c>
      <c r="AU214" s="22" t="s">
        <v>81</v>
      </c>
      <c r="AY214" s="22" t="s">
        <v>121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2" t="s">
        <v>79</v>
      </c>
      <c r="BK214" s="202">
        <f>ROUND(I214*H214,2)</f>
        <v>0</v>
      </c>
      <c r="BL214" s="22" t="s">
        <v>128</v>
      </c>
      <c r="BM214" s="22" t="s">
        <v>373</v>
      </c>
    </row>
    <row r="215" spans="2:65" s="11" customFormat="1">
      <c r="B215" s="206"/>
      <c r="C215" s="207"/>
      <c r="D215" s="203" t="s">
        <v>141</v>
      </c>
      <c r="E215" s="208" t="s">
        <v>21</v>
      </c>
      <c r="F215" s="209" t="s">
        <v>134</v>
      </c>
      <c r="G215" s="207"/>
      <c r="H215" s="210">
        <v>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141</v>
      </c>
      <c r="AU215" s="216" t="s">
        <v>81</v>
      </c>
      <c r="AV215" s="11" t="s">
        <v>81</v>
      </c>
      <c r="AW215" s="11" t="s">
        <v>143</v>
      </c>
      <c r="AX215" s="11" t="s">
        <v>71</v>
      </c>
      <c r="AY215" s="216" t="s">
        <v>121</v>
      </c>
    </row>
    <row r="216" spans="2:65" s="12" customFormat="1">
      <c r="B216" s="217"/>
      <c r="C216" s="218"/>
      <c r="D216" s="219" t="s">
        <v>141</v>
      </c>
      <c r="E216" s="220" t="s">
        <v>21</v>
      </c>
      <c r="F216" s="221" t="s">
        <v>146</v>
      </c>
      <c r="G216" s="218"/>
      <c r="H216" s="222">
        <v>6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141</v>
      </c>
      <c r="AU216" s="228" t="s">
        <v>81</v>
      </c>
      <c r="AV216" s="12" t="s">
        <v>128</v>
      </c>
      <c r="AW216" s="12" t="s">
        <v>143</v>
      </c>
      <c r="AX216" s="12" t="s">
        <v>79</v>
      </c>
      <c r="AY216" s="228" t="s">
        <v>121</v>
      </c>
    </row>
    <row r="217" spans="2:65" s="1" customFormat="1" ht="22.5" customHeight="1">
      <c r="B217" s="39"/>
      <c r="C217" s="191" t="s">
        <v>374</v>
      </c>
      <c r="D217" s="191" t="s">
        <v>123</v>
      </c>
      <c r="E217" s="192" t="s">
        <v>375</v>
      </c>
      <c r="F217" s="193" t="s">
        <v>376</v>
      </c>
      <c r="G217" s="194" t="s">
        <v>313</v>
      </c>
      <c r="H217" s="195">
        <v>15</v>
      </c>
      <c r="I217" s="196"/>
      <c r="J217" s="197">
        <f>ROUND(I217*H217,2)</f>
        <v>0</v>
      </c>
      <c r="K217" s="193" t="s">
        <v>127</v>
      </c>
      <c r="L217" s="59"/>
      <c r="M217" s="198" t="s">
        <v>21</v>
      </c>
      <c r="N217" s="199" t="s">
        <v>42</v>
      </c>
      <c r="O217" s="40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2" t="s">
        <v>128</v>
      </c>
      <c r="AT217" s="22" t="s">
        <v>123</v>
      </c>
      <c r="AU217" s="22" t="s">
        <v>81</v>
      </c>
      <c r="AY217" s="22" t="s">
        <v>121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79</v>
      </c>
      <c r="BK217" s="202">
        <f>ROUND(I217*H217,2)</f>
        <v>0</v>
      </c>
      <c r="BL217" s="22" t="s">
        <v>128</v>
      </c>
      <c r="BM217" s="22" t="s">
        <v>377</v>
      </c>
    </row>
    <row r="218" spans="2:65" s="1" customFormat="1" ht="31.5" customHeight="1">
      <c r="B218" s="39"/>
      <c r="C218" s="191" t="s">
        <v>258</v>
      </c>
      <c r="D218" s="191" t="s">
        <v>123</v>
      </c>
      <c r="E218" s="192" t="s">
        <v>378</v>
      </c>
      <c r="F218" s="193" t="s">
        <v>379</v>
      </c>
      <c r="G218" s="194" t="s">
        <v>137</v>
      </c>
      <c r="H218" s="195">
        <v>4</v>
      </c>
      <c r="I218" s="196"/>
      <c r="J218" s="197">
        <f>ROUND(I218*H218,2)</f>
        <v>0</v>
      </c>
      <c r="K218" s="193" t="s">
        <v>127</v>
      </c>
      <c r="L218" s="59"/>
      <c r="M218" s="198" t="s">
        <v>21</v>
      </c>
      <c r="N218" s="199" t="s">
        <v>42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2" t="s">
        <v>128</v>
      </c>
      <c r="AT218" s="22" t="s">
        <v>123</v>
      </c>
      <c r="AU218" s="22" t="s">
        <v>81</v>
      </c>
      <c r="AY218" s="22" t="s">
        <v>121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79</v>
      </c>
      <c r="BK218" s="202">
        <f>ROUND(I218*H218,2)</f>
        <v>0</v>
      </c>
      <c r="BL218" s="22" t="s">
        <v>128</v>
      </c>
      <c r="BM218" s="22" t="s">
        <v>380</v>
      </c>
    </row>
    <row r="219" spans="2:65" s="1" customFormat="1" ht="27">
      <c r="B219" s="39"/>
      <c r="C219" s="61"/>
      <c r="D219" s="203" t="s">
        <v>139</v>
      </c>
      <c r="E219" s="61"/>
      <c r="F219" s="204" t="s">
        <v>381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139</v>
      </c>
      <c r="AU219" s="22" t="s">
        <v>81</v>
      </c>
    </row>
    <row r="220" spans="2:65" s="10" customFormat="1" ht="29.85" customHeight="1">
      <c r="B220" s="174"/>
      <c r="C220" s="175"/>
      <c r="D220" s="188" t="s">
        <v>70</v>
      </c>
      <c r="E220" s="189" t="s">
        <v>166</v>
      </c>
      <c r="F220" s="189" t="s">
        <v>382</v>
      </c>
      <c r="G220" s="175"/>
      <c r="H220" s="175"/>
      <c r="I220" s="178"/>
      <c r="J220" s="190">
        <f>BK220</f>
        <v>0</v>
      </c>
      <c r="K220" s="175"/>
      <c r="L220" s="180"/>
      <c r="M220" s="181"/>
      <c r="N220" s="182"/>
      <c r="O220" s="182"/>
      <c r="P220" s="183">
        <f>SUM(P221:P282)</f>
        <v>0</v>
      </c>
      <c r="Q220" s="182"/>
      <c r="R220" s="183">
        <f>SUM(R221:R282)</f>
        <v>0</v>
      </c>
      <c r="S220" s="182"/>
      <c r="T220" s="184">
        <f>SUM(T221:T282)</f>
        <v>0</v>
      </c>
      <c r="AR220" s="185" t="s">
        <v>79</v>
      </c>
      <c r="AT220" s="186" t="s">
        <v>70</v>
      </c>
      <c r="AU220" s="186" t="s">
        <v>79</v>
      </c>
      <c r="AY220" s="185" t="s">
        <v>121</v>
      </c>
      <c r="BK220" s="187">
        <f>SUM(BK221:BK282)</f>
        <v>0</v>
      </c>
    </row>
    <row r="221" spans="2:65" s="1" customFormat="1" ht="22.5" customHeight="1">
      <c r="B221" s="39"/>
      <c r="C221" s="191" t="s">
        <v>383</v>
      </c>
      <c r="D221" s="191" t="s">
        <v>123</v>
      </c>
      <c r="E221" s="192" t="s">
        <v>384</v>
      </c>
      <c r="F221" s="193" t="s">
        <v>385</v>
      </c>
      <c r="G221" s="194" t="s">
        <v>172</v>
      </c>
      <c r="H221" s="195">
        <v>32</v>
      </c>
      <c r="I221" s="196"/>
      <c r="J221" s="197">
        <f>ROUND(I221*H221,2)</f>
        <v>0</v>
      </c>
      <c r="K221" s="193" t="s">
        <v>127</v>
      </c>
      <c r="L221" s="59"/>
      <c r="M221" s="198" t="s">
        <v>21</v>
      </c>
      <c r="N221" s="199" t="s">
        <v>42</v>
      </c>
      <c r="O221" s="40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2" t="s">
        <v>128</v>
      </c>
      <c r="AT221" s="22" t="s">
        <v>123</v>
      </c>
      <c r="AU221" s="22" t="s">
        <v>81</v>
      </c>
      <c r="AY221" s="22" t="s">
        <v>121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79</v>
      </c>
      <c r="BK221" s="202">
        <f>ROUND(I221*H221,2)</f>
        <v>0</v>
      </c>
      <c r="BL221" s="22" t="s">
        <v>128</v>
      </c>
      <c r="BM221" s="22" t="s">
        <v>386</v>
      </c>
    </row>
    <row r="222" spans="2:65" s="1" customFormat="1" ht="27">
      <c r="B222" s="39"/>
      <c r="C222" s="61"/>
      <c r="D222" s="203" t="s">
        <v>139</v>
      </c>
      <c r="E222" s="61"/>
      <c r="F222" s="204" t="s">
        <v>387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139</v>
      </c>
      <c r="AU222" s="22" t="s">
        <v>81</v>
      </c>
    </row>
    <row r="223" spans="2:65" s="11" customFormat="1">
      <c r="B223" s="206"/>
      <c r="C223" s="207"/>
      <c r="D223" s="203" t="s">
        <v>141</v>
      </c>
      <c r="E223" s="208" t="s">
        <v>21</v>
      </c>
      <c r="F223" s="209" t="s">
        <v>388</v>
      </c>
      <c r="G223" s="207"/>
      <c r="H223" s="210">
        <v>32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141</v>
      </c>
      <c r="AU223" s="216" t="s">
        <v>81</v>
      </c>
      <c r="AV223" s="11" t="s">
        <v>81</v>
      </c>
      <c r="AW223" s="11" t="s">
        <v>143</v>
      </c>
      <c r="AX223" s="11" t="s">
        <v>71</v>
      </c>
      <c r="AY223" s="216" t="s">
        <v>121</v>
      </c>
    </row>
    <row r="224" spans="2:65" s="12" customFormat="1">
      <c r="B224" s="217"/>
      <c r="C224" s="218"/>
      <c r="D224" s="219" t="s">
        <v>141</v>
      </c>
      <c r="E224" s="220" t="s">
        <v>21</v>
      </c>
      <c r="F224" s="221" t="s">
        <v>146</v>
      </c>
      <c r="G224" s="218"/>
      <c r="H224" s="222">
        <v>32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141</v>
      </c>
      <c r="AU224" s="228" t="s">
        <v>81</v>
      </c>
      <c r="AV224" s="12" t="s">
        <v>128</v>
      </c>
      <c r="AW224" s="12" t="s">
        <v>143</v>
      </c>
      <c r="AX224" s="12" t="s">
        <v>79</v>
      </c>
      <c r="AY224" s="228" t="s">
        <v>121</v>
      </c>
    </row>
    <row r="225" spans="2:65" s="1" customFormat="1" ht="22.5" customHeight="1">
      <c r="B225" s="39"/>
      <c r="C225" s="191" t="s">
        <v>261</v>
      </c>
      <c r="D225" s="191" t="s">
        <v>123</v>
      </c>
      <c r="E225" s="192" t="s">
        <v>389</v>
      </c>
      <c r="F225" s="193" t="s">
        <v>390</v>
      </c>
      <c r="G225" s="194" t="s">
        <v>172</v>
      </c>
      <c r="H225" s="195">
        <v>2</v>
      </c>
      <c r="I225" s="196"/>
      <c r="J225" s="197">
        <f>ROUND(I225*H225,2)</f>
        <v>0</v>
      </c>
      <c r="K225" s="193" t="s">
        <v>21</v>
      </c>
      <c r="L225" s="59"/>
      <c r="M225" s="198" t="s">
        <v>21</v>
      </c>
      <c r="N225" s="199" t="s">
        <v>42</v>
      </c>
      <c r="O225" s="40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2" t="s">
        <v>128</v>
      </c>
      <c r="AT225" s="22" t="s">
        <v>123</v>
      </c>
      <c r="AU225" s="22" t="s">
        <v>81</v>
      </c>
      <c r="AY225" s="22" t="s">
        <v>121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79</v>
      </c>
      <c r="BK225" s="202">
        <f>ROUND(I225*H225,2)</f>
        <v>0</v>
      </c>
      <c r="BL225" s="22" t="s">
        <v>128</v>
      </c>
      <c r="BM225" s="22" t="s">
        <v>391</v>
      </c>
    </row>
    <row r="226" spans="2:65" s="1" customFormat="1" ht="27">
      <c r="B226" s="39"/>
      <c r="C226" s="61"/>
      <c r="D226" s="219" t="s">
        <v>139</v>
      </c>
      <c r="E226" s="61"/>
      <c r="F226" s="239" t="s">
        <v>392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139</v>
      </c>
      <c r="AU226" s="22" t="s">
        <v>81</v>
      </c>
    </row>
    <row r="227" spans="2:65" s="1" customFormat="1" ht="22.5" customHeight="1">
      <c r="B227" s="39"/>
      <c r="C227" s="191" t="s">
        <v>393</v>
      </c>
      <c r="D227" s="191" t="s">
        <v>123</v>
      </c>
      <c r="E227" s="192" t="s">
        <v>394</v>
      </c>
      <c r="F227" s="193" t="s">
        <v>395</v>
      </c>
      <c r="G227" s="194" t="s">
        <v>313</v>
      </c>
      <c r="H227" s="195">
        <v>10</v>
      </c>
      <c r="I227" s="196"/>
      <c r="J227" s="197">
        <f>ROUND(I227*H227,2)</f>
        <v>0</v>
      </c>
      <c r="K227" s="193" t="s">
        <v>127</v>
      </c>
      <c r="L227" s="59"/>
      <c r="M227" s="198" t="s">
        <v>21</v>
      </c>
      <c r="N227" s="199" t="s">
        <v>42</v>
      </c>
      <c r="O227" s="40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2" t="s">
        <v>128</v>
      </c>
      <c r="AT227" s="22" t="s">
        <v>123</v>
      </c>
      <c r="AU227" s="22" t="s">
        <v>81</v>
      </c>
      <c r="AY227" s="22" t="s">
        <v>121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2" t="s">
        <v>79</v>
      </c>
      <c r="BK227" s="202">
        <f>ROUND(I227*H227,2)</f>
        <v>0</v>
      </c>
      <c r="BL227" s="22" t="s">
        <v>128</v>
      </c>
      <c r="BM227" s="22" t="s">
        <v>396</v>
      </c>
    </row>
    <row r="228" spans="2:65" s="1" customFormat="1" ht="40.5">
      <c r="B228" s="39"/>
      <c r="C228" s="61"/>
      <c r="D228" s="203" t="s">
        <v>139</v>
      </c>
      <c r="E228" s="61"/>
      <c r="F228" s="204" t="s">
        <v>397</v>
      </c>
      <c r="G228" s="61"/>
      <c r="H228" s="61"/>
      <c r="I228" s="161"/>
      <c r="J228" s="61"/>
      <c r="K228" s="61"/>
      <c r="L228" s="59"/>
      <c r="M228" s="205"/>
      <c r="N228" s="40"/>
      <c r="O228" s="40"/>
      <c r="P228" s="40"/>
      <c r="Q228" s="40"/>
      <c r="R228" s="40"/>
      <c r="S228" s="40"/>
      <c r="T228" s="76"/>
      <c r="AT228" s="22" t="s">
        <v>139</v>
      </c>
      <c r="AU228" s="22" t="s">
        <v>81</v>
      </c>
    </row>
    <row r="229" spans="2:65" s="11" customFormat="1">
      <c r="B229" s="206"/>
      <c r="C229" s="207"/>
      <c r="D229" s="203" t="s">
        <v>141</v>
      </c>
      <c r="E229" s="208" t="s">
        <v>21</v>
      </c>
      <c r="F229" s="209" t="s">
        <v>398</v>
      </c>
      <c r="G229" s="207"/>
      <c r="H229" s="210">
        <v>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141</v>
      </c>
      <c r="AU229" s="216" t="s">
        <v>81</v>
      </c>
      <c r="AV229" s="11" t="s">
        <v>81</v>
      </c>
      <c r="AW229" s="11" t="s">
        <v>143</v>
      </c>
      <c r="AX229" s="11" t="s">
        <v>71</v>
      </c>
      <c r="AY229" s="216" t="s">
        <v>121</v>
      </c>
    </row>
    <row r="230" spans="2:65" s="11" customFormat="1">
      <c r="B230" s="206"/>
      <c r="C230" s="207"/>
      <c r="D230" s="203" t="s">
        <v>141</v>
      </c>
      <c r="E230" s="208" t="s">
        <v>21</v>
      </c>
      <c r="F230" s="209" t="s">
        <v>399</v>
      </c>
      <c r="G230" s="207"/>
      <c r="H230" s="210">
        <v>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141</v>
      </c>
      <c r="AU230" s="216" t="s">
        <v>81</v>
      </c>
      <c r="AV230" s="11" t="s">
        <v>81</v>
      </c>
      <c r="AW230" s="11" t="s">
        <v>143</v>
      </c>
      <c r="AX230" s="11" t="s">
        <v>71</v>
      </c>
      <c r="AY230" s="216" t="s">
        <v>121</v>
      </c>
    </row>
    <row r="231" spans="2:65" s="11" customFormat="1">
      <c r="B231" s="206"/>
      <c r="C231" s="207"/>
      <c r="D231" s="203" t="s">
        <v>141</v>
      </c>
      <c r="E231" s="208" t="s">
        <v>21</v>
      </c>
      <c r="F231" s="209" t="s">
        <v>400</v>
      </c>
      <c r="G231" s="207"/>
      <c r="H231" s="210">
        <v>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141</v>
      </c>
      <c r="AU231" s="216" t="s">
        <v>81</v>
      </c>
      <c r="AV231" s="11" t="s">
        <v>81</v>
      </c>
      <c r="AW231" s="11" t="s">
        <v>143</v>
      </c>
      <c r="AX231" s="11" t="s">
        <v>71</v>
      </c>
      <c r="AY231" s="216" t="s">
        <v>121</v>
      </c>
    </row>
    <row r="232" spans="2:65" s="11" customFormat="1">
      <c r="B232" s="206"/>
      <c r="C232" s="207"/>
      <c r="D232" s="203" t="s">
        <v>141</v>
      </c>
      <c r="E232" s="208" t="s">
        <v>21</v>
      </c>
      <c r="F232" s="209" t="s">
        <v>401</v>
      </c>
      <c r="G232" s="207"/>
      <c r="H232" s="210">
        <v>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141</v>
      </c>
      <c r="AU232" s="216" t="s">
        <v>81</v>
      </c>
      <c r="AV232" s="11" t="s">
        <v>81</v>
      </c>
      <c r="AW232" s="11" t="s">
        <v>143</v>
      </c>
      <c r="AX232" s="11" t="s">
        <v>71</v>
      </c>
      <c r="AY232" s="216" t="s">
        <v>121</v>
      </c>
    </row>
    <row r="233" spans="2:65" s="11" customFormat="1">
      <c r="B233" s="206"/>
      <c r="C233" s="207"/>
      <c r="D233" s="203" t="s">
        <v>141</v>
      </c>
      <c r="E233" s="208" t="s">
        <v>21</v>
      </c>
      <c r="F233" s="209" t="s">
        <v>402</v>
      </c>
      <c r="G233" s="207"/>
      <c r="H233" s="210">
        <v>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141</v>
      </c>
      <c r="AU233" s="216" t="s">
        <v>81</v>
      </c>
      <c r="AV233" s="11" t="s">
        <v>81</v>
      </c>
      <c r="AW233" s="11" t="s">
        <v>143</v>
      </c>
      <c r="AX233" s="11" t="s">
        <v>71</v>
      </c>
      <c r="AY233" s="216" t="s">
        <v>121</v>
      </c>
    </row>
    <row r="234" spans="2:65" s="11" customFormat="1">
      <c r="B234" s="206"/>
      <c r="C234" s="207"/>
      <c r="D234" s="203" t="s">
        <v>141</v>
      </c>
      <c r="E234" s="208" t="s">
        <v>21</v>
      </c>
      <c r="F234" s="209" t="s">
        <v>403</v>
      </c>
      <c r="G234" s="207"/>
      <c r="H234" s="210">
        <v>3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141</v>
      </c>
      <c r="AU234" s="216" t="s">
        <v>81</v>
      </c>
      <c r="AV234" s="11" t="s">
        <v>81</v>
      </c>
      <c r="AW234" s="11" t="s">
        <v>143</v>
      </c>
      <c r="AX234" s="11" t="s">
        <v>71</v>
      </c>
      <c r="AY234" s="216" t="s">
        <v>121</v>
      </c>
    </row>
    <row r="235" spans="2:65" s="11" customFormat="1">
      <c r="B235" s="206"/>
      <c r="C235" s="207"/>
      <c r="D235" s="203" t="s">
        <v>141</v>
      </c>
      <c r="E235" s="208" t="s">
        <v>21</v>
      </c>
      <c r="F235" s="209" t="s">
        <v>404</v>
      </c>
      <c r="G235" s="207"/>
      <c r="H235" s="210">
        <v>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141</v>
      </c>
      <c r="AU235" s="216" t="s">
        <v>81</v>
      </c>
      <c r="AV235" s="11" t="s">
        <v>81</v>
      </c>
      <c r="AW235" s="11" t="s">
        <v>143</v>
      </c>
      <c r="AX235" s="11" t="s">
        <v>71</v>
      </c>
      <c r="AY235" s="216" t="s">
        <v>121</v>
      </c>
    </row>
    <row r="236" spans="2:65" s="11" customFormat="1">
      <c r="B236" s="206"/>
      <c r="C236" s="207"/>
      <c r="D236" s="203" t="s">
        <v>141</v>
      </c>
      <c r="E236" s="208" t="s">
        <v>21</v>
      </c>
      <c r="F236" s="209" t="s">
        <v>405</v>
      </c>
      <c r="G236" s="207"/>
      <c r="H236" s="210">
        <v>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141</v>
      </c>
      <c r="AU236" s="216" t="s">
        <v>81</v>
      </c>
      <c r="AV236" s="11" t="s">
        <v>81</v>
      </c>
      <c r="AW236" s="11" t="s">
        <v>143</v>
      </c>
      <c r="AX236" s="11" t="s">
        <v>71</v>
      </c>
      <c r="AY236" s="216" t="s">
        <v>121</v>
      </c>
    </row>
    <row r="237" spans="2:65" s="12" customFormat="1">
      <c r="B237" s="217"/>
      <c r="C237" s="218"/>
      <c r="D237" s="219" t="s">
        <v>141</v>
      </c>
      <c r="E237" s="220" t="s">
        <v>21</v>
      </c>
      <c r="F237" s="221" t="s">
        <v>146</v>
      </c>
      <c r="G237" s="218"/>
      <c r="H237" s="222">
        <v>10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141</v>
      </c>
      <c r="AU237" s="228" t="s">
        <v>81</v>
      </c>
      <c r="AV237" s="12" t="s">
        <v>128</v>
      </c>
      <c r="AW237" s="12" t="s">
        <v>143</v>
      </c>
      <c r="AX237" s="12" t="s">
        <v>79</v>
      </c>
      <c r="AY237" s="228" t="s">
        <v>121</v>
      </c>
    </row>
    <row r="238" spans="2:65" s="1" customFormat="1" ht="31.5" customHeight="1">
      <c r="B238" s="39"/>
      <c r="C238" s="191" t="s">
        <v>266</v>
      </c>
      <c r="D238" s="191" t="s">
        <v>123</v>
      </c>
      <c r="E238" s="192" t="s">
        <v>406</v>
      </c>
      <c r="F238" s="193" t="s">
        <v>407</v>
      </c>
      <c r="G238" s="194" t="s">
        <v>408</v>
      </c>
      <c r="H238" s="195">
        <v>2</v>
      </c>
      <c r="I238" s="196"/>
      <c r="J238" s="197">
        <f>ROUND(I238*H238,2)</f>
        <v>0</v>
      </c>
      <c r="K238" s="193" t="s">
        <v>154</v>
      </c>
      <c r="L238" s="59"/>
      <c r="M238" s="198" t="s">
        <v>21</v>
      </c>
      <c r="N238" s="199" t="s">
        <v>42</v>
      </c>
      <c r="O238" s="40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2" t="s">
        <v>128</v>
      </c>
      <c r="AT238" s="22" t="s">
        <v>123</v>
      </c>
      <c r="AU238" s="22" t="s">
        <v>81</v>
      </c>
      <c r="AY238" s="22" t="s">
        <v>121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2" t="s">
        <v>79</v>
      </c>
      <c r="BK238" s="202">
        <f>ROUND(I238*H238,2)</f>
        <v>0</v>
      </c>
      <c r="BL238" s="22" t="s">
        <v>128</v>
      </c>
      <c r="BM238" s="22" t="s">
        <v>409</v>
      </c>
    </row>
    <row r="239" spans="2:65" s="1" customFormat="1" ht="22.5" customHeight="1">
      <c r="B239" s="39"/>
      <c r="C239" s="191" t="s">
        <v>410</v>
      </c>
      <c r="D239" s="191" t="s">
        <v>123</v>
      </c>
      <c r="E239" s="192" t="s">
        <v>411</v>
      </c>
      <c r="F239" s="193" t="s">
        <v>412</v>
      </c>
      <c r="G239" s="194" t="s">
        <v>313</v>
      </c>
      <c r="H239" s="195">
        <v>8</v>
      </c>
      <c r="I239" s="196"/>
      <c r="J239" s="197">
        <f>ROUND(I239*H239,2)</f>
        <v>0</v>
      </c>
      <c r="K239" s="193" t="s">
        <v>127</v>
      </c>
      <c r="L239" s="59"/>
      <c r="M239" s="198" t="s">
        <v>21</v>
      </c>
      <c r="N239" s="199" t="s">
        <v>42</v>
      </c>
      <c r="O239" s="40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2" t="s">
        <v>128</v>
      </c>
      <c r="AT239" s="22" t="s">
        <v>123</v>
      </c>
      <c r="AU239" s="22" t="s">
        <v>81</v>
      </c>
      <c r="AY239" s="22" t="s">
        <v>121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2" t="s">
        <v>79</v>
      </c>
      <c r="BK239" s="202">
        <f>ROUND(I239*H239,2)</f>
        <v>0</v>
      </c>
      <c r="BL239" s="22" t="s">
        <v>128</v>
      </c>
      <c r="BM239" s="22" t="s">
        <v>413</v>
      </c>
    </row>
    <row r="240" spans="2:65" s="1" customFormat="1" ht="27">
      <c r="B240" s="39"/>
      <c r="C240" s="61"/>
      <c r="D240" s="219" t="s">
        <v>139</v>
      </c>
      <c r="E240" s="61"/>
      <c r="F240" s="239" t="s">
        <v>414</v>
      </c>
      <c r="G240" s="61"/>
      <c r="H240" s="61"/>
      <c r="I240" s="161"/>
      <c r="J240" s="61"/>
      <c r="K240" s="61"/>
      <c r="L240" s="59"/>
      <c r="M240" s="205"/>
      <c r="N240" s="40"/>
      <c r="O240" s="40"/>
      <c r="P240" s="40"/>
      <c r="Q240" s="40"/>
      <c r="R240" s="40"/>
      <c r="S240" s="40"/>
      <c r="T240" s="76"/>
      <c r="AT240" s="22" t="s">
        <v>139</v>
      </c>
      <c r="AU240" s="22" t="s">
        <v>81</v>
      </c>
    </row>
    <row r="241" spans="2:65" s="1" customFormat="1" ht="22.5" customHeight="1">
      <c r="B241" s="39"/>
      <c r="C241" s="191" t="s">
        <v>269</v>
      </c>
      <c r="D241" s="191" t="s">
        <v>123</v>
      </c>
      <c r="E241" s="192" t="s">
        <v>415</v>
      </c>
      <c r="F241" s="193" t="s">
        <v>416</v>
      </c>
      <c r="G241" s="194" t="s">
        <v>137</v>
      </c>
      <c r="H241" s="195">
        <v>145</v>
      </c>
      <c r="I241" s="196"/>
      <c r="J241" s="197">
        <f>ROUND(I241*H241,2)</f>
        <v>0</v>
      </c>
      <c r="K241" s="193" t="s">
        <v>127</v>
      </c>
      <c r="L241" s="59"/>
      <c r="M241" s="198" t="s">
        <v>21</v>
      </c>
      <c r="N241" s="199" t="s">
        <v>42</v>
      </c>
      <c r="O241" s="40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2" t="s">
        <v>128</v>
      </c>
      <c r="AT241" s="22" t="s">
        <v>123</v>
      </c>
      <c r="AU241" s="22" t="s">
        <v>81</v>
      </c>
      <c r="AY241" s="22" t="s">
        <v>121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2" t="s">
        <v>79</v>
      </c>
      <c r="BK241" s="202">
        <f>ROUND(I241*H241,2)</f>
        <v>0</v>
      </c>
      <c r="BL241" s="22" t="s">
        <v>128</v>
      </c>
      <c r="BM241" s="22" t="s">
        <v>417</v>
      </c>
    </row>
    <row r="242" spans="2:65" s="1" customFormat="1" ht="22.5" customHeight="1">
      <c r="B242" s="39"/>
      <c r="C242" s="191" t="s">
        <v>418</v>
      </c>
      <c r="D242" s="191" t="s">
        <v>123</v>
      </c>
      <c r="E242" s="192" t="s">
        <v>419</v>
      </c>
      <c r="F242" s="193" t="s">
        <v>420</v>
      </c>
      <c r="G242" s="194" t="s">
        <v>126</v>
      </c>
      <c r="H242" s="195">
        <v>375</v>
      </c>
      <c r="I242" s="196"/>
      <c r="J242" s="197">
        <f>ROUND(I242*H242,2)</f>
        <v>0</v>
      </c>
      <c r="K242" s="193" t="s">
        <v>127</v>
      </c>
      <c r="L242" s="59"/>
      <c r="M242" s="198" t="s">
        <v>21</v>
      </c>
      <c r="N242" s="199" t="s">
        <v>42</v>
      </c>
      <c r="O242" s="40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2" t="s">
        <v>128</v>
      </c>
      <c r="AT242" s="22" t="s">
        <v>123</v>
      </c>
      <c r="AU242" s="22" t="s">
        <v>81</v>
      </c>
      <c r="AY242" s="22" t="s">
        <v>121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2" t="s">
        <v>79</v>
      </c>
      <c r="BK242" s="202">
        <f>ROUND(I242*H242,2)</f>
        <v>0</v>
      </c>
      <c r="BL242" s="22" t="s">
        <v>128</v>
      </c>
      <c r="BM242" s="22" t="s">
        <v>421</v>
      </c>
    </row>
    <row r="243" spans="2:65" s="11" customFormat="1">
      <c r="B243" s="206"/>
      <c r="C243" s="207"/>
      <c r="D243" s="203" t="s">
        <v>141</v>
      </c>
      <c r="E243" s="208" t="s">
        <v>21</v>
      </c>
      <c r="F243" s="209" t="s">
        <v>422</v>
      </c>
      <c r="G243" s="207"/>
      <c r="H243" s="210">
        <v>200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141</v>
      </c>
      <c r="AU243" s="216" t="s">
        <v>81</v>
      </c>
      <c r="AV243" s="11" t="s">
        <v>81</v>
      </c>
      <c r="AW243" s="11" t="s">
        <v>143</v>
      </c>
      <c r="AX243" s="11" t="s">
        <v>71</v>
      </c>
      <c r="AY243" s="216" t="s">
        <v>121</v>
      </c>
    </row>
    <row r="244" spans="2:65" s="11" customFormat="1">
      <c r="B244" s="206"/>
      <c r="C244" s="207"/>
      <c r="D244" s="203" t="s">
        <v>141</v>
      </c>
      <c r="E244" s="208" t="s">
        <v>21</v>
      </c>
      <c r="F244" s="209" t="s">
        <v>423</v>
      </c>
      <c r="G244" s="207"/>
      <c r="H244" s="210">
        <v>175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141</v>
      </c>
      <c r="AU244" s="216" t="s">
        <v>81</v>
      </c>
      <c r="AV244" s="11" t="s">
        <v>81</v>
      </c>
      <c r="AW244" s="11" t="s">
        <v>143</v>
      </c>
      <c r="AX244" s="11" t="s">
        <v>71</v>
      </c>
      <c r="AY244" s="216" t="s">
        <v>121</v>
      </c>
    </row>
    <row r="245" spans="2:65" s="12" customFormat="1">
      <c r="B245" s="217"/>
      <c r="C245" s="218"/>
      <c r="D245" s="219" t="s">
        <v>141</v>
      </c>
      <c r="E245" s="220" t="s">
        <v>21</v>
      </c>
      <c r="F245" s="221" t="s">
        <v>146</v>
      </c>
      <c r="G245" s="218"/>
      <c r="H245" s="222">
        <v>375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141</v>
      </c>
      <c r="AU245" s="228" t="s">
        <v>81</v>
      </c>
      <c r="AV245" s="12" t="s">
        <v>128</v>
      </c>
      <c r="AW245" s="12" t="s">
        <v>143</v>
      </c>
      <c r="AX245" s="12" t="s">
        <v>79</v>
      </c>
      <c r="AY245" s="228" t="s">
        <v>121</v>
      </c>
    </row>
    <row r="246" spans="2:65" s="1" customFormat="1" ht="22.5" customHeight="1">
      <c r="B246" s="39"/>
      <c r="C246" s="191" t="s">
        <v>275</v>
      </c>
      <c r="D246" s="191" t="s">
        <v>123</v>
      </c>
      <c r="E246" s="192" t="s">
        <v>424</v>
      </c>
      <c r="F246" s="193" t="s">
        <v>425</v>
      </c>
      <c r="G246" s="194" t="s">
        <v>137</v>
      </c>
      <c r="H246" s="195">
        <v>250</v>
      </c>
      <c r="I246" s="196"/>
      <c r="J246" s="197">
        <f>ROUND(I246*H246,2)</f>
        <v>0</v>
      </c>
      <c r="K246" s="193" t="s">
        <v>127</v>
      </c>
      <c r="L246" s="59"/>
      <c r="M246" s="198" t="s">
        <v>21</v>
      </c>
      <c r="N246" s="199" t="s">
        <v>42</v>
      </c>
      <c r="O246" s="40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2" t="s">
        <v>128</v>
      </c>
      <c r="AT246" s="22" t="s">
        <v>123</v>
      </c>
      <c r="AU246" s="22" t="s">
        <v>81</v>
      </c>
      <c r="AY246" s="22" t="s">
        <v>121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79</v>
      </c>
      <c r="BK246" s="202">
        <f>ROUND(I246*H246,2)</f>
        <v>0</v>
      </c>
      <c r="BL246" s="22" t="s">
        <v>128</v>
      </c>
      <c r="BM246" s="22" t="s">
        <v>426</v>
      </c>
    </row>
    <row r="247" spans="2:65" s="1" customFormat="1" ht="27">
      <c r="B247" s="39"/>
      <c r="C247" s="61"/>
      <c r="D247" s="203" t="s">
        <v>139</v>
      </c>
      <c r="E247" s="61"/>
      <c r="F247" s="204" t="s">
        <v>427</v>
      </c>
      <c r="G247" s="61"/>
      <c r="H247" s="61"/>
      <c r="I247" s="161"/>
      <c r="J247" s="61"/>
      <c r="K247" s="61"/>
      <c r="L247" s="59"/>
      <c r="M247" s="205"/>
      <c r="N247" s="40"/>
      <c r="O247" s="40"/>
      <c r="P247" s="40"/>
      <c r="Q247" s="40"/>
      <c r="R247" s="40"/>
      <c r="S247" s="40"/>
      <c r="T247" s="76"/>
      <c r="AT247" s="22" t="s">
        <v>139</v>
      </c>
      <c r="AU247" s="22" t="s">
        <v>81</v>
      </c>
    </row>
    <row r="248" spans="2:65" s="11" customFormat="1">
      <c r="B248" s="206"/>
      <c r="C248" s="207"/>
      <c r="D248" s="203" t="s">
        <v>141</v>
      </c>
      <c r="E248" s="208" t="s">
        <v>21</v>
      </c>
      <c r="F248" s="209" t="s">
        <v>428</v>
      </c>
      <c r="G248" s="207"/>
      <c r="H248" s="210">
        <v>250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141</v>
      </c>
      <c r="AU248" s="216" t="s">
        <v>81</v>
      </c>
      <c r="AV248" s="11" t="s">
        <v>81</v>
      </c>
      <c r="AW248" s="11" t="s">
        <v>143</v>
      </c>
      <c r="AX248" s="11" t="s">
        <v>71</v>
      </c>
      <c r="AY248" s="216" t="s">
        <v>121</v>
      </c>
    </row>
    <row r="249" spans="2:65" s="12" customFormat="1">
      <c r="B249" s="217"/>
      <c r="C249" s="218"/>
      <c r="D249" s="219" t="s">
        <v>141</v>
      </c>
      <c r="E249" s="220" t="s">
        <v>21</v>
      </c>
      <c r="F249" s="221" t="s">
        <v>146</v>
      </c>
      <c r="G249" s="218"/>
      <c r="H249" s="222">
        <v>250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141</v>
      </c>
      <c r="AU249" s="228" t="s">
        <v>81</v>
      </c>
      <c r="AV249" s="12" t="s">
        <v>128</v>
      </c>
      <c r="AW249" s="12" t="s">
        <v>143</v>
      </c>
      <c r="AX249" s="12" t="s">
        <v>79</v>
      </c>
      <c r="AY249" s="228" t="s">
        <v>121</v>
      </c>
    </row>
    <row r="250" spans="2:65" s="1" customFormat="1" ht="31.5" customHeight="1">
      <c r="B250" s="39"/>
      <c r="C250" s="191" t="s">
        <v>429</v>
      </c>
      <c r="D250" s="191" t="s">
        <v>123</v>
      </c>
      <c r="E250" s="192" t="s">
        <v>430</v>
      </c>
      <c r="F250" s="193" t="s">
        <v>431</v>
      </c>
      <c r="G250" s="194" t="s">
        <v>137</v>
      </c>
      <c r="H250" s="195">
        <v>250</v>
      </c>
      <c r="I250" s="196"/>
      <c r="J250" s="197">
        <f>ROUND(I250*H250,2)</f>
        <v>0</v>
      </c>
      <c r="K250" s="193" t="s">
        <v>127</v>
      </c>
      <c r="L250" s="59"/>
      <c r="M250" s="198" t="s">
        <v>21</v>
      </c>
      <c r="N250" s="199" t="s">
        <v>42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2" t="s">
        <v>128</v>
      </c>
      <c r="AT250" s="22" t="s">
        <v>123</v>
      </c>
      <c r="AU250" s="22" t="s">
        <v>81</v>
      </c>
      <c r="AY250" s="22" t="s">
        <v>121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79</v>
      </c>
      <c r="BK250" s="202">
        <f>ROUND(I250*H250,2)</f>
        <v>0</v>
      </c>
      <c r="BL250" s="22" t="s">
        <v>128</v>
      </c>
      <c r="BM250" s="22" t="s">
        <v>432</v>
      </c>
    </row>
    <row r="251" spans="2:65" s="11" customFormat="1">
      <c r="B251" s="206"/>
      <c r="C251" s="207"/>
      <c r="D251" s="203" t="s">
        <v>141</v>
      </c>
      <c r="E251" s="208" t="s">
        <v>21</v>
      </c>
      <c r="F251" s="209" t="s">
        <v>433</v>
      </c>
      <c r="G251" s="207"/>
      <c r="H251" s="210">
        <v>250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141</v>
      </c>
      <c r="AU251" s="216" t="s">
        <v>81</v>
      </c>
      <c r="AV251" s="11" t="s">
        <v>81</v>
      </c>
      <c r="AW251" s="11" t="s">
        <v>143</v>
      </c>
      <c r="AX251" s="11" t="s">
        <v>71</v>
      </c>
      <c r="AY251" s="216" t="s">
        <v>121</v>
      </c>
    </row>
    <row r="252" spans="2:65" s="12" customFormat="1">
      <c r="B252" s="217"/>
      <c r="C252" s="218"/>
      <c r="D252" s="219" t="s">
        <v>141</v>
      </c>
      <c r="E252" s="220" t="s">
        <v>21</v>
      </c>
      <c r="F252" s="221" t="s">
        <v>146</v>
      </c>
      <c r="G252" s="218"/>
      <c r="H252" s="222">
        <v>250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141</v>
      </c>
      <c r="AU252" s="228" t="s">
        <v>81</v>
      </c>
      <c r="AV252" s="12" t="s">
        <v>128</v>
      </c>
      <c r="AW252" s="12" t="s">
        <v>143</v>
      </c>
      <c r="AX252" s="12" t="s">
        <v>79</v>
      </c>
      <c r="AY252" s="228" t="s">
        <v>121</v>
      </c>
    </row>
    <row r="253" spans="2:65" s="1" customFormat="1" ht="22.5" customHeight="1">
      <c r="B253" s="39"/>
      <c r="C253" s="191" t="s">
        <v>279</v>
      </c>
      <c r="D253" s="191" t="s">
        <v>123</v>
      </c>
      <c r="E253" s="192" t="s">
        <v>434</v>
      </c>
      <c r="F253" s="193" t="s">
        <v>435</v>
      </c>
      <c r="G253" s="194" t="s">
        <v>137</v>
      </c>
      <c r="H253" s="195">
        <v>470</v>
      </c>
      <c r="I253" s="196"/>
      <c r="J253" s="197">
        <f>ROUND(I253*H253,2)</f>
        <v>0</v>
      </c>
      <c r="K253" s="193" t="s">
        <v>127</v>
      </c>
      <c r="L253" s="59"/>
      <c r="M253" s="198" t="s">
        <v>21</v>
      </c>
      <c r="N253" s="199" t="s">
        <v>42</v>
      </c>
      <c r="O253" s="40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AR253" s="22" t="s">
        <v>128</v>
      </c>
      <c r="AT253" s="22" t="s">
        <v>123</v>
      </c>
      <c r="AU253" s="22" t="s">
        <v>81</v>
      </c>
      <c r="AY253" s="22" t="s">
        <v>121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2" t="s">
        <v>79</v>
      </c>
      <c r="BK253" s="202">
        <f>ROUND(I253*H253,2)</f>
        <v>0</v>
      </c>
      <c r="BL253" s="22" t="s">
        <v>128</v>
      </c>
      <c r="BM253" s="22" t="s">
        <v>436</v>
      </c>
    </row>
    <row r="254" spans="2:65" s="1" customFormat="1" ht="54">
      <c r="B254" s="39"/>
      <c r="C254" s="61"/>
      <c r="D254" s="203" t="s">
        <v>139</v>
      </c>
      <c r="E254" s="61"/>
      <c r="F254" s="204" t="s">
        <v>437</v>
      </c>
      <c r="G254" s="61"/>
      <c r="H254" s="61"/>
      <c r="I254" s="161"/>
      <c r="J254" s="61"/>
      <c r="K254" s="61"/>
      <c r="L254" s="59"/>
      <c r="M254" s="205"/>
      <c r="N254" s="40"/>
      <c r="O254" s="40"/>
      <c r="P254" s="40"/>
      <c r="Q254" s="40"/>
      <c r="R254" s="40"/>
      <c r="S254" s="40"/>
      <c r="T254" s="76"/>
      <c r="AT254" s="22" t="s">
        <v>139</v>
      </c>
      <c r="AU254" s="22" t="s">
        <v>81</v>
      </c>
    </row>
    <row r="255" spans="2:65" s="11" customFormat="1">
      <c r="B255" s="206"/>
      <c r="C255" s="207"/>
      <c r="D255" s="203" t="s">
        <v>141</v>
      </c>
      <c r="E255" s="208" t="s">
        <v>21</v>
      </c>
      <c r="F255" s="209" t="s">
        <v>438</v>
      </c>
      <c r="G255" s="207"/>
      <c r="H255" s="210">
        <v>470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141</v>
      </c>
      <c r="AU255" s="216" t="s">
        <v>81</v>
      </c>
      <c r="AV255" s="11" t="s">
        <v>81</v>
      </c>
      <c r="AW255" s="11" t="s">
        <v>143</v>
      </c>
      <c r="AX255" s="11" t="s">
        <v>71</v>
      </c>
      <c r="AY255" s="216" t="s">
        <v>121</v>
      </c>
    </row>
    <row r="256" spans="2:65" s="12" customFormat="1">
      <c r="B256" s="217"/>
      <c r="C256" s="218"/>
      <c r="D256" s="219" t="s">
        <v>141</v>
      </c>
      <c r="E256" s="220" t="s">
        <v>21</v>
      </c>
      <c r="F256" s="221" t="s">
        <v>146</v>
      </c>
      <c r="G256" s="218"/>
      <c r="H256" s="222">
        <v>470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141</v>
      </c>
      <c r="AU256" s="228" t="s">
        <v>81</v>
      </c>
      <c r="AV256" s="12" t="s">
        <v>128</v>
      </c>
      <c r="AW256" s="12" t="s">
        <v>143</v>
      </c>
      <c r="AX256" s="12" t="s">
        <v>79</v>
      </c>
      <c r="AY256" s="228" t="s">
        <v>121</v>
      </c>
    </row>
    <row r="257" spans="2:65" s="1" customFormat="1" ht="22.5" customHeight="1">
      <c r="B257" s="39"/>
      <c r="C257" s="191" t="s">
        <v>439</v>
      </c>
      <c r="D257" s="191" t="s">
        <v>123</v>
      </c>
      <c r="E257" s="192" t="s">
        <v>440</v>
      </c>
      <c r="F257" s="193" t="s">
        <v>441</v>
      </c>
      <c r="G257" s="194" t="s">
        <v>126</v>
      </c>
      <c r="H257" s="195">
        <v>300</v>
      </c>
      <c r="I257" s="196"/>
      <c r="J257" s="197">
        <f>ROUND(I257*H257,2)</f>
        <v>0</v>
      </c>
      <c r="K257" s="193" t="s">
        <v>127</v>
      </c>
      <c r="L257" s="59"/>
      <c r="M257" s="198" t="s">
        <v>21</v>
      </c>
      <c r="N257" s="199" t="s">
        <v>42</v>
      </c>
      <c r="O257" s="40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AR257" s="22" t="s">
        <v>128</v>
      </c>
      <c r="AT257" s="22" t="s">
        <v>123</v>
      </c>
      <c r="AU257" s="22" t="s">
        <v>81</v>
      </c>
      <c r="AY257" s="22" t="s">
        <v>121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22" t="s">
        <v>79</v>
      </c>
      <c r="BK257" s="202">
        <f>ROUND(I257*H257,2)</f>
        <v>0</v>
      </c>
      <c r="BL257" s="22" t="s">
        <v>128</v>
      </c>
      <c r="BM257" s="22" t="s">
        <v>442</v>
      </c>
    </row>
    <row r="258" spans="2:65" s="11" customFormat="1">
      <c r="B258" s="206"/>
      <c r="C258" s="207"/>
      <c r="D258" s="203" t="s">
        <v>141</v>
      </c>
      <c r="E258" s="208" t="s">
        <v>21</v>
      </c>
      <c r="F258" s="209" t="s">
        <v>443</v>
      </c>
      <c r="G258" s="207"/>
      <c r="H258" s="210">
        <v>244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141</v>
      </c>
      <c r="AU258" s="216" t="s">
        <v>81</v>
      </c>
      <c r="AV258" s="11" t="s">
        <v>81</v>
      </c>
      <c r="AW258" s="11" t="s">
        <v>143</v>
      </c>
      <c r="AX258" s="11" t="s">
        <v>71</v>
      </c>
      <c r="AY258" s="216" t="s">
        <v>121</v>
      </c>
    </row>
    <row r="259" spans="2:65" s="11" customFormat="1">
      <c r="B259" s="206"/>
      <c r="C259" s="207"/>
      <c r="D259" s="203" t="s">
        <v>141</v>
      </c>
      <c r="E259" s="208" t="s">
        <v>21</v>
      </c>
      <c r="F259" s="209" t="s">
        <v>444</v>
      </c>
      <c r="G259" s="207"/>
      <c r="H259" s="210">
        <v>36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141</v>
      </c>
      <c r="AU259" s="216" t="s">
        <v>81</v>
      </c>
      <c r="AV259" s="11" t="s">
        <v>81</v>
      </c>
      <c r="AW259" s="11" t="s">
        <v>143</v>
      </c>
      <c r="AX259" s="11" t="s">
        <v>71</v>
      </c>
      <c r="AY259" s="216" t="s">
        <v>121</v>
      </c>
    </row>
    <row r="260" spans="2:65" s="11" customFormat="1">
      <c r="B260" s="206"/>
      <c r="C260" s="207"/>
      <c r="D260" s="203" t="s">
        <v>141</v>
      </c>
      <c r="E260" s="208" t="s">
        <v>21</v>
      </c>
      <c r="F260" s="209" t="s">
        <v>445</v>
      </c>
      <c r="G260" s="207"/>
      <c r="H260" s="210">
        <v>20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141</v>
      </c>
      <c r="AU260" s="216" t="s">
        <v>81</v>
      </c>
      <c r="AV260" s="11" t="s">
        <v>81</v>
      </c>
      <c r="AW260" s="11" t="s">
        <v>143</v>
      </c>
      <c r="AX260" s="11" t="s">
        <v>71</v>
      </c>
      <c r="AY260" s="216" t="s">
        <v>121</v>
      </c>
    </row>
    <row r="261" spans="2:65" s="12" customFormat="1">
      <c r="B261" s="217"/>
      <c r="C261" s="218"/>
      <c r="D261" s="219" t="s">
        <v>141</v>
      </c>
      <c r="E261" s="220" t="s">
        <v>21</v>
      </c>
      <c r="F261" s="221" t="s">
        <v>146</v>
      </c>
      <c r="G261" s="218"/>
      <c r="H261" s="222">
        <v>300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141</v>
      </c>
      <c r="AU261" s="228" t="s">
        <v>81</v>
      </c>
      <c r="AV261" s="12" t="s">
        <v>128</v>
      </c>
      <c r="AW261" s="12" t="s">
        <v>143</v>
      </c>
      <c r="AX261" s="12" t="s">
        <v>79</v>
      </c>
      <c r="AY261" s="228" t="s">
        <v>121</v>
      </c>
    </row>
    <row r="262" spans="2:65" s="1" customFormat="1" ht="22.5" customHeight="1">
      <c r="B262" s="39"/>
      <c r="C262" s="191" t="s">
        <v>285</v>
      </c>
      <c r="D262" s="191" t="s">
        <v>123</v>
      </c>
      <c r="E262" s="192" t="s">
        <v>446</v>
      </c>
      <c r="F262" s="193" t="s">
        <v>447</v>
      </c>
      <c r="G262" s="194" t="s">
        <v>137</v>
      </c>
      <c r="H262" s="195">
        <v>139</v>
      </c>
      <c r="I262" s="196"/>
      <c r="J262" s="197">
        <f>ROUND(I262*H262,2)</f>
        <v>0</v>
      </c>
      <c r="K262" s="193" t="s">
        <v>127</v>
      </c>
      <c r="L262" s="59"/>
      <c r="M262" s="198" t="s">
        <v>21</v>
      </c>
      <c r="N262" s="199" t="s">
        <v>42</v>
      </c>
      <c r="O262" s="40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AR262" s="22" t="s">
        <v>128</v>
      </c>
      <c r="AT262" s="22" t="s">
        <v>123</v>
      </c>
      <c r="AU262" s="22" t="s">
        <v>81</v>
      </c>
      <c r="AY262" s="22" t="s">
        <v>121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2" t="s">
        <v>79</v>
      </c>
      <c r="BK262" s="202">
        <f>ROUND(I262*H262,2)</f>
        <v>0</v>
      </c>
      <c r="BL262" s="22" t="s">
        <v>128</v>
      </c>
      <c r="BM262" s="22" t="s">
        <v>448</v>
      </c>
    </row>
    <row r="263" spans="2:65" s="11" customFormat="1">
      <c r="B263" s="206"/>
      <c r="C263" s="207"/>
      <c r="D263" s="203" t="s">
        <v>141</v>
      </c>
      <c r="E263" s="208" t="s">
        <v>21</v>
      </c>
      <c r="F263" s="209" t="s">
        <v>449</v>
      </c>
      <c r="G263" s="207"/>
      <c r="H263" s="210">
        <v>139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141</v>
      </c>
      <c r="AU263" s="216" t="s">
        <v>81</v>
      </c>
      <c r="AV263" s="11" t="s">
        <v>81</v>
      </c>
      <c r="AW263" s="11" t="s">
        <v>143</v>
      </c>
      <c r="AX263" s="11" t="s">
        <v>71</v>
      </c>
      <c r="AY263" s="216" t="s">
        <v>121</v>
      </c>
    </row>
    <row r="264" spans="2:65" s="12" customFormat="1">
      <c r="B264" s="217"/>
      <c r="C264" s="218"/>
      <c r="D264" s="219" t="s">
        <v>141</v>
      </c>
      <c r="E264" s="220" t="s">
        <v>21</v>
      </c>
      <c r="F264" s="221" t="s">
        <v>146</v>
      </c>
      <c r="G264" s="218"/>
      <c r="H264" s="222">
        <v>139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141</v>
      </c>
      <c r="AU264" s="228" t="s">
        <v>81</v>
      </c>
      <c r="AV264" s="12" t="s">
        <v>128</v>
      </c>
      <c r="AW264" s="12" t="s">
        <v>143</v>
      </c>
      <c r="AX264" s="12" t="s">
        <v>79</v>
      </c>
      <c r="AY264" s="228" t="s">
        <v>121</v>
      </c>
    </row>
    <row r="265" spans="2:65" s="1" customFormat="1" ht="22.5" customHeight="1">
      <c r="B265" s="39"/>
      <c r="C265" s="229" t="s">
        <v>450</v>
      </c>
      <c r="D265" s="229" t="s">
        <v>160</v>
      </c>
      <c r="E265" s="230" t="s">
        <v>451</v>
      </c>
      <c r="F265" s="231" t="s">
        <v>452</v>
      </c>
      <c r="G265" s="232" t="s">
        <v>137</v>
      </c>
      <c r="H265" s="233">
        <v>142</v>
      </c>
      <c r="I265" s="234"/>
      <c r="J265" s="235">
        <f>ROUND(I265*H265,2)</f>
        <v>0</v>
      </c>
      <c r="K265" s="231" t="s">
        <v>127</v>
      </c>
      <c r="L265" s="236"/>
      <c r="M265" s="237" t="s">
        <v>21</v>
      </c>
      <c r="N265" s="238" t="s">
        <v>42</v>
      </c>
      <c r="O265" s="40"/>
      <c r="P265" s="200">
        <f>O265*H265</f>
        <v>0</v>
      </c>
      <c r="Q265" s="200">
        <v>0</v>
      </c>
      <c r="R265" s="200">
        <f>Q265*H265</f>
        <v>0</v>
      </c>
      <c r="S265" s="200">
        <v>0</v>
      </c>
      <c r="T265" s="201">
        <f>S265*H265</f>
        <v>0</v>
      </c>
      <c r="AR265" s="22" t="s">
        <v>138</v>
      </c>
      <c r="AT265" s="22" t="s">
        <v>160</v>
      </c>
      <c r="AU265" s="22" t="s">
        <v>81</v>
      </c>
      <c r="AY265" s="22" t="s">
        <v>121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22" t="s">
        <v>79</v>
      </c>
      <c r="BK265" s="202">
        <f>ROUND(I265*H265,2)</f>
        <v>0</v>
      </c>
      <c r="BL265" s="22" t="s">
        <v>128</v>
      </c>
      <c r="BM265" s="22" t="s">
        <v>453</v>
      </c>
    </row>
    <row r="266" spans="2:65" s="1" customFormat="1" ht="27">
      <c r="B266" s="39"/>
      <c r="C266" s="61"/>
      <c r="D266" s="203" t="s">
        <v>139</v>
      </c>
      <c r="E266" s="61"/>
      <c r="F266" s="204" t="s">
        <v>454</v>
      </c>
      <c r="G266" s="61"/>
      <c r="H266" s="61"/>
      <c r="I266" s="161"/>
      <c r="J266" s="61"/>
      <c r="K266" s="61"/>
      <c r="L266" s="59"/>
      <c r="M266" s="205"/>
      <c r="N266" s="40"/>
      <c r="O266" s="40"/>
      <c r="P266" s="40"/>
      <c r="Q266" s="40"/>
      <c r="R266" s="40"/>
      <c r="S266" s="40"/>
      <c r="T266" s="76"/>
      <c r="AT266" s="22" t="s">
        <v>139</v>
      </c>
      <c r="AU266" s="22" t="s">
        <v>81</v>
      </c>
    </row>
    <row r="267" spans="2:65" s="11" customFormat="1">
      <c r="B267" s="206"/>
      <c r="C267" s="207"/>
      <c r="D267" s="203" t="s">
        <v>141</v>
      </c>
      <c r="E267" s="208" t="s">
        <v>21</v>
      </c>
      <c r="F267" s="209" t="s">
        <v>455</v>
      </c>
      <c r="G267" s="207"/>
      <c r="H267" s="210">
        <v>127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141</v>
      </c>
      <c r="AU267" s="216" t="s">
        <v>81</v>
      </c>
      <c r="AV267" s="11" t="s">
        <v>81</v>
      </c>
      <c r="AW267" s="11" t="s">
        <v>143</v>
      </c>
      <c r="AX267" s="11" t="s">
        <v>71</v>
      </c>
      <c r="AY267" s="216" t="s">
        <v>121</v>
      </c>
    </row>
    <row r="268" spans="2:65" s="11" customFormat="1">
      <c r="B268" s="206"/>
      <c r="C268" s="207"/>
      <c r="D268" s="203" t="s">
        <v>141</v>
      </c>
      <c r="E268" s="208" t="s">
        <v>21</v>
      </c>
      <c r="F268" s="209" t="s">
        <v>456</v>
      </c>
      <c r="G268" s="207"/>
      <c r="H268" s="210">
        <v>15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141</v>
      </c>
      <c r="AU268" s="216" t="s">
        <v>81</v>
      </c>
      <c r="AV268" s="11" t="s">
        <v>81</v>
      </c>
      <c r="AW268" s="11" t="s">
        <v>143</v>
      </c>
      <c r="AX268" s="11" t="s">
        <v>71</v>
      </c>
      <c r="AY268" s="216" t="s">
        <v>121</v>
      </c>
    </row>
    <row r="269" spans="2:65" s="12" customFormat="1">
      <c r="B269" s="217"/>
      <c r="C269" s="218"/>
      <c r="D269" s="219" t="s">
        <v>141</v>
      </c>
      <c r="E269" s="220" t="s">
        <v>21</v>
      </c>
      <c r="F269" s="221" t="s">
        <v>146</v>
      </c>
      <c r="G269" s="218"/>
      <c r="H269" s="222">
        <v>142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141</v>
      </c>
      <c r="AU269" s="228" t="s">
        <v>81</v>
      </c>
      <c r="AV269" s="12" t="s">
        <v>128</v>
      </c>
      <c r="AW269" s="12" t="s">
        <v>143</v>
      </c>
      <c r="AX269" s="12" t="s">
        <v>79</v>
      </c>
      <c r="AY269" s="228" t="s">
        <v>121</v>
      </c>
    </row>
    <row r="270" spans="2:65" s="1" customFormat="1" ht="22.5" customHeight="1">
      <c r="B270" s="39"/>
      <c r="C270" s="191" t="s">
        <v>289</v>
      </c>
      <c r="D270" s="191" t="s">
        <v>123</v>
      </c>
      <c r="E270" s="192" t="s">
        <v>457</v>
      </c>
      <c r="F270" s="193" t="s">
        <v>458</v>
      </c>
      <c r="G270" s="194" t="s">
        <v>137</v>
      </c>
      <c r="H270" s="195">
        <v>40</v>
      </c>
      <c r="I270" s="196"/>
      <c r="J270" s="197">
        <f>ROUND(I270*H270,2)</f>
        <v>0</v>
      </c>
      <c r="K270" s="193" t="s">
        <v>21</v>
      </c>
      <c r="L270" s="59"/>
      <c r="M270" s="198" t="s">
        <v>21</v>
      </c>
      <c r="N270" s="199" t="s">
        <v>42</v>
      </c>
      <c r="O270" s="40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2" t="s">
        <v>128</v>
      </c>
      <c r="AT270" s="22" t="s">
        <v>123</v>
      </c>
      <c r="AU270" s="22" t="s">
        <v>81</v>
      </c>
      <c r="AY270" s="22" t="s">
        <v>121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2" t="s">
        <v>79</v>
      </c>
      <c r="BK270" s="202">
        <f>ROUND(I270*H270,2)</f>
        <v>0</v>
      </c>
      <c r="BL270" s="22" t="s">
        <v>128</v>
      </c>
      <c r="BM270" s="22" t="s">
        <v>459</v>
      </c>
    </row>
    <row r="271" spans="2:65" s="11" customFormat="1">
      <c r="B271" s="206"/>
      <c r="C271" s="207"/>
      <c r="D271" s="203" t="s">
        <v>141</v>
      </c>
      <c r="E271" s="208" t="s">
        <v>21</v>
      </c>
      <c r="F271" s="209" t="s">
        <v>219</v>
      </c>
      <c r="G271" s="207"/>
      <c r="H271" s="210">
        <v>40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141</v>
      </c>
      <c r="AU271" s="216" t="s">
        <v>81</v>
      </c>
      <c r="AV271" s="11" t="s">
        <v>81</v>
      </c>
      <c r="AW271" s="11" t="s">
        <v>143</v>
      </c>
      <c r="AX271" s="11" t="s">
        <v>71</v>
      </c>
      <c r="AY271" s="216" t="s">
        <v>121</v>
      </c>
    </row>
    <row r="272" spans="2:65" s="12" customFormat="1">
      <c r="B272" s="217"/>
      <c r="C272" s="218"/>
      <c r="D272" s="219" t="s">
        <v>141</v>
      </c>
      <c r="E272" s="220" t="s">
        <v>21</v>
      </c>
      <c r="F272" s="221" t="s">
        <v>146</v>
      </c>
      <c r="G272" s="218"/>
      <c r="H272" s="222">
        <v>40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141</v>
      </c>
      <c r="AU272" s="228" t="s">
        <v>81</v>
      </c>
      <c r="AV272" s="12" t="s">
        <v>128</v>
      </c>
      <c r="AW272" s="12" t="s">
        <v>143</v>
      </c>
      <c r="AX272" s="12" t="s">
        <v>79</v>
      </c>
      <c r="AY272" s="228" t="s">
        <v>121</v>
      </c>
    </row>
    <row r="273" spans="2:65" s="1" customFormat="1" ht="22.5" customHeight="1">
      <c r="B273" s="39"/>
      <c r="C273" s="191" t="s">
        <v>460</v>
      </c>
      <c r="D273" s="191" t="s">
        <v>123</v>
      </c>
      <c r="E273" s="192" t="s">
        <v>461</v>
      </c>
      <c r="F273" s="193" t="s">
        <v>462</v>
      </c>
      <c r="G273" s="194" t="s">
        <v>137</v>
      </c>
      <c r="H273" s="195">
        <v>93</v>
      </c>
      <c r="I273" s="196"/>
      <c r="J273" s="197">
        <f>ROUND(I273*H273,2)</f>
        <v>0</v>
      </c>
      <c r="K273" s="193" t="s">
        <v>21</v>
      </c>
      <c r="L273" s="59"/>
      <c r="M273" s="198" t="s">
        <v>21</v>
      </c>
      <c r="N273" s="199" t="s">
        <v>42</v>
      </c>
      <c r="O273" s="40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AR273" s="22" t="s">
        <v>128</v>
      </c>
      <c r="AT273" s="22" t="s">
        <v>123</v>
      </c>
      <c r="AU273" s="22" t="s">
        <v>81</v>
      </c>
      <c r="AY273" s="22" t="s">
        <v>121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2" t="s">
        <v>79</v>
      </c>
      <c r="BK273" s="202">
        <f>ROUND(I273*H273,2)</f>
        <v>0</v>
      </c>
      <c r="BL273" s="22" t="s">
        <v>128</v>
      </c>
      <c r="BM273" s="22" t="s">
        <v>463</v>
      </c>
    </row>
    <row r="274" spans="2:65" s="11" customFormat="1">
      <c r="B274" s="206"/>
      <c r="C274" s="207"/>
      <c r="D274" s="203" t="s">
        <v>141</v>
      </c>
      <c r="E274" s="208" t="s">
        <v>21</v>
      </c>
      <c r="F274" s="209" t="s">
        <v>464</v>
      </c>
      <c r="G274" s="207"/>
      <c r="H274" s="210">
        <v>93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141</v>
      </c>
      <c r="AU274" s="216" t="s">
        <v>81</v>
      </c>
      <c r="AV274" s="11" t="s">
        <v>81</v>
      </c>
      <c r="AW274" s="11" t="s">
        <v>143</v>
      </c>
      <c r="AX274" s="11" t="s">
        <v>71</v>
      </c>
      <c r="AY274" s="216" t="s">
        <v>121</v>
      </c>
    </row>
    <row r="275" spans="2:65" s="12" customFormat="1">
      <c r="B275" s="217"/>
      <c r="C275" s="218"/>
      <c r="D275" s="219" t="s">
        <v>141</v>
      </c>
      <c r="E275" s="220" t="s">
        <v>21</v>
      </c>
      <c r="F275" s="221" t="s">
        <v>146</v>
      </c>
      <c r="G275" s="218"/>
      <c r="H275" s="222">
        <v>93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141</v>
      </c>
      <c r="AU275" s="228" t="s">
        <v>81</v>
      </c>
      <c r="AV275" s="12" t="s">
        <v>128</v>
      </c>
      <c r="AW275" s="12" t="s">
        <v>143</v>
      </c>
      <c r="AX275" s="12" t="s">
        <v>79</v>
      </c>
      <c r="AY275" s="228" t="s">
        <v>121</v>
      </c>
    </row>
    <row r="276" spans="2:65" s="1" customFormat="1" ht="22.5" customHeight="1">
      <c r="B276" s="39"/>
      <c r="C276" s="229" t="s">
        <v>294</v>
      </c>
      <c r="D276" s="229" t="s">
        <v>160</v>
      </c>
      <c r="E276" s="230" t="s">
        <v>465</v>
      </c>
      <c r="F276" s="231" t="s">
        <v>466</v>
      </c>
      <c r="G276" s="232" t="s">
        <v>313</v>
      </c>
      <c r="H276" s="233">
        <v>191</v>
      </c>
      <c r="I276" s="234"/>
      <c r="J276" s="235">
        <f>ROUND(I276*H276,2)</f>
        <v>0</v>
      </c>
      <c r="K276" s="231" t="s">
        <v>21</v>
      </c>
      <c r="L276" s="236"/>
      <c r="M276" s="237" t="s">
        <v>21</v>
      </c>
      <c r="N276" s="238" t="s">
        <v>42</v>
      </c>
      <c r="O276" s="40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2" t="s">
        <v>138</v>
      </c>
      <c r="AT276" s="22" t="s">
        <v>160</v>
      </c>
      <c r="AU276" s="22" t="s">
        <v>81</v>
      </c>
      <c r="AY276" s="22" t="s">
        <v>121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2" t="s">
        <v>79</v>
      </c>
      <c r="BK276" s="202">
        <f>ROUND(I276*H276,2)</f>
        <v>0</v>
      </c>
      <c r="BL276" s="22" t="s">
        <v>128</v>
      </c>
      <c r="BM276" s="22" t="s">
        <v>467</v>
      </c>
    </row>
    <row r="277" spans="2:65" s="1" customFormat="1" ht="27">
      <c r="B277" s="39"/>
      <c r="C277" s="61"/>
      <c r="D277" s="203" t="s">
        <v>139</v>
      </c>
      <c r="E277" s="61"/>
      <c r="F277" s="204" t="s">
        <v>468</v>
      </c>
      <c r="G277" s="61"/>
      <c r="H277" s="61"/>
      <c r="I277" s="161"/>
      <c r="J277" s="61"/>
      <c r="K277" s="61"/>
      <c r="L277" s="59"/>
      <c r="M277" s="205"/>
      <c r="N277" s="40"/>
      <c r="O277" s="40"/>
      <c r="P277" s="40"/>
      <c r="Q277" s="40"/>
      <c r="R277" s="40"/>
      <c r="S277" s="40"/>
      <c r="T277" s="76"/>
      <c r="AT277" s="22" t="s">
        <v>139</v>
      </c>
      <c r="AU277" s="22" t="s">
        <v>81</v>
      </c>
    </row>
    <row r="278" spans="2:65" s="11" customFormat="1">
      <c r="B278" s="206"/>
      <c r="C278" s="207"/>
      <c r="D278" s="203" t="s">
        <v>141</v>
      </c>
      <c r="E278" s="208" t="s">
        <v>21</v>
      </c>
      <c r="F278" s="209" t="s">
        <v>469</v>
      </c>
      <c r="G278" s="207"/>
      <c r="H278" s="210">
        <v>191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141</v>
      </c>
      <c r="AU278" s="216" t="s">
        <v>81</v>
      </c>
      <c r="AV278" s="11" t="s">
        <v>81</v>
      </c>
      <c r="AW278" s="11" t="s">
        <v>143</v>
      </c>
      <c r="AX278" s="11" t="s">
        <v>71</v>
      </c>
      <c r="AY278" s="216" t="s">
        <v>121</v>
      </c>
    </row>
    <row r="279" spans="2:65" s="12" customFormat="1">
      <c r="B279" s="217"/>
      <c r="C279" s="218"/>
      <c r="D279" s="219" t="s">
        <v>141</v>
      </c>
      <c r="E279" s="220" t="s">
        <v>21</v>
      </c>
      <c r="F279" s="221" t="s">
        <v>146</v>
      </c>
      <c r="G279" s="218"/>
      <c r="H279" s="222">
        <v>191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141</v>
      </c>
      <c r="AU279" s="228" t="s">
        <v>81</v>
      </c>
      <c r="AV279" s="12" t="s">
        <v>128</v>
      </c>
      <c r="AW279" s="12" t="s">
        <v>143</v>
      </c>
      <c r="AX279" s="12" t="s">
        <v>79</v>
      </c>
      <c r="AY279" s="228" t="s">
        <v>121</v>
      </c>
    </row>
    <row r="280" spans="2:65" s="1" customFormat="1" ht="22.5" customHeight="1">
      <c r="B280" s="39"/>
      <c r="C280" s="191" t="s">
        <v>470</v>
      </c>
      <c r="D280" s="191" t="s">
        <v>123</v>
      </c>
      <c r="E280" s="192" t="s">
        <v>471</v>
      </c>
      <c r="F280" s="193" t="s">
        <v>472</v>
      </c>
      <c r="G280" s="194" t="s">
        <v>126</v>
      </c>
      <c r="H280" s="195">
        <v>2200</v>
      </c>
      <c r="I280" s="196"/>
      <c r="J280" s="197">
        <f>ROUND(I280*H280,2)</f>
        <v>0</v>
      </c>
      <c r="K280" s="193" t="s">
        <v>127</v>
      </c>
      <c r="L280" s="59"/>
      <c r="M280" s="198" t="s">
        <v>21</v>
      </c>
      <c r="N280" s="199" t="s">
        <v>42</v>
      </c>
      <c r="O280" s="40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AR280" s="22" t="s">
        <v>128</v>
      </c>
      <c r="AT280" s="22" t="s">
        <v>123</v>
      </c>
      <c r="AU280" s="22" t="s">
        <v>81</v>
      </c>
      <c r="AY280" s="22" t="s">
        <v>121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2" t="s">
        <v>79</v>
      </c>
      <c r="BK280" s="202">
        <f>ROUND(I280*H280,2)</f>
        <v>0</v>
      </c>
      <c r="BL280" s="22" t="s">
        <v>128</v>
      </c>
      <c r="BM280" s="22" t="s">
        <v>473</v>
      </c>
    </row>
    <row r="281" spans="2:65" s="1" customFormat="1" ht="22.5" customHeight="1">
      <c r="B281" s="39"/>
      <c r="C281" s="191" t="s">
        <v>297</v>
      </c>
      <c r="D281" s="191" t="s">
        <v>123</v>
      </c>
      <c r="E281" s="192" t="s">
        <v>474</v>
      </c>
      <c r="F281" s="193" t="s">
        <v>475</v>
      </c>
      <c r="G281" s="194" t="s">
        <v>172</v>
      </c>
      <c r="H281" s="195">
        <v>2</v>
      </c>
      <c r="I281" s="196"/>
      <c r="J281" s="197">
        <f>ROUND(I281*H281,2)</f>
        <v>0</v>
      </c>
      <c r="K281" s="193" t="s">
        <v>21</v>
      </c>
      <c r="L281" s="59"/>
      <c r="M281" s="198" t="s">
        <v>21</v>
      </c>
      <c r="N281" s="199" t="s">
        <v>42</v>
      </c>
      <c r="O281" s="40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AR281" s="22" t="s">
        <v>128</v>
      </c>
      <c r="AT281" s="22" t="s">
        <v>123</v>
      </c>
      <c r="AU281" s="22" t="s">
        <v>81</v>
      </c>
      <c r="AY281" s="22" t="s">
        <v>121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22" t="s">
        <v>79</v>
      </c>
      <c r="BK281" s="202">
        <f>ROUND(I281*H281,2)</f>
        <v>0</v>
      </c>
      <c r="BL281" s="22" t="s">
        <v>128</v>
      </c>
      <c r="BM281" s="22" t="s">
        <v>476</v>
      </c>
    </row>
    <row r="282" spans="2:65" s="1" customFormat="1" ht="27">
      <c r="B282" s="39"/>
      <c r="C282" s="61"/>
      <c r="D282" s="203" t="s">
        <v>139</v>
      </c>
      <c r="E282" s="61"/>
      <c r="F282" s="204" t="s">
        <v>477</v>
      </c>
      <c r="G282" s="61"/>
      <c r="H282" s="61"/>
      <c r="I282" s="161"/>
      <c r="J282" s="61"/>
      <c r="K282" s="61"/>
      <c r="L282" s="59"/>
      <c r="M282" s="205"/>
      <c r="N282" s="40"/>
      <c r="O282" s="40"/>
      <c r="P282" s="40"/>
      <c r="Q282" s="40"/>
      <c r="R282" s="40"/>
      <c r="S282" s="40"/>
      <c r="T282" s="76"/>
      <c r="AT282" s="22" t="s">
        <v>139</v>
      </c>
      <c r="AU282" s="22" t="s">
        <v>81</v>
      </c>
    </row>
    <row r="283" spans="2:65" s="10" customFormat="1" ht="29.85" customHeight="1">
      <c r="B283" s="174"/>
      <c r="C283" s="175"/>
      <c r="D283" s="188" t="s">
        <v>70</v>
      </c>
      <c r="E283" s="189" t="s">
        <v>478</v>
      </c>
      <c r="F283" s="189" t="s">
        <v>479</v>
      </c>
      <c r="G283" s="175"/>
      <c r="H283" s="175"/>
      <c r="I283" s="178"/>
      <c r="J283" s="190">
        <f>BK283</f>
        <v>0</v>
      </c>
      <c r="K283" s="175"/>
      <c r="L283" s="180"/>
      <c r="M283" s="181"/>
      <c r="N283" s="182"/>
      <c r="O283" s="182"/>
      <c r="P283" s="183">
        <f>P284</f>
        <v>0</v>
      </c>
      <c r="Q283" s="182"/>
      <c r="R283" s="183">
        <f>R284</f>
        <v>0</v>
      </c>
      <c r="S283" s="182"/>
      <c r="T283" s="184">
        <f>T284</f>
        <v>0</v>
      </c>
      <c r="AR283" s="185" t="s">
        <v>79</v>
      </c>
      <c r="AT283" s="186" t="s">
        <v>70</v>
      </c>
      <c r="AU283" s="186" t="s">
        <v>79</v>
      </c>
      <c r="AY283" s="185" t="s">
        <v>121</v>
      </c>
      <c r="BK283" s="187">
        <f>BK284</f>
        <v>0</v>
      </c>
    </row>
    <row r="284" spans="2:65" s="1" customFormat="1" ht="31.5" customHeight="1">
      <c r="B284" s="39"/>
      <c r="C284" s="191" t="s">
        <v>480</v>
      </c>
      <c r="D284" s="191" t="s">
        <v>123</v>
      </c>
      <c r="E284" s="192" t="s">
        <v>481</v>
      </c>
      <c r="F284" s="193" t="s">
        <v>482</v>
      </c>
      <c r="G284" s="194" t="s">
        <v>209</v>
      </c>
      <c r="H284" s="195">
        <v>413.64699999999999</v>
      </c>
      <c r="I284" s="196"/>
      <c r="J284" s="197">
        <f>ROUND(I284*H284,2)</f>
        <v>0</v>
      </c>
      <c r="K284" s="193" t="s">
        <v>127</v>
      </c>
      <c r="L284" s="59"/>
      <c r="M284" s="198" t="s">
        <v>21</v>
      </c>
      <c r="N284" s="243" t="s">
        <v>42</v>
      </c>
      <c r="O284" s="244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AR284" s="22" t="s">
        <v>128</v>
      </c>
      <c r="AT284" s="22" t="s">
        <v>123</v>
      </c>
      <c r="AU284" s="22" t="s">
        <v>81</v>
      </c>
      <c r="AY284" s="22" t="s">
        <v>121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2" t="s">
        <v>79</v>
      </c>
      <c r="BK284" s="202">
        <f>ROUND(I284*H284,2)</f>
        <v>0</v>
      </c>
      <c r="BL284" s="22" t="s">
        <v>128</v>
      </c>
      <c r="BM284" s="22" t="s">
        <v>483</v>
      </c>
    </row>
    <row r="285" spans="2:65" s="1" customFormat="1" ht="6.95" customHeight="1">
      <c r="B285" s="54"/>
      <c r="C285" s="55"/>
      <c r="D285" s="55"/>
      <c r="E285" s="55"/>
      <c r="F285" s="55"/>
      <c r="G285" s="55"/>
      <c r="H285" s="55"/>
      <c r="I285" s="137"/>
      <c r="J285" s="55"/>
      <c r="K285" s="55"/>
      <c r="L285" s="59"/>
    </row>
  </sheetData>
  <sheetProtection password="CC35" sheet="1" objects="1" scenarios="1" formatCells="0" formatColumns="0" formatRows="0" sort="0" autoFilter="0"/>
  <autoFilter ref="C81:K284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9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85</v>
      </c>
      <c r="G1" s="366" t="s">
        <v>86</v>
      </c>
      <c r="H1" s="366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67" t="str">
        <f>'Rekapitulace stavby'!K6</f>
        <v>Změna na trvalé otevření 4. ramene Ašská, rozšíření stavby o velkoplošku a změna výjezdu</v>
      </c>
      <c r="F7" s="368"/>
      <c r="G7" s="368"/>
      <c r="H7" s="368"/>
      <c r="I7" s="115"/>
      <c r="J7" s="27"/>
      <c r="K7" s="29"/>
    </row>
    <row r="8" spans="1:70" s="1" customFormat="1" ht="15">
      <c r="B8" s="39"/>
      <c r="C8" s="40"/>
      <c r="D8" s="35" t="s">
        <v>91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9" t="s">
        <v>484</v>
      </c>
      <c r="F9" s="370"/>
      <c r="G9" s="370"/>
      <c r="H9" s="37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93</v>
      </c>
      <c r="G12" s="40"/>
      <c r="H12" s="40"/>
      <c r="I12" s="117" t="s">
        <v>25</v>
      </c>
      <c r="J12" s="118" t="str">
        <f>'Rekapitulace stavby'!AN8</f>
        <v>19. 4. 2017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Cheb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Ing. Petr král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ROUND(SUM(BE79:BE102), 2)</f>
        <v>0</v>
      </c>
      <c r="G30" s="40"/>
      <c r="H30" s="40"/>
      <c r="I30" s="129">
        <v>0.21</v>
      </c>
      <c r="J30" s="128">
        <f>ROUND(ROUND((SUM(BE79:BE102)),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ROUND(SUM(BF79:BF102), 2)</f>
        <v>0</v>
      </c>
      <c r="G31" s="40"/>
      <c r="H31" s="40"/>
      <c r="I31" s="129">
        <v>0.15</v>
      </c>
      <c r="J31" s="128">
        <f>ROUND(ROUND((SUM(BF79:BF102)),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ROUND(SUM(BG79:BG102),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ROUND(SUM(BH79:BH102),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ROUND(SUM(BI79:BI102),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94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67" t="str">
        <f>E7</f>
        <v>Změna na trvalé otevření 4. ramene Ašská, rozšíření stavby o velkoplošku a změna výjezdu</v>
      </c>
      <c r="F45" s="368"/>
      <c r="G45" s="368"/>
      <c r="H45" s="368"/>
      <c r="I45" s="116"/>
      <c r="J45" s="40"/>
      <c r="K45" s="43"/>
    </row>
    <row r="46" spans="2:11" s="1" customFormat="1" ht="14.45" customHeight="1">
      <c r="B46" s="39"/>
      <c r="C46" s="35" t="s">
        <v>91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69" t="str">
        <f>E9</f>
        <v>VRN - Vedlejší rozpo - VRN - Vedlejší rozpočtové...</v>
      </c>
      <c r="F47" s="370"/>
      <c r="G47" s="370"/>
      <c r="H47" s="37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19. 4. 2017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Cheb</v>
      </c>
      <c r="G51" s="40"/>
      <c r="H51" s="40"/>
      <c r="I51" s="117" t="s">
        <v>33</v>
      </c>
      <c r="J51" s="33" t="str">
        <f>E21</f>
        <v>Ing. Petr král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95</v>
      </c>
      <c r="D54" s="130"/>
      <c r="E54" s="130"/>
      <c r="F54" s="130"/>
      <c r="G54" s="130"/>
      <c r="H54" s="130"/>
      <c r="I54" s="143"/>
      <c r="J54" s="144" t="s">
        <v>96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97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98</v>
      </c>
    </row>
    <row r="57" spans="2:47" s="7" customFormat="1" ht="24.95" customHeight="1">
      <c r="B57" s="147"/>
      <c r="C57" s="148"/>
      <c r="D57" s="149" t="s">
        <v>485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8" customFormat="1" ht="19.899999999999999" customHeight="1">
      <c r="B58" s="154"/>
      <c r="C58" s="155"/>
      <c r="D58" s="156" t="s">
        <v>486</v>
      </c>
      <c r="E58" s="157"/>
      <c r="F58" s="157"/>
      <c r="G58" s="157"/>
      <c r="H58" s="157"/>
      <c r="I58" s="158"/>
      <c r="J58" s="159">
        <f>J81</f>
        <v>0</v>
      </c>
      <c r="K58" s="160"/>
    </row>
    <row r="59" spans="2:47" s="8" customFormat="1" ht="19.899999999999999" customHeight="1">
      <c r="B59" s="154"/>
      <c r="C59" s="155"/>
      <c r="D59" s="156" t="s">
        <v>487</v>
      </c>
      <c r="E59" s="157"/>
      <c r="F59" s="157"/>
      <c r="G59" s="157"/>
      <c r="H59" s="157"/>
      <c r="I59" s="158"/>
      <c r="J59" s="159">
        <f>J91</f>
        <v>0</v>
      </c>
      <c r="K59" s="160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105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22.5" customHeight="1">
      <c r="B69" s="39"/>
      <c r="C69" s="61"/>
      <c r="D69" s="61"/>
      <c r="E69" s="363" t="str">
        <f>E7</f>
        <v>Změna na trvalé otevření 4. ramene Ašská, rozšíření stavby o velkoplošku a změna výjezdu</v>
      </c>
      <c r="F69" s="364"/>
      <c r="G69" s="364"/>
      <c r="H69" s="364"/>
      <c r="I69" s="161"/>
      <c r="J69" s="61"/>
      <c r="K69" s="61"/>
      <c r="L69" s="59"/>
    </row>
    <row r="70" spans="2:63" s="1" customFormat="1" ht="14.45" customHeight="1">
      <c r="B70" s="39"/>
      <c r="C70" s="63" t="s">
        <v>91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23.25" customHeight="1">
      <c r="B71" s="39"/>
      <c r="C71" s="61"/>
      <c r="D71" s="61"/>
      <c r="E71" s="350" t="str">
        <f>E9</f>
        <v>VRN - Vedlejší rozpo - VRN - Vedlejší rozpočtové...</v>
      </c>
      <c r="F71" s="365"/>
      <c r="G71" s="365"/>
      <c r="H71" s="365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23</v>
      </c>
      <c r="D73" s="61"/>
      <c r="E73" s="61"/>
      <c r="F73" s="162" t="str">
        <f>F12</f>
        <v xml:space="preserve"> </v>
      </c>
      <c r="G73" s="61"/>
      <c r="H73" s="61"/>
      <c r="I73" s="163" t="s">
        <v>25</v>
      </c>
      <c r="J73" s="71" t="str">
        <f>IF(J12="","",J12)</f>
        <v>19. 4. 2017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 ht="15">
      <c r="B75" s="39"/>
      <c r="C75" s="63" t="s">
        <v>27</v>
      </c>
      <c r="D75" s="61"/>
      <c r="E75" s="61"/>
      <c r="F75" s="162" t="str">
        <f>E15</f>
        <v>město Cheb</v>
      </c>
      <c r="G75" s="61"/>
      <c r="H75" s="61"/>
      <c r="I75" s="163" t="s">
        <v>33</v>
      </c>
      <c r="J75" s="162" t="str">
        <f>E21</f>
        <v>Ing. Petr král</v>
      </c>
      <c r="K75" s="61"/>
      <c r="L75" s="59"/>
    </row>
    <row r="76" spans="2:63" s="1" customFormat="1" ht="14.45" customHeight="1">
      <c r="B76" s="39"/>
      <c r="C76" s="63" t="s">
        <v>31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106</v>
      </c>
      <c r="D78" s="166" t="s">
        <v>56</v>
      </c>
      <c r="E78" s="166" t="s">
        <v>52</v>
      </c>
      <c r="F78" s="166" t="s">
        <v>107</v>
      </c>
      <c r="G78" s="166" t="s">
        <v>108</v>
      </c>
      <c r="H78" s="166" t="s">
        <v>109</v>
      </c>
      <c r="I78" s="167" t="s">
        <v>110</v>
      </c>
      <c r="J78" s="166" t="s">
        <v>96</v>
      </c>
      <c r="K78" s="168" t="s">
        <v>111</v>
      </c>
      <c r="L78" s="169"/>
      <c r="M78" s="79" t="s">
        <v>112</v>
      </c>
      <c r="N78" s="80" t="s">
        <v>41</v>
      </c>
      <c r="O78" s="80" t="s">
        <v>113</v>
      </c>
      <c r="P78" s="80" t="s">
        <v>114</v>
      </c>
      <c r="Q78" s="80" t="s">
        <v>115</v>
      </c>
      <c r="R78" s="80" t="s">
        <v>116</v>
      </c>
      <c r="S78" s="80" t="s">
        <v>117</v>
      </c>
      <c r="T78" s="81" t="s">
        <v>118</v>
      </c>
    </row>
    <row r="79" spans="2:63" s="1" customFormat="1" ht="29.25" customHeight="1">
      <c r="B79" s="39"/>
      <c r="C79" s="85" t="s">
        <v>97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</f>
        <v>0</v>
      </c>
      <c r="Q79" s="83"/>
      <c r="R79" s="171">
        <f>R80</f>
        <v>0</v>
      </c>
      <c r="S79" s="83"/>
      <c r="T79" s="172">
        <f>T80</f>
        <v>0</v>
      </c>
      <c r="AT79" s="22" t="s">
        <v>70</v>
      </c>
      <c r="AU79" s="22" t="s">
        <v>98</v>
      </c>
      <c r="BK79" s="173">
        <f>BK80</f>
        <v>0</v>
      </c>
    </row>
    <row r="80" spans="2:63" s="10" customFormat="1" ht="37.35" customHeight="1">
      <c r="B80" s="174"/>
      <c r="C80" s="175"/>
      <c r="D80" s="176" t="s">
        <v>70</v>
      </c>
      <c r="E80" s="177" t="s">
        <v>119</v>
      </c>
      <c r="F80" s="177" t="s">
        <v>488</v>
      </c>
      <c r="G80" s="175"/>
      <c r="H80" s="175"/>
      <c r="I80" s="178"/>
      <c r="J80" s="179">
        <f>BK80</f>
        <v>0</v>
      </c>
      <c r="K80" s="175"/>
      <c r="L80" s="180"/>
      <c r="M80" s="181"/>
      <c r="N80" s="182"/>
      <c r="O80" s="182"/>
      <c r="P80" s="183">
        <f>P81+P91</f>
        <v>0</v>
      </c>
      <c r="Q80" s="182"/>
      <c r="R80" s="183">
        <f>R81+R91</f>
        <v>0</v>
      </c>
      <c r="S80" s="182"/>
      <c r="T80" s="184">
        <f>T81+T91</f>
        <v>0</v>
      </c>
      <c r="AR80" s="185" t="s">
        <v>79</v>
      </c>
      <c r="AT80" s="186" t="s">
        <v>70</v>
      </c>
      <c r="AU80" s="186" t="s">
        <v>71</v>
      </c>
      <c r="AY80" s="185" t="s">
        <v>121</v>
      </c>
      <c r="BK80" s="187">
        <f>BK81+BK91</f>
        <v>0</v>
      </c>
    </row>
    <row r="81" spans="2:65" s="10" customFormat="1" ht="19.899999999999999" customHeight="1">
      <c r="B81" s="174"/>
      <c r="C81" s="175"/>
      <c r="D81" s="188" t="s">
        <v>70</v>
      </c>
      <c r="E81" s="189" t="s">
        <v>489</v>
      </c>
      <c r="F81" s="189" t="s">
        <v>490</v>
      </c>
      <c r="G81" s="175"/>
      <c r="H81" s="175"/>
      <c r="I81" s="178"/>
      <c r="J81" s="190">
        <f>BK81</f>
        <v>0</v>
      </c>
      <c r="K81" s="175"/>
      <c r="L81" s="180"/>
      <c r="M81" s="181"/>
      <c r="N81" s="182"/>
      <c r="O81" s="182"/>
      <c r="P81" s="183">
        <f>SUM(P82:P90)</f>
        <v>0</v>
      </c>
      <c r="Q81" s="182"/>
      <c r="R81" s="183">
        <f>SUM(R82:R90)</f>
        <v>0</v>
      </c>
      <c r="S81" s="182"/>
      <c r="T81" s="184">
        <f>SUM(T82:T90)</f>
        <v>0</v>
      </c>
      <c r="AR81" s="185" t="s">
        <v>79</v>
      </c>
      <c r="AT81" s="186" t="s">
        <v>70</v>
      </c>
      <c r="AU81" s="186" t="s">
        <v>79</v>
      </c>
      <c r="AY81" s="185" t="s">
        <v>121</v>
      </c>
      <c r="BK81" s="187">
        <f>SUM(BK82:BK90)</f>
        <v>0</v>
      </c>
    </row>
    <row r="82" spans="2:65" s="1" customFormat="1" ht="22.5" customHeight="1">
      <c r="B82" s="39"/>
      <c r="C82" s="191" t="s">
        <v>79</v>
      </c>
      <c r="D82" s="191" t="s">
        <v>123</v>
      </c>
      <c r="E82" s="192" t="s">
        <v>491</v>
      </c>
      <c r="F82" s="193" t="s">
        <v>492</v>
      </c>
      <c r="G82" s="194" t="s">
        <v>493</v>
      </c>
      <c r="H82" s="195">
        <v>1</v>
      </c>
      <c r="I82" s="196"/>
      <c r="J82" s="197">
        <f>ROUND(I82*H82,2)</f>
        <v>0</v>
      </c>
      <c r="K82" s="193" t="s">
        <v>21</v>
      </c>
      <c r="L82" s="59"/>
      <c r="M82" s="198" t="s">
        <v>21</v>
      </c>
      <c r="N82" s="199" t="s">
        <v>42</v>
      </c>
      <c r="O82" s="40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2" t="s">
        <v>128</v>
      </c>
      <c r="AT82" s="22" t="s">
        <v>123</v>
      </c>
      <c r="AU82" s="22" t="s">
        <v>81</v>
      </c>
      <c r="AY82" s="22" t="s">
        <v>121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2" t="s">
        <v>79</v>
      </c>
      <c r="BK82" s="202">
        <f>ROUND(I82*H82,2)</f>
        <v>0</v>
      </c>
      <c r="BL82" s="22" t="s">
        <v>128</v>
      </c>
      <c r="BM82" s="22" t="s">
        <v>81</v>
      </c>
    </row>
    <row r="83" spans="2:65" s="1" customFormat="1" ht="40.5">
      <c r="B83" s="39"/>
      <c r="C83" s="61"/>
      <c r="D83" s="219" t="s">
        <v>139</v>
      </c>
      <c r="E83" s="61"/>
      <c r="F83" s="239" t="s">
        <v>494</v>
      </c>
      <c r="G83" s="61"/>
      <c r="H83" s="61"/>
      <c r="I83" s="161"/>
      <c r="J83" s="61"/>
      <c r="K83" s="61"/>
      <c r="L83" s="59"/>
      <c r="M83" s="205"/>
      <c r="N83" s="40"/>
      <c r="O83" s="40"/>
      <c r="P83" s="40"/>
      <c r="Q83" s="40"/>
      <c r="R83" s="40"/>
      <c r="S83" s="40"/>
      <c r="T83" s="76"/>
      <c r="AT83" s="22" t="s">
        <v>139</v>
      </c>
      <c r="AU83" s="22" t="s">
        <v>81</v>
      </c>
    </row>
    <row r="84" spans="2:65" s="1" customFormat="1" ht="22.5" customHeight="1">
      <c r="B84" s="39"/>
      <c r="C84" s="191" t="s">
        <v>81</v>
      </c>
      <c r="D84" s="191" t="s">
        <v>123</v>
      </c>
      <c r="E84" s="192" t="s">
        <v>495</v>
      </c>
      <c r="F84" s="193" t="s">
        <v>496</v>
      </c>
      <c r="G84" s="194" t="s">
        <v>493</v>
      </c>
      <c r="H84" s="195">
        <v>1</v>
      </c>
      <c r="I84" s="196"/>
      <c r="J84" s="197">
        <f>ROUND(I84*H84,2)</f>
        <v>0</v>
      </c>
      <c r="K84" s="193" t="s">
        <v>21</v>
      </c>
      <c r="L84" s="59"/>
      <c r="M84" s="198" t="s">
        <v>21</v>
      </c>
      <c r="N84" s="199" t="s">
        <v>42</v>
      </c>
      <c r="O84" s="40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2" t="s">
        <v>128</v>
      </c>
      <c r="AT84" s="22" t="s">
        <v>123</v>
      </c>
      <c r="AU84" s="22" t="s">
        <v>81</v>
      </c>
      <c r="AY84" s="22" t="s">
        <v>121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2" t="s">
        <v>79</v>
      </c>
      <c r="BK84" s="202">
        <f>ROUND(I84*H84,2)</f>
        <v>0</v>
      </c>
      <c r="BL84" s="22" t="s">
        <v>128</v>
      </c>
      <c r="BM84" s="22" t="s">
        <v>128</v>
      </c>
    </row>
    <row r="85" spans="2:65" s="1" customFormat="1" ht="27">
      <c r="B85" s="39"/>
      <c r="C85" s="61"/>
      <c r="D85" s="219" t="s">
        <v>139</v>
      </c>
      <c r="E85" s="61"/>
      <c r="F85" s="239" t="s">
        <v>497</v>
      </c>
      <c r="G85" s="61"/>
      <c r="H85" s="61"/>
      <c r="I85" s="161"/>
      <c r="J85" s="61"/>
      <c r="K85" s="61"/>
      <c r="L85" s="59"/>
      <c r="M85" s="205"/>
      <c r="N85" s="40"/>
      <c r="O85" s="40"/>
      <c r="P85" s="40"/>
      <c r="Q85" s="40"/>
      <c r="R85" s="40"/>
      <c r="S85" s="40"/>
      <c r="T85" s="76"/>
      <c r="AT85" s="22" t="s">
        <v>139</v>
      </c>
      <c r="AU85" s="22" t="s">
        <v>81</v>
      </c>
    </row>
    <row r="86" spans="2:65" s="1" customFormat="1" ht="22.5" customHeight="1">
      <c r="B86" s="39"/>
      <c r="C86" s="191" t="s">
        <v>131</v>
      </c>
      <c r="D86" s="191" t="s">
        <v>123</v>
      </c>
      <c r="E86" s="192" t="s">
        <v>498</v>
      </c>
      <c r="F86" s="193" t="s">
        <v>499</v>
      </c>
      <c r="G86" s="194" t="s">
        <v>493</v>
      </c>
      <c r="H86" s="195">
        <v>1</v>
      </c>
      <c r="I86" s="196"/>
      <c r="J86" s="197">
        <f>ROUND(I86*H86,2)</f>
        <v>0</v>
      </c>
      <c r="K86" s="193" t="s">
        <v>21</v>
      </c>
      <c r="L86" s="59"/>
      <c r="M86" s="198" t="s">
        <v>21</v>
      </c>
      <c r="N86" s="199" t="s">
        <v>42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128</v>
      </c>
      <c r="AT86" s="22" t="s">
        <v>123</v>
      </c>
      <c r="AU86" s="22" t="s">
        <v>81</v>
      </c>
      <c r="AY86" s="22" t="s">
        <v>121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79</v>
      </c>
      <c r="BK86" s="202">
        <f>ROUND(I86*H86,2)</f>
        <v>0</v>
      </c>
      <c r="BL86" s="22" t="s">
        <v>128</v>
      </c>
      <c r="BM86" s="22" t="s">
        <v>134</v>
      </c>
    </row>
    <row r="87" spans="2:65" s="1" customFormat="1" ht="27">
      <c r="B87" s="39"/>
      <c r="C87" s="61"/>
      <c r="D87" s="219" t="s">
        <v>139</v>
      </c>
      <c r="E87" s="61"/>
      <c r="F87" s="239" t="s">
        <v>500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139</v>
      </c>
      <c r="AU87" s="22" t="s">
        <v>81</v>
      </c>
    </row>
    <row r="88" spans="2:65" s="1" customFormat="1" ht="22.5" customHeight="1">
      <c r="B88" s="39"/>
      <c r="C88" s="191" t="s">
        <v>128</v>
      </c>
      <c r="D88" s="191" t="s">
        <v>123</v>
      </c>
      <c r="E88" s="192" t="s">
        <v>501</v>
      </c>
      <c r="F88" s="193" t="s">
        <v>502</v>
      </c>
      <c r="G88" s="194" t="s">
        <v>493</v>
      </c>
      <c r="H88" s="195">
        <v>1</v>
      </c>
      <c r="I88" s="196"/>
      <c r="J88" s="197">
        <f>ROUND(I88*H88,2)</f>
        <v>0</v>
      </c>
      <c r="K88" s="193" t="s">
        <v>21</v>
      </c>
      <c r="L88" s="59"/>
      <c r="M88" s="198" t="s">
        <v>21</v>
      </c>
      <c r="N88" s="199" t="s">
        <v>42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128</v>
      </c>
      <c r="AT88" s="22" t="s">
        <v>123</v>
      </c>
      <c r="AU88" s="22" t="s">
        <v>81</v>
      </c>
      <c r="AY88" s="22" t="s">
        <v>121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79</v>
      </c>
      <c r="BK88" s="202">
        <f>ROUND(I88*H88,2)</f>
        <v>0</v>
      </c>
      <c r="BL88" s="22" t="s">
        <v>128</v>
      </c>
      <c r="BM88" s="22" t="s">
        <v>138</v>
      </c>
    </row>
    <row r="89" spans="2:65" s="1" customFormat="1" ht="27">
      <c r="B89" s="39"/>
      <c r="C89" s="61"/>
      <c r="D89" s="219" t="s">
        <v>139</v>
      </c>
      <c r="E89" s="61"/>
      <c r="F89" s="239" t="s">
        <v>500</v>
      </c>
      <c r="G89" s="61"/>
      <c r="H89" s="61"/>
      <c r="I89" s="161"/>
      <c r="J89" s="61"/>
      <c r="K89" s="61"/>
      <c r="L89" s="59"/>
      <c r="M89" s="205"/>
      <c r="N89" s="40"/>
      <c r="O89" s="40"/>
      <c r="P89" s="40"/>
      <c r="Q89" s="40"/>
      <c r="R89" s="40"/>
      <c r="S89" s="40"/>
      <c r="T89" s="76"/>
      <c r="AT89" s="22" t="s">
        <v>139</v>
      </c>
      <c r="AU89" s="22" t="s">
        <v>81</v>
      </c>
    </row>
    <row r="90" spans="2:65" s="1" customFormat="1" ht="22.5" customHeight="1">
      <c r="B90" s="39"/>
      <c r="C90" s="191" t="s">
        <v>147</v>
      </c>
      <c r="D90" s="191" t="s">
        <v>123</v>
      </c>
      <c r="E90" s="192" t="s">
        <v>503</v>
      </c>
      <c r="F90" s="193" t="s">
        <v>504</v>
      </c>
      <c r="G90" s="194" t="s">
        <v>493</v>
      </c>
      <c r="H90" s="195">
        <v>1</v>
      </c>
      <c r="I90" s="196"/>
      <c r="J90" s="197">
        <f>ROUND(I90*H90,2)</f>
        <v>0</v>
      </c>
      <c r="K90" s="193" t="s">
        <v>21</v>
      </c>
      <c r="L90" s="59"/>
      <c r="M90" s="198" t="s">
        <v>21</v>
      </c>
      <c r="N90" s="199" t="s">
        <v>42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2" t="s">
        <v>128</v>
      </c>
      <c r="AT90" s="22" t="s">
        <v>123</v>
      </c>
      <c r="AU90" s="22" t="s">
        <v>81</v>
      </c>
      <c r="AY90" s="22" t="s">
        <v>121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79</v>
      </c>
      <c r="BK90" s="202">
        <f>ROUND(I90*H90,2)</f>
        <v>0</v>
      </c>
      <c r="BL90" s="22" t="s">
        <v>128</v>
      </c>
      <c r="BM90" s="22" t="s">
        <v>151</v>
      </c>
    </row>
    <row r="91" spans="2:65" s="10" customFormat="1" ht="29.85" customHeight="1">
      <c r="B91" s="174"/>
      <c r="C91" s="175"/>
      <c r="D91" s="188" t="s">
        <v>70</v>
      </c>
      <c r="E91" s="189" t="s">
        <v>505</v>
      </c>
      <c r="F91" s="189" t="s">
        <v>506</v>
      </c>
      <c r="G91" s="175"/>
      <c r="H91" s="175"/>
      <c r="I91" s="178"/>
      <c r="J91" s="190">
        <f>BK91</f>
        <v>0</v>
      </c>
      <c r="K91" s="175"/>
      <c r="L91" s="180"/>
      <c r="M91" s="181"/>
      <c r="N91" s="182"/>
      <c r="O91" s="182"/>
      <c r="P91" s="183">
        <f>SUM(P92:P102)</f>
        <v>0</v>
      </c>
      <c r="Q91" s="182"/>
      <c r="R91" s="183">
        <f>SUM(R92:R102)</f>
        <v>0</v>
      </c>
      <c r="S91" s="182"/>
      <c r="T91" s="184">
        <f>SUM(T92:T102)</f>
        <v>0</v>
      </c>
      <c r="AR91" s="185" t="s">
        <v>147</v>
      </c>
      <c r="AT91" s="186" t="s">
        <v>70</v>
      </c>
      <c r="AU91" s="186" t="s">
        <v>79</v>
      </c>
      <c r="AY91" s="185" t="s">
        <v>121</v>
      </c>
      <c r="BK91" s="187">
        <f>SUM(BK92:BK102)</f>
        <v>0</v>
      </c>
    </row>
    <row r="92" spans="2:65" s="1" customFormat="1" ht="22.5" customHeight="1">
      <c r="B92" s="39"/>
      <c r="C92" s="191" t="s">
        <v>134</v>
      </c>
      <c r="D92" s="191" t="s">
        <v>123</v>
      </c>
      <c r="E92" s="192" t="s">
        <v>507</v>
      </c>
      <c r="F92" s="193" t="s">
        <v>508</v>
      </c>
      <c r="G92" s="194" t="s">
        <v>493</v>
      </c>
      <c r="H92" s="195">
        <v>1</v>
      </c>
      <c r="I92" s="196"/>
      <c r="J92" s="197">
        <f>ROUND(I92*H92,2)</f>
        <v>0</v>
      </c>
      <c r="K92" s="193" t="s">
        <v>21</v>
      </c>
      <c r="L92" s="59"/>
      <c r="M92" s="198" t="s">
        <v>21</v>
      </c>
      <c r="N92" s="199" t="s">
        <v>42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128</v>
      </c>
      <c r="AT92" s="22" t="s">
        <v>123</v>
      </c>
      <c r="AU92" s="22" t="s">
        <v>81</v>
      </c>
      <c r="AY92" s="22" t="s">
        <v>121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79</v>
      </c>
      <c r="BK92" s="202">
        <f>ROUND(I92*H92,2)</f>
        <v>0</v>
      </c>
      <c r="BL92" s="22" t="s">
        <v>128</v>
      </c>
      <c r="BM92" s="22" t="s">
        <v>155</v>
      </c>
    </row>
    <row r="93" spans="2:65" s="1" customFormat="1" ht="67.5">
      <c r="B93" s="39"/>
      <c r="C93" s="61"/>
      <c r="D93" s="219" t="s">
        <v>139</v>
      </c>
      <c r="E93" s="61"/>
      <c r="F93" s="239" t="s">
        <v>509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139</v>
      </c>
      <c r="AU93" s="22" t="s">
        <v>81</v>
      </c>
    </row>
    <row r="94" spans="2:65" s="1" customFormat="1" ht="22.5" customHeight="1">
      <c r="B94" s="39"/>
      <c r="C94" s="191" t="s">
        <v>156</v>
      </c>
      <c r="D94" s="191" t="s">
        <v>123</v>
      </c>
      <c r="E94" s="192" t="s">
        <v>510</v>
      </c>
      <c r="F94" s="193" t="s">
        <v>511</v>
      </c>
      <c r="G94" s="194" t="s">
        <v>493</v>
      </c>
      <c r="H94" s="195">
        <v>1</v>
      </c>
      <c r="I94" s="196"/>
      <c r="J94" s="197">
        <f>ROUND(I94*H94,2)</f>
        <v>0</v>
      </c>
      <c r="K94" s="193" t="s">
        <v>21</v>
      </c>
      <c r="L94" s="59"/>
      <c r="M94" s="198" t="s">
        <v>21</v>
      </c>
      <c r="N94" s="199" t="s">
        <v>42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128</v>
      </c>
      <c r="AT94" s="22" t="s">
        <v>123</v>
      </c>
      <c r="AU94" s="22" t="s">
        <v>81</v>
      </c>
      <c r="AY94" s="22" t="s">
        <v>121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79</v>
      </c>
      <c r="BK94" s="202">
        <f>ROUND(I94*H94,2)</f>
        <v>0</v>
      </c>
      <c r="BL94" s="22" t="s">
        <v>128</v>
      </c>
      <c r="BM94" s="22" t="s">
        <v>159</v>
      </c>
    </row>
    <row r="95" spans="2:65" s="1" customFormat="1" ht="40.5">
      <c r="B95" s="39"/>
      <c r="C95" s="61"/>
      <c r="D95" s="219" t="s">
        <v>139</v>
      </c>
      <c r="E95" s="61"/>
      <c r="F95" s="239" t="s">
        <v>512</v>
      </c>
      <c r="G95" s="61"/>
      <c r="H95" s="61"/>
      <c r="I95" s="161"/>
      <c r="J95" s="61"/>
      <c r="K95" s="61"/>
      <c r="L95" s="59"/>
      <c r="M95" s="205"/>
      <c r="N95" s="40"/>
      <c r="O95" s="40"/>
      <c r="P95" s="40"/>
      <c r="Q95" s="40"/>
      <c r="R95" s="40"/>
      <c r="S95" s="40"/>
      <c r="T95" s="76"/>
      <c r="AT95" s="22" t="s">
        <v>139</v>
      </c>
      <c r="AU95" s="22" t="s">
        <v>81</v>
      </c>
    </row>
    <row r="96" spans="2:65" s="1" customFormat="1" ht="22.5" customHeight="1">
      <c r="B96" s="39"/>
      <c r="C96" s="191" t="s">
        <v>138</v>
      </c>
      <c r="D96" s="191" t="s">
        <v>123</v>
      </c>
      <c r="E96" s="192" t="s">
        <v>513</v>
      </c>
      <c r="F96" s="193" t="s">
        <v>514</v>
      </c>
      <c r="G96" s="194" t="s">
        <v>493</v>
      </c>
      <c r="H96" s="195">
        <v>1</v>
      </c>
      <c r="I96" s="196"/>
      <c r="J96" s="197">
        <f>ROUND(I96*H96,2)</f>
        <v>0</v>
      </c>
      <c r="K96" s="193" t="s">
        <v>21</v>
      </c>
      <c r="L96" s="59"/>
      <c r="M96" s="198" t="s">
        <v>21</v>
      </c>
      <c r="N96" s="199" t="s">
        <v>42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128</v>
      </c>
      <c r="AT96" s="22" t="s">
        <v>123</v>
      </c>
      <c r="AU96" s="22" t="s">
        <v>81</v>
      </c>
      <c r="AY96" s="22" t="s">
        <v>121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79</v>
      </c>
      <c r="BK96" s="202">
        <f>ROUND(I96*H96,2)</f>
        <v>0</v>
      </c>
      <c r="BL96" s="22" t="s">
        <v>128</v>
      </c>
      <c r="BM96" s="22" t="s">
        <v>164</v>
      </c>
    </row>
    <row r="97" spans="2:65" s="1" customFormat="1" ht="27">
      <c r="B97" s="39"/>
      <c r="C97" s="61"/>
      <c r="D97" s="219" t="s">
        <v>139</v>
      </c>
      <c r="E97" s="61"/>
      <c r="F97" s="239" t="s">
        <v>515</v>
      </c>
      <c r="G97" s="61"/>
      <c r="H97" s="61"/>
      <c r="I97" s="161"/>
      <c r="J97" s="61"/>
      <c r="K97" s="61"/>
      <c r="L97" s="59"/>
      <c r="M97" s="205"/>
      <c r="N97" s="40"/>
      <c r="O97" s="40"/>
      <c r="P97" s="40"/>
      <c r="Q97" s="40"/>
      <c r="R97" s="40"/>
      <c r="S97" s="40"/>
      <c r="T97" s="76"/>
      <c r="AT97" s="22" t="s">
        <v>139</v>
      </c>
      <c r="AU97" s="22" t="s">
        <v>81</v>
      </c>
    </row>
    <row r="98" spans="2:65" s="1" customFormat="1" ht="22.5" customHeight="1">
      <c r="B98" s="39"/>
      <c r="C98" s="191" t="s">
        <v>166</v>
      </c>
      <c r="D98" s="191" t="s">
        <v>123</v>
      </c>
      <c r="E98" s="192" t="s">
        <v>516</v>
      </c>
      <c r="F98" s="193" t="s">
        <v>517</v>
      </c>
      <c r="G98" s="194" t="s">
        <v>493</v>
      </c>
      <c r="H98" s="195">
        <v>1</v>
      </c>
      <c r="I98" s="196"/>
      <c r="J98" s="197">
        <f>ROUND(I98*H98,2)</f>
        <v>0</v>
      </c>
      <c r="K98" s="193" t="s">
        <v>127</v>
      </c>
      <c r="L98" s="59"/>
      <c r="M98" s="198" t="s">
        <v>21</v>
      </c>
      <c r="N98" s="199" t="s">
        <v>42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128</v>
      </c>
      <c r="AT98" s="22" t="s">
        <v>123</v>
      </c>
      <c r="AU98" s="22" t="s">
        <v>81</v>
      </c>
      <c r="AY98" s="22" t="s">
        <v>121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79</v>
      </c>
      <c r="BK98" s="202">
        <f>ROUND(I98*H98,2)</f>
        <v>0</v>
      </c>
      <c r="BL98" s="22" t="s">
        <v>128</v>
      </c>
      <c r="BM98" s="22" t="s">
        <v>169</v>
      </c>
    </row>
    <row r="99" spans="2:65" s="1" customFormat="1" ht="22.5" customHeight="1">
      <c r="B99" s="39"/>
      <c r="C99" s="191" t="s">
        <v>151</v>
      </c>
      <c r="D99" s="191" t="s">
        <v>123</v>
      </c>
      <c r="E99" s="192" t="s">
        <v>518</v>
      </c>
      <c r="F99" s="193" t="s">
        <v>519</v>
      </c>
      <c r="G99" s="194" t="s">
        <v>493</v>
      </c>
      <c r="H99" s="195">
        <v>1</v>
      </c>
      <c r="I99" s="196"/>
      <c r="J99" s="197">
        <f>ROUND(I99*H99,2)</f>
        <v>0</v>
      </c>
      <c r="K99" s="193" t="s">
        <v>21</v>
      </c>
      <c r="L99" s="59"/>
      <c r="M99" s="198" t="s">
        <v>21</v>
      </c>
      <c r="N99" s="199" t="s">
        <v>42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128</v>
      </c>
      <c r="AT99" s="22" t="s">
        <v>123</v>
      </c>
      <c r="AU99" s="22" t="s">
        <v>81</v>
      </c>
      <c r="AY99" s="22" t="s">
        <v>121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79</v>
      </c>
      <c r="BK99" s="202">
        <f>ROUND(I99*H99,2)</f>
        <v>0</v>
      </c>
      <c r="BL99" s="22" t="s">
        <v>128</v>
      </c>
      <c r="BM99" s="22" t="s">
        <v>173</v>
      </c>
    </row>
    <row r="100" spans="2:65" s="1" customFormat="1" ht="54">
      <c r="B100" s="39"/>
      <c r="C100" s="61"/>
      <c r="D100" s="219" t="s">
        <v>139</v>
      </c>
      <c r="E100" s="61"/>
      <c r="F100" s="239" t="s">
        <v>520</v>
      </c>
      <c r="G100" s="61"/>
      <c r="H100" s="61"/>
      <c r="I100" s="161"/>
      <c r="J100" s="61"/>
      <c r="K100" s="61"/>
      <c r="L100" s="59"/>
      <c r="M100" s="205"/>
      <c r="N100" s="40"/>
      <c r="O100" s="40"/>
      <c r="P100" s="40"/>
      <c r="Q100" s="40"/>
      <c r="R100" s="40"/>
      <c r="S100" s="40"/>
      <c r="T100" s="76"/>
      <c r="AT100" s="22" t="s">
        <v>139</v>
      </c>
      <c r="AU100" s="22" t="s">
        <v>81</v>
      </c>
    </row>
    <row r="101" spans="2:65" s="1" customFormat="1" ht="22.5" customHeight="1">
      <c r="B101" s="39"/>
      <c r="C101" s="191" t="s">
        <v>175</v>
      </c>
      <c r="D101" s="191" t="s">
        <v>123</v>
      </c>
      <c r="E101" s="192" t="s">
        <v>521</v>
      </c>
      <c r="F101" s="193" t="s">
        <v>522</v>
      </c>
      <c r="G101" s="194" t="s">
        <v>493</v>
      </c>
      <c r="H101" s="195">
        <v>1</v>
      </c>
      <c r="I101" s="196"/>
      <c r="J101" s="197">
        <f>ROUND(I101*H101,2)</f>
        <v>0</v>
      </c>
      <c r="K101" s="193" t="s">
        <v>21</v>
      </c>
      <c r="L101" s="59"/>
      <c r="M101" s="198" t="s">
        <v>21</v>
      </c>
      <c r="N101" s="199" t="s">
        <v>42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128</v>
      </c>
      <c r="AT101" s="22" t="s">
        <v>123</v>
      </c>
      <c r="AU101" s="22" t="s">
        <v>81</v>
      </c>
      <c r="AY101" s="22" t="s">
        <v>121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79</v>
      </c>
      <c r="BK101" s="202">
        <f>ROUND(I101*H101,2)</f>
        <v>0</v>
      </c>
      <c r="BL101" s="22" t="s">
        <v>128</v>
      </c>
      <c r="BM101" s="22" t="s">
        <v>178</v>
      </c>
    </row>
    <row r="102" spans="2:65" s="1" customFormat="1" ht="22.5" customHeight="1">
      <c r="B102" s="39"/>
      <c r="C102" s="191" t="s">
        <v>155</v>
      </c>
      <c r="D102" s="191" t="s">
        <v>123</v>
      </c>
      <c r="E102" s="192" t="s">
        <v>523</v>
      </c>
      <c r="F102" s="193" t="s">
        <v>524</v>
      </c>
      <c r="G102" s="194" t="s">
        <v>493</v>
      </c>
      <c r="H102" s="195">
        <v>1</v>
      </c>
      <c r="I102" s="196"/>
      <c r="J102" s="197">
        <f>ROUND(I102*H102,2)</f>
        <v>0</v>
      </c>
      <c r="K102" s="193" t="s">
        <v>21</v>
      </c>
      <c r="L102" s="59"/>
      <c r="M102" s="198" t="s">
        <v>21</v>
      </c>
      <c r="N102" s="243" t="s">
        <v>42</v>
      </c>
      <c r="O102" s="244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2" t="s">
        <v>128</v>
      </c>
      <c r="AT102" s="22" t="s">
        <v>123</v>
      </c>
      <c r="AU102" s="22" t="s">
        <v>81</v>
      </c>
      <c r="AY102" s="22" t="s">
        <v>121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79</v>
      </c>
      <c r="BK102" s="202">
        <f>ROUND(I102*H102,2)</f>
        <v>0</v>
      </c>
      <c r="BL102" s="22" t="s">
        <v>128</v>
      </c>
      <c r="BM102" s="22" t="s">
        <v>182</v>
      </c>
    </row>
    <row r="103" spans="2:65" s="1" customFormat="1" ht="6.95" customHeight="1">
      <c r="B103" s="54"/>
      <c r="C103" s="55"/>
      <c r="D103" s="55"/>
      <c r="E103" s="55"/>
      <c r="F103" s="55"/>
      <c r="G103" s="55"/>
      <c r="H103" s="55"/>
      <c r="I103" s="137"/>
      <c r="J103" s="55"/>
      <c r="K103" s="55"/>
      <c r="L103" s="59"/>
    </row>
  </sheetData>
  <sheetProtection password="CC35" sheet="1" objects="1" scenarios="1" formatCells="0" formatColumns="0" formatRows="0" sort="0" autoFilter="0"/>
  <autoFilter ref="C78:K102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ht="37.5" customHeight="1"/>
    <row r="2" spans="2:1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3" customFormat="1" ht="45" customHeight="1">
      <c r="B3" s="251"/>
      <c r="C3" s="371" t="s">
        <v>525</v>
      </c>
      <c r="D3" s="371"/>
      <c r="E3" s="371"/>
      <c r="F3" s="371"/>
      <c r="G3" s="371"/>
      <c r="H3" s="371"/>
      <c r="I3" s="371"/>
      <c r="J3" s="371"/>
      <c r="K3" s="252"/>
    </row>
    <row r="4" spans="2:11" ht="25.5" customHeight="1">
      <c r="B4" s="253"/>
      <c r="C4" s="378" t="s">
        <v>526</v>
      </c>
      <c r="D4" s="378"/>
      <c r="E4" s="378"/>
      <c r="F4" s="378"/>
      <c r="G4" s="378"/>
      <c r="H4" s="378"/>
      <c r="I4" s="378"/>
      <c r="J4" s="378"/>
      <c r="K4" s="254"/>
    </row>
    <row r="5" spans="2:1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>
      <c r="B6" s="253"/>
      <c r="C6" s="374" t="s">
        <v>527</v>
      </c>
      <c r="D6" s="374"/>
      <c r="E6" s="374"/>
      <c r="F6" s="374"/>
      <c r="G6" s="374"/>
      <c r="H6" s="374"/>
      <c r="I6" s="374"/>
      <c r="J6" s="374"/>
      <c r="K6" s="254"/>
    </row>
    <row r="7" spans="2:11" ht="15" customHeight="1">
      <c r="B7" s="257"/>
      <c r="C7" s="374" t="s">
        <v>528</v>
      </c>
      <c r="D7" s="374"/>
      <c r="E7" s="374"/>
      <c r="F7" s="374"/>
      <c r="G7" s="374"/>
      <c r="H7" s="374"/>
      <c r="I7" s="374"/>
      <c r="J7" s="374"/>
      <c r="K7" s="254"/>
    </row>
    <row r="8" spans="2:1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ht="15" customHeight="1">
      <c r="B9" s="257"/>
      <c r="C9" s="374" t="s">
        <v>529</v>
      </c>
      <c r="D9" s="374"/>
      <c r="E9" s="374"/>
      <c r="F9" s="374"/>
      <c r="G9" s="374"/>
      <c r="H9" s="374"/>
      <c r="I9" s="374"/>
      <c r="J9" s="374"/>
      <c r="K9" s="254"/>
    </row>
    <row r="10" spans="2:11" ht="15" customHeight="1">
      <c r="B10" s="257"/>
      <c r="C10" s="256"/>
      <c r="D10" s="374" t="s">
        <v>530</v>
      </c>
      <c r="E10" s="374"/>
      <c r="F10" s="374"/>
      <c r="G10" s="374"/>
      <c r="H10" s="374"/>
      <c r="I10" s="374"/>
      <c r="J10" s="374"/>
      <c r="K10" s="254"/>
    </row>
    <row r="11" spans="2:11" ht="15" customHeight="1">
      <c r="B11" s="257"/>
      <c r="C11" s="258"/>
      <c r="D11" s="374" t="s">
        <v>531</v>
      </c>
      <c r="E11" s="374"/>
      <c r="F11" s="374"/>
      <c r="G11" s="374"/>
      <c r="H11" s="374"/>
      <c r="I11" s="374"/>
      <c r="J11" s="374"/>
      <c r="K11" s="254"/>
    </row>
    <row r="12" spans="2:11" ht="12.75" customHeight="1">
      <c r="B12" s="257"/>
      <c r="C12" s="258"/>
      <c r="D12" s="258"/>
      <c r="E12" s="258"/>
      <c r="F12" s="258"/>
      <c r="G12" s="258"/>
      <c r="H12" s="258"/>
      <c r="I12" s="258"/>
      <c r="J12" s="258"/>
      <c r="K12" s="254"/>
    </row>
    <row r="13" spans="2:11" ht="15" customHeight="1">
      <c r="B13" s="257"/>
      <c r="C13" s="258"/>
      <c r="D13" s="374" t="s">
        <v>532</v>
      </c>
      <c r="E13" s="374"/>
      <c r="F13" s="374"/>
      <c r="G13" s="374"/>
      <c r="H13" s="374"/>
      <c r="I13" s="374"/>
      <c r="J13" s="374"/>
      <c r="K13" s="254"/>
    </row>
    <row r="14" spans="2:11" ht="15" customHeight="1">
      <c r="B14" s="257"/>
      <c r="C14" s="258"/>
      <c r="D14" s="374" t="s">
        <v>533</v>
      </c>
      <c r="E14" s="374"/>
      <c r="F14" s="374"/>
      <c r="G14" s="374"/>
      <c r="H14" s="374"/>
      <c r="I14" s="374"/>
      <c r="J14" s="374"/>
      <c r="K14" s="254"/>
    </row>
    <row r="15" spans="2:11" ht="15" customHeight="1">
      <c r="B15" s="257"/>
      <c r="C15" s="258"/>
      <c r="D15" s="374" t="s">
        <v>534</v>
      </c>
      <c r="E15" s="374"/>
      <c r="F15" s="374"/>
      <c r="G15" s="374"/>
      <c r="H15" s="374"/>
      <c r="I15" s="374"/>
      <c r="J15" s="374"/>
      <c r="K15" s="254"/>
    </row>
    <row r="16" spans="2:11" ht="15" customHeight="1">
      <c r="B16" s="257"/>
      <c r="C16" s="258"/>
      <c r="D16" s="258"/>
      <c r="E16" s="259" t="s">
        <v>78</v>
      </c>
      <c r="F16" s="374" t="s">
        <v>535</v>
      </c>
      <c r="G16" s="374"/>
      <c r="H16" s="374"/>
      <c r="I16" s="374"/>
      <c r="J16" s="374"/>
      <c r="K16" s="254"/>
    </row>
    <row r="17" spans="2:11" ht="15" customHeight="1">
      <c r="B17" s="257"/>
      <c r="C17" s="258"/>
      <c r="D17" s="258"/>
      <c r="E17" s="259" t="s">
        <v>536</v>
      </c>
      <c r="F17" s="374" t="s">
        <v>537</v>
      </c>
      <c r="G17" s="374"/>
      <c r="H17" s="374"/>
      <c r="I17" s="374"/>
      <c r="J17" s="374"/>
      <c r="K17" s="254"/>
    </row>
    <row r="18" spans="2:11" ht="15" customHeight="1">
      <c r="B18" s="257"/>
      <c r="C18" s="258"/>
      <c r="D18" s="258"/>
      <c r="E18" s="259" t="s">
        <v>538</v>
      </c>
      <c r="F18" s="374" t="s">
        <v>539</v>
      </c>
      <c r="G18" s="374"/>
      <c r="H18" s="374"/>
      <c r="I18" s="374"/>
      <c r="J18" s="374"/>
      <c r="K18" s="254"/>
    </row>
    <row r="19" spans="2:11" ht="15" customHeight="1">
      <c r="B19" s="257"/>
      <c r="C19" s="258"/>
      <c r="D19" s="258"/>
      <c r="E19" s="259" t="s">
        <v>540</v>
      </c>
      <c r="F19" s="374" t="s">
        <v>541</v>
      </c>
      <c r="G19" s="374"/>
      <c r="H19" s="374"/>
      <c r="I19" s="374"/>
      <c r="J19" s="374"/>
      <c r="K19" s="254"/>
    </row>
    <row r="20" spans="2:11" ht="15" customHeight="1">
      <c r="B20" s="257"/>
      <c r="C20" s="258"/>
      <c r="D20" s="258"/>
      <c r="E20" s="259" t="s">
        <v>489</v>
      </c>
      <c r="F20" s="374" t="s">
        <v>542</v>
      </c>
      <c r="G20" s="374"/>
      <c r="H20" s="374"/>
      <c r="I20" s="374"/>
      <c r="J20" s="374"/>
      <c r="K20" s="254"/>
    </row>
    <row r="21" spans="2:11" ht="15" customHeight="1">
      <c r="B21" s="257"/>
      <c r="C21" s="258"/>
      <c r="D21" s="258"/>
      <c r="E21" s="259" t="s">
        <v>543</v>
      </c>
      <c r="F21" s="374" t="s">
        <v>544</v>
      </c>
      <c r="G21" s="374"/>
      <c r="H21" s="374"/>
      <c r="I21" s="374"/>
      <c r="J21" s="374"/>
      <c r="K21" s="254"/>
    </row>
    <row r="22" spans="2:11" ht="12.75" customHeight="1">
      <c r="B22" s="257"/>
      <c r="C22" s="258"/>
      <c r="D22" s="258"/>
      <c r="E22" s="258"/>
      <c r="F22" s="258"/>
      <c r="G22" s="258"/>
      <c r="H22" s="258"/>
      <c r="I22" s="258"/>
      <c r="J22" s="258"/>
      <c r="K22" s="254"/>
    </row>
    <row r="23" spans="2:11" ht="15" customHeight="1">
      <c r="B23" s="257"/>
      <c r="C23" s="374" t="s">
        <v>545</v>
      </c>
      <c r="D23" s="374"/>
      <c r="E23" s="374"/>
      <c r="F23" s="374"/>
      <c r="G23" s="374"/>
      <c r="H23" s="374"/>
      <c r="I23" s="374"/>
      <c r="J23" s="374"/>
      <c r="K23" s="254"/>
    </row>
    <row r="24" spans="2:11" ht="15" customHeight="1">
      <c r="B24" s="257"/>
      <c r="C24" s="374" t="s">
        <v>546</v>
      </c>
      <c r="D24" s="374"/>
      <c r="E24" s="374"/>
      <c r="F24" s="374"/>
      <c r="G24" s="374"/>
      <c r="H24" s="374"/>
      <c r="I24" s="374"/>
      <c r="J24" s="374"/>
      <c r="K24" s="254"/>
    </row>
    <row r="25" spans="2:11" ht="15" customHeight="1">
      <c r="B25" s="257"/>
      <c r="C25" s="256"/>
      <c r="D25" s="374" t="s">
        <v>547</v>
      </c>
      <c r="E25" s="374"/>
      <c r="F25" s="374"/>
      <c r="G25" s="374"/>
      <c r="H25" s="374"/>
      <c r="I25" s="374"/>
      <c r="J25" s="374"/>
      <c r="K25" s="254"/>
    </row>
    <row r="26" spans="2:11" ht="15" customHeight="1">
      <c r="B26" s="257"/>
      <c r="C26" s="258"/>
      <c r="D26" s="374" t="s">
        <v>548</v>
      </c>
      <c r="E26" s="374"/>
      <c r="F26" s="374"/>
      <c r="G26" s="374"/>
      <c r="H26" s="374"/>
      <c r="I26" s="374"/>
      <c r="J26" s="374"/>
      <c r="K26" s="254"/>
    </row>
    <row r="27" spans="2:11" ht="12.75" customHeight="1">
      <c r="B27" s="257"/>
      <c r="C27" s="258"/>
      <c r="D27" s="258"/>
      <c r="E27" s="258"/>
      <c r="F27" s="258"/>
      <c r="G27" s="258"/>
      <c r="H27" s="258"/>
      <c r="I27" s="258"/>
      <c r="J27" s="258"/>
      <c r="K27" s="254"/>
    </row>
    <row r="28" spans="2:11" ht="15" customHeight="1">
      <c r="B28" s="257"/>
      <c r="C28" s="258"/>
      <c r="D28" s="374" t="s">
        <v>549</v>
      </c>
      <c r="E28" s="374"/>
      <c r="F28" s="374"/>
      <c r="G28" s="374"/>
      <c r="H28" s="374"/>
      <c r="I28" s="374"/>
      <c r="J28" s="374"/>
      <c r="K28" s="254"/>
    </row>
    <row r="29" spans="2:11" ht="15" customHeight="1">
      <c r="B29" s="257"/>
      <c r="C29" s="258"/>
      <c r="D29" s="374" t="s">
        <v>550</v>
      </c>
      <c r="E29" s="374"/>
      <c r="F29" s="374"/>
      <c r="G29" s="374"/>
      <c r="H29" s="374"/>
      <c r="I29" s="374"/>
      <c r="J29" s="374"/>
      <c r="K29" s="254"/>
    </row>
    <row r="30" spans="2:11" ht="12.75" customHeight="1">
      <c r="B30" s="257"/>
      <c r="C30" s="258"/>
      <c r="D30" s="258"/>
      <c r="E30" s="258"/>
      <c r="F30" s="258"/>
      <c r="G30" s="258"/>
      <c r="H30" s="258"/>
      <c r="I30" s="258"/>
      <c r="J30" s="258"/>
      <c r="K30" s="254"/>
    </row>
    <row r="31" spans="2:11" ht="15" customHeight="1">
      <c r="B31" s="257"/>
      <c r="C31" s="258"/>
      <c r="D31" s="374" t="s">
        <v>551</v>
      </c>
      <c r="E31" s="374"/>
      <c r="F31" s="374"/>
      <c r="G31" s="374"/>
      <c r="H31" s="374"/>
      <c r="I31" s="374"/>
      <c r="J31" s="374"/>
      <c r="K31" s="254"/>
    </row>
    <row r="32" spans="2:11" ht="15" customHeight="1">
      <c r="B32" s="257"/>
      <c r="C32" s="258"/>
      <c r="D32" s="374" t="s">
        <v>552</v>
      </c>
      <c r="E32" s="374"/>
      <c r="F32" s="374"/>
      <c r="G32" s="374"/>
      <c r="H32" s="374"/>
      <c r="I32" s="374"/>
      <c r="J32" s="374"/>
      <c r="K32" s="254"/>
    </row>
    <row r="33" spans="2:11" ht="15" customHeight="1">
      <c r="B33" s="257"/>
      <c r="C33" s="258"/>
      <c r="D33" s="374" t="s">
        <v>553</v>
      </c>
      <c r="E33" s="374"/>
      <c r="F33" s="374"/>
      <c r="G33" s="374"/>
      <c r="H33" s="374"/>
      <c r="I33" s="374"/>
      <c r="J33" s="374"/>
      <c r="K33" s="254"/>
    </row>
    <row r="34" spans="2:11" ht="15" customHeight="1">
      <c r="B34" s="257"/>
      <c r="C34" s="258"/>
      <c r="D34" s="256"/>
      <c r="E34" s="260" t="s">
        <v>106</v>
      </c>
      <c r="F34" s="256"/>
      <c r="G34" s="374" t="s">
        <v>554</v>
      </c>
      <c r="H34" s="374"/>
      <c r="I34" s="374"/>
      <c r="J34" s="374"/>
      <c r="K34" s="254"/>
    </row>
    <row r="35" spans="2:11" ht="30.75" customHeight="1">
      <c r="B35" s="257"/>
      <c r="C35" s="258"/>
      <c r="D35" s="256"/>
      <c r="E35" s="260" t="s">
        <v>555</v>
      </c>
      <c r="F35" s="256"/>
      <c r="G35" s="374" t="s">
        <v>556</v>
      </c>
      <c r="H35" s="374"/>
      <c r="I35" s="374"/>
      <c r="J35" s="374"/>
      <c r="K35" s="254"/>
    </row>
    <row r="36" spans="2:11" ht="15" customHeight="1">
      <c r="B36" s="257"/>
      <c r="C36" s="258"/>
      <c r="D36" s="256"/>
      <c r="E36" s="260" t="s">
        <v>52</v>
      </c>
      <c r="F36" s="256"/>
      <c r="G36" s="374" t="s">
        <v>557</v>
      </c>
      <c r="H36" s="374"/>
      <c r="I36" s="374"/>
      <c r="J36" s="374"/>
      <c r="K36" s="254"/>
    </row>
    <row r="37" spans="2:11" ht="15" customHeight="1">
      <c r="B37" s="257"/>
      <c r="C37" s="258"/>
      <c r="D37" s="256"/>
      <c r="E37" s="260" t="s">
        <v>107</v>
      </c>
      <c r="F37" s="256"/>
      <c r="G37" s="374" t="s">
        <v>558</v>
      </c>
      <c r="H37" s="374"/>
      <c r="I37" s="374"/>
      <c r="J37" s="374"/>
      <c r="K37" s="254"/>
    </row>
    <row r="38" spans="2:11" ht="15" customHeight="1">
      <c r="B38" s="257"/>
      <c r="C38" s="258"/>
      <c r="D38" s="256"/>
      <c r="E38" s="260" t="s">
        <v>108</v>
      </c>
      <c r="F38" s="256"/>
      <c r="G38" s="374" t="s">
        <v>559</v>
      </c>
      <c r="H38" s="374"/>
      <c r="I38" s="374"/>
      <c r="J38" s="374"/>
      <c r="K38" s="254"/>
    </row>
    <row r="39" spans="2:11" ht="15" customHeight="1">
      <c r="B39" s="257"/>
      <c r="C39" s="258"/>
      <c r="D39" s="256"/>
      <c r="E39" s="260" t="s">
        <v>109</v>
      </c>
      <c r="F39" s="256"/>
      <c r="G39" s="374" t="s">
        <v>560</v>
      </c>
      <c r="H39" s="374"/>
      <c r="I39" s="374"/>
      <c r="J39" s="374"/>
      <c r="K39" s="254"/>
    </row>
    <row r="40" spans="2:11" ht="15" customHeight="1">
      <c r="B40" s="257"/>
      <c r="C40" s="258"/>
      <c r="D40" s="256"/>
      <c r="E40" s="260" t="s">
        <v>561</v>
      </c>
      <c r="F40" s="256"/>
      <c r="G40" s="374" t="s">
        <v>562</v>
      </c>
      <c r="H40" s="374"/>
      <c r="I40" s="374"/>
      <c r="J40" s="374"/>
      <c r="K40" s="254"/>
    </row>
    <row r="41" spans="2:11" ht="15" customHeight="1">
      <c r="B41" s="257"/>
      <c r="C41" s="258"/>
      <c r="D41" s="256"/>
      <c r="E41" s="260"/>
      <c r="F41" s="256"/>
      <c r="G41" s="374" t="s">
        <v>563</v>
      </c>
      <c r="H41" s="374"/>
      <c r="I41" s="374"/>
      <c r="J41" s="374"/>
      <c r="K41" s="254"/>
    </row>
    <row r="42" spans="2:11" ht="15" customHeight="1">
      <c r="B42" s="257"/>
      <c r="C42" s="258"/>
      <c r="D42" s="256"/>
      <c r="E42" s="260" t="s">
        <v>564</v>
      </c>
      <c r="F42" s="256"/>
      <c r="G42" s="374" t="s">
        <v>565</v>
      </c>
      <c r="H42" s="374"/>
      <c r="I42" s="374"/>
      <c r="J42" s="374"/>
      <c r="K42" s="254"/>
    </row>
    <row r="43" spans="2:11" ht="15" customHeight="1">
      <c r="B43" s="257"/>
      <c r="C43" s="258"/>
      <c r="D43" s="256"/>
      <c r="E43" s="260" t="s">
        <v>111</v>
      </c>
      <c r="F43" s="256"/>
      <c r="G43" s="374" t="s">
        <v>566</v>
      </c>
      <c r="H43" s="374"/>
      <c r="I43" s="374"/>
      <c r="J43" s="374"/>
      <c r="K43" s="254"/>
    </row>
    <row r="44" spans="2:11" ht="12.75" customHeight="1">
      <c r="B44" s="257"/>
      <c r="C44" s="258"/>
      <c r="D44" s="256"/>
      <c r="E44" s="256"/>
      <c r="F44" s="256"/>
      <c r="G44" s="256"/>
      <c r="H44" s="256"/>
      <c r="I44" s="256"/>
      <c r="J44" s="256"/>
      <c r="K44" s="254"/>
    </row>
    <row r="45" spans="2:11" ht="15" customHeight="1">
      <c r="B45" s="257"/>
      <c r="C45" s="258"/>
      <c r="D45" s="374" t="s">
        <v>567</v>
      </c>
      <c r="E45" s="374"/>
      <c r="F45" s="374"/>
      <c r="G45" s="374"/>
      <c r="H45" s="374"/>
      <c r="I45" s="374"/>
      <c r="J45" s="374"/>
      <c r="K45" s="254"/>
    </row>
    <row r="46" spans="2:11" ht="15" customHeight="1">
      <c r="B46" s="257"/>
      <c r="C46" s="258"/>
      <c r="D46" s="258"/>
      <c r="E46" s="374" t="s">
        <v>568</v>
      </c>
      <c r="F46" s="374"/>
      <c r="G46" s="374"/>
      <c r="H46" s="374"/>
      <c r="I46" s="374"/>
      <c r="J46" s="374"/>
      <c r="K46" s="254"/>
    </row>
    <row r="47" spans="2:11" ht="15" customHeight="1">
      <c r="B47" s="257"/>
      <c r="C47" s="258"/>
      <c r="D47" s="258"/>
      <c r="E47" s="374" t="s">
        <v>569</v>
      </c>
      <c r="F47" s="374"/>
      <c r="G47" s="374"/>
      <c r="H47" s="374"/>
      <c r="I47" s="374"/>
      <c r="J47" s="374"/>
      <c r="K47" s="254"/>
    </row>
    <row r="48" spans="2:11" ht="15" customHeight="1">
      <c r="B48" s="257"/>
      <c r="C48" s="258"/>
      <c r="D48" s="258"/>
      <c r="E48" s="374" t="s">
        <v>570</v>
      </c>
      <c r="F48" s="374"/>
      <c r="G48" s="374"/>
      <c r="H48" s="374"/>
      <c r="I48" s="374"/>
      <c r="J48" s="374"/>
      <c r="K48" s="254"/>
    </row>
    <row r="49" spans="2:11" ht="15" customHeight="1">
      <c r="B49" s="257"/>
      <c r="C49" s="258"/>
      <c r="D49" s="374" t="s">
        <v>571</v>
      </c>
      <c r="E49" s="374"/>
      <c r="F49" s="374"/>
      <c r="G49" s="374"/>
      <c r="H49" s="374"/>
      <c r="I49" s="374"/>
      <c r="J49" s="374"/>
      <c r="K49" s="254"/>
    </row>
    <row r="50" spans="2:11" ht="25.5" customHeight="1">
      <c r="B50" s="253"/>
      <c r="C50" s="378" t="s">
        <v>572</v>
      </c>
      <c r="D50" s="378"/>
      <c r="E50" s="378"/>
      <c r="F50" s="378"/>
      <c r="G50" s="378"/>
      <c r="H50" s="378"/>
      <c r="I50" s="378"/>
      <c r="J50" s="378"/>
      <c r="K50" s="254"/>
    </row>
    <row r="51" spans="2:11" ht="5.25" customHeight="1">
      <c r="B51" s="253"/>
      <c r="C51" s="255"/>
      <c r="D51" s="255"/>
      <c r="E51" s="255"/>
      <c r="F51" s="255"/>
      <c r="G51" s="255"/>
      <c r="H51" s="255"/>
      <c r="I51" s="255"/>
      <c r="J51" s="255"/>
      <c r="K51" s="254"/>
    </row>
    <row r="52" spans="2:11" ht="15" customHeight="1">
      <c r="B52" s="253"/>
      <c r="C52" s="374" t="s">
        <v>573</v>
      </c>
      <c r="D52" s="374"/>
      <c r="E52" s="374"/>
      <c r="F52" s="374"/>
      <c r="G52" s="374"/>
      <c r="H52" s="374"/>
      <c r="I52" s="374"/>
      <c r="J52" s="374"/>
      <c r="K52" s="254"/>
    </row>
    <row r="53" spans="2:11" ht="15" customHeight="1">
      <c r="B53" s="253"/>
      <c r="C53" s="374" t="s">
        <v>574</v>
      </c>
      <c r="D53" s="374"/>
      <c r="E53" s="374"/>
      <c r="F53" s="374"/>
      <c r="G53" s="374"/>
      <c r="H53" s="374"/>
      <c r="I53" s="374"/>
      <c r="J53" s="374"/>
      <c r="K53" s="254"/>
    </row>
    <row r="54" spans="2:11" ht="12.75" customHeight="1">
      <c r="B54" s="253"/>
      <c r="C54" s="256"/>
      <c r="D54" s="256"/>
      <c r="E54" s="256"/>
      <c r="F54" s="256"/>
      <c r="G54" s="256"/>
      <c r="H54" s="256"/>
      <c r="I54" s="256"/>
      <c r="J54" s="256"/>
      <c r="K54" s="254"/>
    </row>
    <row r="55" spans="2:11" ht="15" customHeight="1">
      <c r="B55" s="253"/>
      <c r="C55" s="374" t="s">
        <v>575</v>
      </c>
      <c r="D55" s="374"/>
      <c r="E55" s="374"/>
      <c r="F55" s="374"/>
      <c r="G55" s="374"/>
      <c r="H55" s="374"/>
      <c r="I55" s="374"/>
      <c r="J55" s="374"/>
      <c r="K55" s="254"/>
    </row>
    <row r="56" spans="2:11" ht="15" customHeight="1">
      <c r="B56" s="253"/>
      <c r="C56" s="258"/>
      <c r="D56" s="374" t="s">
        <v>576</v>
      </c>
      <c r="E56" s="374"/>
      <c r="F56" s="374"/>
      <c r="G56" s="374"/>
      <c r="H56" s="374"/>
      <c r="I56" s="374"/>
      <c r="J56" s="374"/>
      <c r="K56" s="254"/>
    </row>
    <row r="57" spans="2:11" ht="15" customHeight="1">
      <c r="B57" s="253"/>
      <c r="C57" s="258"/>
      <c r="D57" s="374" t="s">
        <v>577</v>
      </c>
      <c r="E57" s="374"/>
      <c r="F57" s="374"/>
      <c r="G57" s="374"/>
      <c r="H57" s="374"/>
      <c r="I57" s="374"/>
      <c r="J57" s="374"/>
      <c r="K57" s="254"/>
    </row>
    <row r="58" spans="2:11" ht="15" customHeight="1">
      <c r="B58" s="253"/>
      <c r="C58" s="258"/>
      <c r="D58" s="374" t="s">
        <v>578</v>
      </c>
      <c r="E58" s="374"/>
      <c r="F58" s="374"/>
      <c r="G58" s="374"/>
      <c r="H58" s="374"/>
      <c r="I58" s="374"/>
      <c r="J58" s="374"/>
      <c r="K58" s="254"/>
    </row>
    <row r="59" spans="2:11" ht="15" customHeight="1">
      <c r="B59" s="253"/>
      <c r="C59" s="258"/>
      <c r="D59" s="374" t="s">
        <v>579</v>
      </c>
      <c r="E59" s="374"/>
      <c r="F59" s="374"/>
      <c r="G59" s="374"/>
      <c r="H59" s="374"/>
      <c r="I59" s="374"/>
      <c r="J59" s="374"/>
      <c r="K59" s="254"/>
    </row>
    <row r="60" spans="2:11" ht="15" customHeight="1">
      <c r="B60" s="253"/>
      <c r="C60" s="258"/>
      <c r="D60" s="375" t="s">
        <v>580</v>
      </c>
      <c r="E60" s="375"/>
      <c r="F60" s="375"/>
      <c r="G60" s="375"/>
      <c r="H60" s="375"/>
      <c r="I60" s="375"/>
      <c r="J60" s="375"/>
      <c r="K60" s="254"/>
    </row>
    <row r="61" spans="2:11" ht="15" customHeight="1">
      <c r="B61" s="253"/>
      <c r="C61" s="258"/>
      <c r="D61" s="374" t="s">
        <v>581</v>
      </c>
      <c r="E61" s="374"/>
      <c r="F61" s="374"/>
      <c r="G61" s="374"/>
      <c r="H61" s="374"/>
      <c r="I61" s="374"/>
      <c r="J61" s="374"/>
      <c r="K61" s="254"/>
    </row>
    <row r="62" spans="2:11" ht="12.75" customHeight="1">
      <c r="B62" s="253"/>
      <c r="C62" s="258"/>
      <c r="D62" s="258"/>
      <c r="E62" s="261"/>
      <c r="F62" s="258"/>
      <c r="G62" s="258"/>
      <c r="H62" s="258"/>
      <c r="I62" s="258"/>
      <c r="J62" s="258"/>
      <c r="K62" s="254"/>
    </row>
    <row r="63" spans="2:11" ht="15" customHeight="1">
      <c r="B63" s="253"/>
      <c r="C63" s="258"/>
      <c r="D63" s="374" t="s">
        <v>582</v>
      </c>
      <c r="E63" s="374"/>
      <c r="F63" s="374"/>
      <c r="G63" s="374"/>
      <c r="H63" s="374"/>
      <c r="I63" s="374"/>
      <c r="J63" s="374"/>
      <c r="K63" s="254"/>
    </row>
    <row r="64" spans="2:11" ht="15" customHeight="1">
      <c r="B64" s="253"/>
      <c r="C64" s="258"/>
      <c r="D64" s="375" t="s">
        <v>583</v>
      </c>
      <c r="E64" s="375"/>
      <c r="F64" s="375"/>
      <c r="G64" s="375"/>
      <c r="H64" s="375"/>
      <c r="I64" s="375"/>
      <c r="J64" s="375"/>
      <c r="K64" s="254"/>
    </row>
    <row r="65" spans="2:11" ht="15" customHeight="1">
      <c r="B65" s="253"/>
      <c r="C65" s="258"/>
      <c r="D65" s="374" t="s">
        <v>584</v>
      </c>
      <c r="E65" s="374"/>
      <c r="F65" s="374"/>
      <c r="G65" s="374"/>
      <c r="H65" s="374"/>
      <c r="I65" s="374"/>
      <c r="J65" s="374"/>
      <c r="K65" s="254"/>
    </row>
    <row r="66" spans="2:11" ht="15" customHeight="1">
      <c r="B66" s="253"/>
      <c r="C66" s="258"/>
      <c r="D66" s="374" t="s">
        <v>585</v>
      </c>
      <c r="E66" s="374"/>
      <c r="F66" s="374"/>
      <c r="G66" s="374"/>
      <c r="H66" s="374"/>
      <c r="I66" s="374"/>
      <c r="J66" s="374"/>
      <c r="K66" s="254"/>
    </row>
    <row r="67" spans="2:11" ht="15" customHeight="1">
      <c r="B67" s="253"/>
      <c r="C67" s="258"/>
      <c r="D67" s="374" t="s">
        <v>586</v>
      </c>
      <c r="E67" s="374"/>
      <c r="F67" s="374"/>
      <c r="G67" s="374"/>
      <c r="H67" s="374"/>
      <c r="I67" s="374"/>
      <c r="J67" s="374"/>
      <c r="K67" s="254"/>
    </row>
    <row r="68" spans="2:11" ht="15" customHeight="1">
      <c r="B68" s="253"/>
      <c r="C68" s="258"/>
      <c r="D68" s="374" t="s">
        <v>587</v>
      </c>
      <c r="E68" s="374"/>
      <c r="F68" s="374"/>
      <c r="G68" s="374"/>
      <c r="H68" s="374"/>
      <c r="I68" s="374"/>
      <c r="J68" s="374"/>
      <c r="K68" s="254"/>
    </row>
    <row r="69" spans="2:11" ht="12.7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4"/>
    </row>
    <row r="70" spans="2:11" ht="18.75" customHeight="1">
      <c r="B70" s="265"/>
      <c r="C70" s="265"/>
      <c r="D70" s="265"/>
      <c r="E70" s="265"/>
      <c r="F70" s="265"/>
      <c r="G70" s="265"/>
      <c r="H70" s="265"/>
      <c r="I70" s="265"/>
      <c r="J70" s="265"/>
      <c r="K70" s="266"/>
    </row>
    <row r="71" spans="2:11" ht="18.75" customHeight="1"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2:11" ht="7.5" customHeight="1">
      <c r="B72" s="267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ht="45" customHeight="1">
      <c r="B73" s="270"/>
      <c r="C73" s="376" t="s">
        <v>89</v>
      </c>
      <c r="D73" s="376"/>
      <c r="E73" s="376"/>
      <c r="F73" s="376"/>
      <c r="G73" s="376"/>
      <c r="H73" s="376"/>
      <c r="I73" s="376"/>
      <c r="J73" s="376"/>
      <c r="K73" s="271"/>
    </row>
    <row r="74" spans="2:11" ht="17.25" customHeight="1">
      <c r="B74" s="270"/>
      <c r="C74" s="272" t="s">
        <v>588</v>
      </c>
      <c r="D74" s="272"/>
      <c r="E74" s="272"/>
      <c r="F74" s="272" t="s">
        <v>589</v>
      </c>
      <c r="G74" s="273"/>
      <c r="H74" s="272" t="s">
        <v>107</v>
      </c>
      <c r="I74" s="272" t="s">
        <v>56</v>
      </c>
      <c r="J74" s="272" t="s">
        <v>590</v>
      </c>
      <c r="K74" s="271"/>
    </row>
    <row r="75" spans="2:11" ht="17.25" customHeight="1">
      <c r="B75" s="270"/>
      <c r="C75" s="274" t="s">
        <v>591</v>
      </c>
      <c r="D75" s="274"/>
      <c r="E75" s="274"/>
      <c r="F75" s="275" t="s">
        <v>592</v>
      </c>
      <c r="G75" s="276"/>
      <c r="H75" s="274"/>
      <c r="I75" s="274"/>
      <c r="J75" s="274" t="s">
        <v>593</v>
      </c>
      <c r="K75" s="271"/>
    </row>
    <row r="76" spans="2:11" ht="5.25" customHeight="1">
      <c r="B76" s="270"/>
      <c r="C76" s="277"/>
      <c r="D76" s="277"/>
      <c r="E76" s="277"/>
      <c r="F76" s="277"/>
      <c r="G76" s="278"/>
      <c r="H76" s="277"/>
      <c r="I76" s="277"/>
      <c r="J76" s="277"/>
      <c r="K76" s="271"/>
    </row>
    <row r="77" spans="2:11" ht="15" customHeight="1">
      <c r="B77" s="270"/>
      <c r="C77" s="260" t="s">
        <v>52</v>
      </c>
      <c r="D77" s="277"/>
      <c r="E77" s="277"/>
      <c r="F77" s="279" t="s">
        <v>594</v>
      </c>
      <c r="G77" s="278"/>
      <c r="H77" s="260" t="s">
        <v>595</v>
      </c>
      <c r="I77" s="260" t="s">
        <v>596</v>
      </c>
      <c r="J77" s="260">
        <v>20</v>
      </c>
      <c r="K77" s="271"/>
    </row>
    <row r="78" spans="2:11" ht="15" customHeight="1">
      <c r="B78" s="270"/>
      <c r="C78" s="260" t="s">
        <v>597</v>
      </c>
      <c r="D78" s="260"/>
      <c r="E78" s="260"/>
      <c r="F78" s="279" t="s">
        <v>594</v>
      </c>
      <c r="G78" s="278"/>
      <c r="H78" s="260" t="s">
        <v>598</v>
      </c>
      <c r="I78" s="260" t="s">
        <v>596</v>
      </c>
      <c r="J78" s="260">
        <v>120</v>
      </c>
      <c r="K78" s="271"/>
    </row>
    <row r="79" spans="2:11" ht="15" customHeight="1">
      <c r="B79" s="280"/>
      <c r="C79" s="260" t="s">
        <v>599</v>
      </c>
      <c r="D79" s="260"/>
      <c r="E79" s="260"/>
      <c r="F79" s="279" t="s">
        <v>600</v>
      </c>
      <c r="G79" s="278"/>
      <c r="H79" s="260" t="s">
        <v>601</v>
      </c>
      <c r="I79" s="260" t="s">
        <v>596</v>
      </c>
      <c r="J79" s="260">
        <v>50</v>
      </c>
      <c r="K79" s="271"/>
    </row>
    <row r="80" spans="2:11" ht="15" customHeight="1">
      <c r="B80" s="280"/>
      <c r="C80" s="260" t="s">
        <v>602</v>
      </c>
      <c r="D80" s="260"/>
      <c r="E80" s="260"/>
      <c r="F80" s="279" t="s">
        <v>594</v>
      </c>
      <c r="G80" s="278"/>
      <c r="H80" s="260" t="s">
        <v>603</v>
      </c>
      <c r="I80" s="260" t="s">
        <v>604</v>
      </c>
      <c r="J80" s="260"/>
      <c r="K80" s="271"/>
    </row>
    <row r="81" spans="2:11" ht="15" customHeight="1">
      <c r="B81" s="280"/>
      <c r="C81" s="281" t="s">
        <v>605</v>
      </c>
      <c r="D81" s="281"/>
      <c r="E81" s="281"/>
      <c r="F81" s="282" t="s">
        <v>600</v>
      </c>
      <c r="G81" s="281"/>
      <c r="H81" s="281" t="s">
        <v>606</v>
      </c>
      <c r="I81" s="281" t="s">
        <v>596</v>
      </c>
      <c r="J81" s="281">
        <v>15</v>
      </c>
      <c r="K81" s="271"/>
    </row>
    <row r="82" spans="2:11" ht="15" customHeight="1">
      <c r="B82" s="280"/>
      <c r="C82" s="281" t="s">
        <v>607</v>
      </c>
      <c r="D82" s="281"/>
      <c r="E82" s="281"/>
      <c r="F82" s="282" t="s">
        <v>600</v>
      </c>
      <c r="G82" s="281"/>
      <c r="H82" s="281" t="s">
        <v>608</v>
      </c>
      <c r="I82" s="281" t="s">
        <v>596</v>
      </c>
      <c r="J82" s="281">
        <v>15</v>
      </c>
      <c r="K82" s="271"/>
    </row>
    <row r="83" spans="2:11" ht="15" customHeight="1">
      <c r="B83" s="280"/>
      <c r="C83" s="281" t="s">
        <v>609</v>
      </c>
      <c r="D83" s="281"/>
      <c r="E83" s="281"/>
      <c r="F83" s="282" t="s">
        <v>600</v>
      </c>
      <c r="G83" s="281"/>
      <c r="H83" s="281" t="s">
        <v>610</v>
      </c>
      <c r="I83" s="281" t="s">
        <v>596</v>
      </c>
      <c r="J83" s="281">
        <v>20</v>
      </c>
      <c r="K83" s="271"/>
    </row>
    <row r="84" spans="2:11" ht="15" customHeight="1">
      <c r="B84" s="280"/>
      <c r="C84" s="281" t="s">
        <v>611</v>
      </c>
      <c r="D84" s="281"/>
      <c r="E84" s="281"/>
      <c r="F84" s="282" t="s">
        <v>600</v>
      </c>
      <c r="G84" s="281"/>
      <c r="H84" s="281" t="s">
        <v>612</v>
      </c>
      <c r="I84" s="281" t="s">
        <v>596</v>
      </c>
      <c r="J84" s="281">
        <v>20</v>
      </c>
      <c r="K84" s="271"/>
    </row>
    <row r="85" spans="2:11" ht="15" customHeight="1">
      <c r="B85" s="280"/>
      <c r="C85" s="260" t="s">
        <v>613</v>
      </c>
      <c r="D85" s="260"/>
      <c r="E85" s="260"/>
      <c r="F85" s="279" t="s">
        <v>600</v>
      </c>
      <c r="G85" s="278"/>
      <c r="H85" s="260" t="s">
        <v>614</v>
      </c>
      <c r="I85" s="260" t="s">
        <v>596</v>
      </c>
      <c r="J85" s="260">
        <v>50</v>
      </c>
      <c r="K85" s="271"/>
    </row>
    <row r="86" spans="2:11" ht="15" customHeight="1">
      <c r="B86" s="280"/>
      <c r="C86" s="260" t="s">
        <v>615</v>
      </c>
      <c r="D86" s="260"/>
      <c r="E86" s="260"/>
      <c r="F86" s="279" t="s">
        <v>600</v>
      </c>
      <c r="G86" s="278"/>
      <c r="H86" s="260" t="s">
        <v>616</v>
      </c>
      <c r="I86" s="260" t="s">
        <v>596</v>
      </c>
      <c r="J86" s="260">
        <v>20</v>
      </c>
      <c r="K86" s="271"/>
    </row>
    <row r="87" spans="2:11" ht="15" customHeight="1">
      <c r="B87" s="280"/>
      <c r="C87" s="260" t="s">
        <v>617</v>
      </c>
      <c r="D87" s="260"/>
      <c r="E87" s="260"/>
      <c r="F87" s="279" t="s">
        <v>600</v>
      </c>
      <c r="G87" s="278"/>
      <c r="H87" s="260" t="s">
        <v>618</v>
      </c>
      <c r="I87" s="260" t="s">
        <v>596</v>
      </c>
      <c r="J87" s="260">
        <v>20</v>
      </c>
      <c r="K87" s="271"/>
    </row>
    <row r="88" spans="2:11" ht="15" customHeight="1">
      <c r="B88" s="280"/>
      <c r="C88" s="260" t="s">
        <v>619</v>
      </c>
      <c r="D88" s="260"/>
      <c r="E88" s="260"/>
      <c r="F88" s="279" t="s">
        <v>600</v>
      </c>
      <c r="G88" s="278"/>
      <c r="H88" s="260" t="s">
        <v>620</v>
      </c>
      <c r="I88" s="260" t="s">
        <v>596</v>
      </c>
      <c r="J88" s="260">
        <v>50</v>
      </c>
      <c r="K88" s="271"/>
    </row>
    <row r="89" spans="2:11" ht="15" customHeight="1">
      <c r="B89" s="280"/>
      <c r="C89" s="260" t="s">
        <v>621</v>
      </c>
      <c r="D89" s="260"/>
      <c r="E89" s="260"/>
      <c r="F89" s="279" t="s">
        <v>600</v>
      </c>
      <c r="G89" s="278"/>
      <c r="H89" s="260" t="s">
        <v>621</v>
      </c>
      <c r="I89" s="260" t="s">
        <v>596</v>
      </c>
      <c r="J89" s="260">
        <v>50</v>
      </c>
      <c r="K89" s="271"/>
    </row>
    <row r="90" spans="2:11" ht="15" customHeight="1">
      <c r="B90" s="280"/>
      <c r="C90" s="260" t="s">
        <v>112</v>
      </c>
      <c r="D90" s="260"/>
      <c r="E90" s="260"/>
      <c r="F90" s="279" t="s">
        <v>600</v>
      </c>
      <c r="G90" s="278"/>
      <c r="H90" s="260" t="s">
        <v>622</v>
      </c>
      <c r="I90" s="260" t="s">
        <v>596</v>
      </c>
      <c r="J90" s="260">
        <v>255</v>
      </c>
      <c r="K90" s="271"/>
    </row>
    <row r="91" spans="2:11" ht="15" customHeight="1">
      <c r="B91" s="280"/>
      <c r="C91" s="260" t="s">
        <v>623</v>
      </c>
      <c r="D91" s="260"/>
      <c r="E91" s="260"/>
      <c r="F91" s="279" t="s">
        <v>594</v>
      </c>
      <c r="G91" s="278"/>
      <c r="H91" s="260" t="s">
        <v>624</v>
      </c>
      <c r="I91" s="260" t="s">
        <v>625</v>
      </c>
      <c r="J91" s="260"/>
      <c r="K91" s="271"/>
    </row>
    <row r="92" spans="2:11" ht="15" customHeight="1">
      <c r="B92" s="280"/>
      <c r="C92" s="260" t="s">
        <v>626</v>
      </c>
      <c r="D92" s="260"/>
      <c r="E92" s="260"/>
      <c r="F92" s="279" t="s">
        <v>594</v>
      </c>
      <c r="G92" s="278"/>
      <c r="H92" s="260" t="s">
        <v>627</v>
      </c>
      <c r="I92" s="260" t="s">
        <v>628</v>
      </c>
      <c r="J92" s="260"/>
      <c r="K92" s="271"/>
    </row>
    <row r="93" spans="2:11" ht="15" customHeight="1">
      <c r="B93" s="280"/>
      <c r="C93" s="260" t="s">
        <v>629</v>
      </c>
      <c r="D93" s="260"/>
      <c r="E93" s="260"/>
      <c r="F93" s="279" t="s">
        <v>594</v>
      </c>
      <c r="G93" s="278"/>
      <c r="H93" s="260" t="s">
        <v>629</v>
      </c>
      <c r="I93" s="260" t="s">
        <v>628</v>
      </c>
      <c r="J93" s="260"/>
      <c r="K93" s="271"/>
    </row>
    <row r="94" spans="2:11" ht="15" customHeight="1">
      <c r="B94" s="280"/>
      <c r="C94" s="260" t="s">
        <v>37</v>
      </c>
      <c r="D94" s="260"/>
      <c r="E94" s="260"/>
      <c r="F94" s="279" t="s">
        <v>594</v>
      </c>
      <c r="G94" s="278"/>
      <c r="H94" s="260" t="s">
        <v>630</v>
      </c>
      <c r="I94" s="260" t="s">
        <v>628</v>
      </c>
      <c r="J94" s="260"/>
      <c r="K94" s="271"/>
    </row>
    <row r="95" spans="2:11" ht="15" customHeight="1">
      <c r="B95" s="280"/>
      <c r="C95" s="260" t="s">
        <v>47</v>
      </c>
      <c r="D95" s="260"/>
      <c r="E95" s="260"/>
      <c r="F95" s="279" t="s">
        <v>594</v>
      </c>
      <c r="G95" s="278"/>
      <c r="H95" s="260" t="s">
        <v>631</v>
      </c>
      <c r="I95" s="260" t="s">
        <v>628</v>
      </c>
      <c r="J95" s="260"/>
      <c r="K95" s="271"/>
    </row>
    <row r="96" spans="2:11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spans="2:11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spans="2:11" ht="18.75" customHeight="1">
      <c r="B98" s="266"/>
      <c r="C98" s="266"/>
      <c r="D98" s="266"/>
      <c r="E98" s="266"/>
      <c r="F98" s="266"/>
      <c r="G98" s="266"/>
      <c r="H98" s="266"/>
      <c r="I98" s="266"/>
      <c r="J98" s="266"/>
      <c r="K98" s="266"/>
    </row>
    <row r="99" spans="2:11" ht="7.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9"/>
    </row>
    <row r="100" spans="2:11" ht="45" customHeight="1">
      <c r="B100" s="270"/>
      <c r="C100" s="376" t="s">
        <v>632</v>
      </c>
      <c r="D100" s="376"/>
      <c r="E100" s="376"/>
      <c r="F100" s="376"/>
      <c r="G100" s="376"/>
      <c r="H100" s="376"/>
      <c r="I100" s="376"/>
      <c r="J100" s="376"/>
      <c r="K100" s="271"/>
    </row>
    <row r="101" spans="2:11" ht="17.25" customHeight="1">
      <c r="B101" s="270"/>
      <c r="C101" s="272" t="s">
        <v>588</v>
      </c>
      <c r="D101" s="272"/>
      <c r="E101" s="272"/>
      <c r="F101" s="272" t="s">
        <v>589</v>
      </c>
      <c r="G101" s="273"/>
      <c r="H101" s="272" t="s">
        <v>107</v>
      </c>
      <c r="I101" s="272" t="s">
        <v>56</v>
      </c>
      <c r="J101" s="272" t="s">
        <v>590</v>
      </c>
      <c r="K101" s="271"/>
    </row>
    <row r="102" spans="2:11" ht="17.25" customHeight="1">
      <c r="B102" s="270"/>
      <c r="C102" s="274" t="s">
        <v>591</v>
      </c>
      <c r="D102" s="274"/>
      <c r="E102" s="274"/>
      <c r="F102" s="275" t="s">
        <v>592</v>
      </c>
      <c r="G102" s="276"/>
      <c r="H102" s="274"/>
      <c r="I102" s="274"/>
      <c r="J102" s="274" t="s">
        <v>593</v>
      </c>
      <c r="K102" s="271"/>
    </row>
    <row r="103" spans="2:11" ht="5.25" customHeight="1">
      <c r="B103" s="270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spans="2:11" ht="15" customHeight="1">
      <c r="B104" s="270"/>
      <c r="C104" s="260" t="s">
        <v>52</v>
      </c>
      <c r="D104" s="277"/>
      <c r="E104" s="277"/>
      <c r="F104" s="279" t="s">
        <v>594</v>
      </c>
      <c r="G104" s="288"/>
      <c r="H104" s="260" t="s">
        <v>633</v>
      </c>
      <c r="I104" s="260" t="s">
        <v>596</v>
      </c>
      <c r="J104" s="260">
        <v>20</v>
      </c>
      <c r="K104" s="271"/>
    </row>
    <row r="105" spans="2:11" ht="15" customHeight="1">
      <c r="B105" s="270"/>
      <c r="C105" s="260" t="s">
        <v>597</v>
      </c>
      <c r="D105" s="260"/>
      <c r="E105" s="260"/>
      <c r="F105" s="279" t="s">
        <v>594</v>
      </c>
      <c r="G105" s="260"/>
      <c r="H105" s="260" t="s">
        <v>633</v>
      </c>
      <c r="I105" s="260" t="s">
        <v>596</v>
      </c>
      <c r="J105" s="260">
        <v>120</v>
      </c>
      <c r="K105" s="271"/>
    </row>
    <row r="106" spans="2:11" ht="15" customHeight="1">
      <c r="B106" s="280"/>
      <c r="C106" s="260" t="s">
        <v>599</v>
      </c>
      <c r="D106" s="260"/>
      <c r="E106" s="260"/>
      <c r="F106" s="279" t="s">
        <v>600</v>
      </c>
      <c r="G106" s="260"/>
      <c r="H106" s="260" t="s">
        <v>633</v>
      </c>
      <c r="I106" s="260" t="s">
        <v>596</v>
      </c>
      <c r="J106" s="260">
        <v>50</v>
      </c>
      <c r="K106" s="271"/>
    </row>
    <row r="107" spans="2:11" ht="15" customHeight="1">
      <c r="B107" s="280"/>
      <c r="C107" s="260" t="s">
        <v>602</v>
      </c>
      <c r="D107" s="260"/>
      <c r="E107" s="260"/>
      <c r="F107" s="279" t="s">
        <v>594</v>
      </c>
      <c r="G107" s="260"/>
      <c r="H107" s="260" t="s">
        <v>633</v>
      </c>
      <c r="I107" s="260" t="s">
        <v>604</v>
      </c>
      <c r="J107" s="260"/>
      <c r="K107" s="271"/>
    </row>
    <row r="108" spans="2:11" ht="15" customHeight="1">
      <c r="B108" s="280"/>
      <c r="C108" s="260" t="s">
        <v>613</v>
      </c>
      <c r="D108" s="260"/>
      <c r="E108" s="260"/>
      <c r="F108" s="279" t="s">
        <v>600</v>
      </c>
      <c r="G108" s="260"/>
      <c r="H108" s="260" t="s">
        <v>633</v>
      </c>
      <c r="I108" s="260" t="s">
        <v>596</v>
      </c>
      <c r="J108" s="260">
        <v>50</v>
      </c>
      <c r="K108" s="271"/>
    </row>
    <row r="109" spans="2:11" ht="15" customHeight="1">
      <c r="B109" s="280"/>
      <c r="C109" s="260" t="s">
        <v>621</v>
      </c>
      <c r="D109" s="260"/>
      <c r="E109" s="260"/>
      <c r="F109" s="279" t="s">
        <v>600</v>
      </c>
      <c r="G109" s="260"/>
      <c r="H109" s="260" t="s">
        <v>633</v>
      </c>
      <c r="I109" s="260" t="s">
        <v>596</v>
      </c>
      <c r="J109" s="260">
        <v>50</v>
      </c>
      <c r="K109" s="271"/>
    </row>
    <row r="110" spans="2:11" ht="15" customHeight="1">
      <c r="B110" s="280"/>
      <c r="C110" s="260" t="s">
        <v>619</v>
      </c>
      <c r="D110" s="260"/>
      <c r="E110" s="260"/>
      <c r="F110" s="279" t="s">
        <v>600</v>
      </c>
      <c r="G110" s="260"/>
      <c r="H110" s="260" t="s">
        <v>633</v>
      </c>
      <c r="I110" s="260" t="s">
        <v>596</v>
      </c>
      <c r="J110" s="260">
        <v>50</v>
      </c>
      <c r="K110" s="271"/>
    </row>
    <row r="111" spans="2:11" ht="15" customHeight="1">
      <c r="B111" s="280"/>
      <c r="C111" s="260" t="s">
        <v>52</v>
      </c>
      <c r="D111" s="260"/>
      <c r="E111" s="260"/>
      <c r="F111" s="279" t="s">
        <v>594</v>
      </c>
      <c r="G111" s="260"/>
      <c r="H111" s="260" t="s">
        <v>634</v>
      </c>
      <c r="I111" s="260" t="s">
        <v>596</v>
      </c>
      <c r="J111" s="260">
        <v>20</v>
      </c>
      <c r="K111" s="271"/>
    </row>
    <row r="112" spans="2:11" ht="15" customHeight="1">
      <c r="B112" s="280"/>
      <c r="C112" s="260" t="s">
        <v>635</v>
      </c>
      <c r="D112" s="260"/>
      <c r="E112" s="260"/>
      <c r="F112" s="279" t="s">
        <v>594</v>
      </c>
      <c r="G112" s="260"/>
      <c r="H112" s="260" t="s">
        <v>636</v>
      </c>
      <c r="I112" s="260" t="s">
        <v>596</v>
      </c>
      <c r="J112" s="260">
        <v>120</v>
      </c>
      <c r="K112" s="271"/>
    </row>
    <row r="113" spans="2:11" ht="15" customHeight="1">
      <c r="B113" s="280"/>
      <c r="C113" s="260" t="s">
        <v>37</v>
      </c>
      <c r="D113" s="260"/>
      <c r="E113" s="260"/>
      <c r="F113" s="279" t="s">
        <v>594</v>
      </c>
      <c r="G113" s="260"/>
      <c r="H113" s="260" t="s">
        <v>637</v>
      </c>
      <c r="I113" s="260" t="s">
        <v>628</v>
      </c>
      <c r="J113" s="260"/>
      <c r="K113" s="271"/>
    </row>
    <row r="114" spans="2:11" ht="15" customHeight="1">
      <c r="B114" s="280"/>
      <c r="C114" s="260" t="s">
        <v>47</v>
      </c>
      <c r="D114" s="260"/>
      <c r="E114" s="260"/>
      <c r="F114" s="279" t="s">
        <v>594</v>
      </c>
      <c r="G114" s="260"/>
      <c r="H114" s="260" t="s">
        <v>638</v>
      </c>
      <c r="I114" s="260" t="s">
        <v>628</v>
      </c>
      <c r="J114" s="260"/>
      <c r="K114" s="271"/>
    </row>
    <row r="115" spans="2:11" ht="15" customHeight="1">
      <c r="B115" s="280"/>
      <c r="C115" s="260" t="s">
        <v>56</v>
      </c>
      <c r="D115" s="260"/>
      <c r="E115" s="260"/>
      <c r="F115" s="279" t="s">
        <v>594</v>
      </c>
      <c r="G115" s="260"/>
      <c r="H115" s="260" t="s">
        <v>639</v>
      </c>
      <c r="I115" s="260" t="s">
        <v>640</v>
      </c>
      <c r="J115" s="260"/>
      <c r="K115" s="271"/>
    </row>
    <row r="116" spans="2:11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spans="2:11" ht="18.75" customHeight="1">
      <c r="B117" s="290"/>
      <c r="C117" s="256"/>
      <c r="D117" s="256"/>
      <c r="E117" s="256"/>
      <c r="F117" s="291"/>
      <c r="G117" s="256"/>
      <c r="H117" s="256"/>
      <c r="I117" s="256"/>
      <c r="J117" s="256"/>
      <c r="K117" s="290"/>
    </row>
    <row r="118" spans="2:11" ht="18.75" customHeight="1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</row>
    <row r="119" spans="2:11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spans="2:11" ht="45" customHeight="1">
      <c r="B120" s="295"/>
      <c r="C120" s="371" t="s">
        <v>641</v>
      </c>
      <c r="D120" s="371"/>
      <c r="E120" s="371"/>
      <c r="F120" s="371"/>
      <c r="G120" s="371"/>
      <c r="H120" s="371"/>
      <c r="I120" s="371"/>
      <c r="J120" s="371"/>
      <c r="K120" s="296"/>
    </row>
    <row r="121" spans="2:11" ht="17.25" customHeight="1">
      <c r="B121" s="297"/>
      <c r="C121" s="272" t="s">
        <v>588</v>
      </c>
      <c r="D121" s="272"/>
      <c r="E121" s="272"/>
      <c r="F121" s="272" t="s">
        <v>589</v>
      </c>
      <c r="G121" s="273"/>
      <c r="H121" s="272" t="s">
        <v>107</v>
      </c>
      <c r="I121" s="272" t="s">
        <v>56</v>
      </c>
      <c r="J121" s="272" t="s">
        <v>590</v>
      </c>
      <c r="K121" s="298"/>
    </row>
    <row r="122" spans="2:11" ht="17.25" customHeight="1">
      <c r="B122" s="297"/>
      <c r="C122" s="274" t="s">
        <v>591</v>
      </c>
      <c r="D122" s="274"/>
      <c r="E122" s="274"/>
      <c r="F122" s="275" t="s">
        <v>592</v>
      </c>
      <c r="G122" s="276"/>
      <c r="H122" s="274"/>
      <c r="I122" s="274"/>
      <c r="J122" s="274" t="s">
        <v>593</v>
      </c>
      <c r="K122" s="298"/>
    </row>
    <row r="123" spans="2:11" ht="5.25" customHeight="1">
      <c r="B123" s="299"/>
      <c r="C123" s="277"/>
      <c r="D123" s="277"/>
      <c r="E123" s="277"/>
      <c r="F123" s="277"/>
      <c r="G123" s="260"/>
      <c r="H123" s="277"/>
      <c r="I123" s="277"/>
      <c r="J123" s="277"/>
      <c r="K123" s="300"/>
    </row>
    <row r="124" spans="2:11" ht="15" customHeight="1">
      <c r="B124" s="299"/>
      <c r="C124" s="260" t="s">
        <v>597</v>
      </c>
      <c r="D124" s="277"/>
      <c r="E124" s="277"/>
      <c r="F124" s="279" t="s">
        <v>594</v>
      </c>
      <c r="G124" s="260"/>
      <c r="H124" s="260" t="s">
        <v>633</v>
      </c>
      <c r="I124" s="260" t="s">
        <v>596</v>
      </c>
      <c r="J124" s="260">
        <v>120</v>
      </c>
      <c r="K124" s="301"/>
    </row>
    <row r="125" spans="2:11" ht="15" customHeight="1">
      <c r="B125" s="299"/>
      <c r="C125" s="260" t="s">
        <v>642</v>
      </c>
      <c r="D125" s="260"/>
      <c r="E125" s="260"/>
      <c r="F125" s="279" t="s">
        <v>594</v>
      </c>
      <c r="G125" s="260"/>
      <c r="H125" s="260" t="s">
        <v>643</v>
      </c>
      <c r="I125" s="260" t="s">
        <v>596</v>
      </c>
      <c r="J125" s="260" t="s">
        <v>644</v>
      </c>
      <c r="K125" s="301"/>
    </row>
    <row r="126" spans="2:11" ht="15" customHeight="1">
      <c r="B126" s="299"/>
      <c r="C126" s="260" t="s">
        <v>543</v>
      </c>
      <c r="D126" s="260"/>
      <c r="E126" s="260"/>
      <c r="F126" s="279" t="s">
        <v>594</v>
      </c>
      <c r="G126" s="260"/>
      <c r="H126" s="260" t="s">
        <v>645</v>
      </c>
      <c r="I126" s="260" t="s">
        <v>596</v>
      </c>
      <c r="J126" s="260" t="s">
        <v>644</v>
      </c>
      <c r="K126" s="301"/>
    </row>
    <row r="127" spans="2:11" ht="15" customHeight="1">
      <c r="B127" s="299"/>
      <c r="C127" s="260" t="s">
        <v>605</v>
      </c>
      <c r="D127" s="260"/>
      <c r="E127" s="260"/>
      <c r="F127" s="279" t="s">
        <v>600</v>
      </c>
      <c r="G127" s="260"/>
      <c r="H127" s="260" t="s">
        <v>606</v>
      </c>
      <c r="I127" s="260" t="s">
        <v>596</v>
      </c>
      <c r="J127" s="260">
        <v>15</v>
      </c>
      <c r="K127" s="301"/>
    </row>
    <row r="128" spans="2:11" ht="15" customHeight="1">
      <c r="B128" s="299"/>
      <c r="C128" s="281" t="s">
        <v>607</v>
      </c>
      <c r="D128" s="281"/>
      <c r="E128" s="281"/>
      <c r="F128" s="282" t="s">
        <v>600</v>
      </c>
      <c r="G128" s="281"/>
      <c r="H128" s="281" t="s">
        <v>608</v>
      </c>
      <c r="I128" s="281" t="s">
        <v>596</v>
      </c>
      <c r="J128" s="281">
        <v>15</v>
      </c>
      <c r="K128" s="301"/>
    </row>
    <row r="129" spans="2:11" ht="15" customHeight="1">
      <c r="B129" s="299"/>
      <c r="C129" s="281" t="s">
        <v>609</v>
      </c>
      <c r="D129" s="281"/>
      <c r="E129" s="281"/>
      <c r="F129" s="282" t="s">
        <v>600</v>
      </c>
      <c r="G129" s="281"/>
      <c r="H129" s="281" t="s">
        <v>610</v>
      </c>
      <c r="I129" s="281" t="s">
        <v>596</v>
      </c>
      <c r="J129" s="281">
        <v>20</v>
      </c>
      <c r="K129" s="301"/>
    </row>
    <row r="130" spans="2:11" ht="15" customHeight="1">
      <c r="B130" s="299"/>
      <c r="C130" s="281" t="s">
        <v>611</v>
      </c>
      <c r="D130" s="281"/>
      <c r="E130" s="281"/>
      <c r="F130" s="282" t="s">
        <v>600</v>
      </c>
      <c r="G130" s="281"/>
      <c r="H130" s="281" t="s">
        <v>612</v>
      </c>
      <c r="I130" s="281" t="s">
        <v>596</v>
      </c>
      <c r="J130" s="281">
        <v>20</v>
      </c>
      <c r="K130" s="301"/>
    </row>
    <row r="131" spans="2:11" ht="15" customHeight="1">
      <c r="B131" s="299"/>
      <c r="C131" s="260" t="s">
        <v>599</v>
      </c>
      <c r="D131" s="260"/>
      <c r="E131" s="260"/>
      <c r="F131" s="279" t="s">
        <v>600</v>
      </c>
      <c r="G131" s="260"/>
      <c r="H131" s="260" t="s">
        <v>633</v>
      </c>
      <c r="I131" s="260" t="s">
        <v>596</v>
      </c>
      <c r="J131" s="260">
        <v>50</v>
      </c>
      <c r="K131" s="301"/>
    </row>
    <row r="132" spans="2:11" ht="15" customHeight="1">
      <c r="B132" s="299"/>
      <c r="C132" s="260" t="s">
        <v>613</v>
      </c>
      <c r="D132" s="260"/>
      <c r="E132" s="260"/>
      <c r="F132" s="279" t="s">
        <v>600</v>
      </c>
      <c r="G132" s="260"/>
      <c r="H132" s="260" t="s">
        <v>633</v>
      </c>
      <c r="I132" s="260" t="s">
        <v>596</v>
      </c>
      <c r="J132" s="260">
        <v>50</v>
      </c>
      <c r="K132" s="301"/>
    </row>
    <row r="133" spans="2:11" ht="15" customHeight="1">
      <c r="B133" s="299"/>
      <c r="C133" s="260" t="s">
        <v>619</v>
      </c>
      <c r="D133" s="260"/>
      <c r="E133" s="260"/>
      <c r="F133" s="279" t="s">
        <v>600</v>
      </c>
      <c r="G133" s="260"/>
      <c r="H133" s="260" t="s">
        <v>633</v>
      </c>
      <c r="I133" s="260" t="s">
        <v>596</v>
      </c>
      <c r="J133" s="260">
        <v>50</v>
      </c>
      <c r="K133" s="301"/>
    </row>
    <row r="134" spans="2:11" ht="15" customHeight="1">
      <c r="B134" s="299"/>
      <c r="C134" s="260" t="s">
        <v>621</v>
      </c>
      <c r="D134" s="260"/>
      <c r="E134" s="260"/>
      <c r="F134" s="279" t="s">
        <v>600</v>
      </c>
      <c r="G134" s="260"/>
      <c r="H134" s="260" t="s">
        <v>633</v>
      </c>
      <c r="I134" s="260" t="s">
        <v>596</v>
      </c>
      <c r="J134" s="260">
        <v>50</v>
      </c>
      <c r="K134" s="301"/>
    </row>
    <row r="135" spans="2:11" ht="15" customHeight="1">
      <c r="B135" s="299"/>
      <c r="C135" s="260" t="s">
        <v>112</v>
      </c>
      <c r="D135" s="260"/>
      <c r="E135" s="260"/>
      <c r="F135" s="279" t="s">
        <v>600</v>
      </c>
      <c r="G135" s="260"/>
      <c r="H135" s="260" t="s">
        <v>646</v>
      </c>
      <c r="I135" s="260" t="s">
        <v>596</v>
      </c>
      <c r="J135" s="260">
        <v>255</v>
      </c>
      <c r="K135" s="301"/>
    </row>
    <row r="136" spans="2:11" ht="15" customHeight="1">
      <c r="B136" s="299"/>
      <c r="C136" s="260" t="s">
        <v>623</v>
      </c>
      <c r="D136" s="260"/>
      <c r="E136" s="260"/>
      <c r="F136" s="279" t="s">
        <v>594</v>
      </c>
      <c r="G136" s="260"/>
      <c r="H136" s="260" t="s">
        <v>647</v>
      </c>
      <c r="I136" s="260" t="s">
        <v>625</v>
      </c>
      <c r="J136" s="260"/>
      <c r="K136" s="301"/>
    </row>
    <row r="137" spans="2:11" ht="15" customHeight="1">
      <c r="B137" s="299"/>
      <c r="C137" s="260" t="s">
        <v>626</v>
      </c>
      <c r="D137" s="260"/>
      <c r="E137" s="260"/>
      <c r="F137" s="279" t="s">
        <v>594</v>
      </c>
      <c r="G137" s="260"/>
      <c r="H137" s="260" t="s">
        <v>648</v>
      </c>
      <c r="I137" s="260" t="s">
        <v>628</v>
      </c>
      <c r="J137" s="260"/>
      <c r="K137" s="301"/>
    </row>
    <row r="138" spans="2:11" ht="15" customHeight="1">
      <c r="B138" s="299"/>
      <c r="C138" s="260" t="s">
        <v>629</v>
      </c>
      <c r="D138" s="260"/>
      <c r="E138" s="260"/>
      <c r="F138" s="279" t="s">
        <v>594</v>
      </c>
      <c r="G138" s="260"/>
      <c r="H138" s="260" t="s">
        <v>629</v>
      </c>
      <c r="I138" s="260" t="s">
        <v>628</v>
      </c>
      <c r="J138" s="260"/>
      <c r="K138" s="301"/>
    </row>
    <row r="139" spans="2:11" ht="15" customHeight="1">
      <c r="B139" s="299"/>
      <c r="C139" s="260" t="s">
        <v>37</v>
      </c>
      <c r="D139" s="260"/>
      <c r="E139" s="260"/>
      <c r="F139" s="279" t="s">
        <v>594</v>
      </c>
      <c r="G139" s="260"/>
      <c r="H139" s="260" t="s">
        <v>649</v>
      </c>
      <c r="I139" s="260" t="s">
        <v>628</v>
      </c>
      <c r="J139" s="260"/>
      <c r="K139" s="301"/>
    </row>
    <row r="140" spans="2:11" ht="15" customHeight="1">
      <c r="B140" s="299"/>
      <c r="C140" s="260" t="s">
        <v>650</v>
      </c>
      <c r="D140" s="260"/>
      <c r="E140" s="260"/>
      <c r="F140" s="279" t="s">
        <v>594</v>
      </c>
      <c r="G140" s="260"/>
      <c r="H140" s="260" t="s">
        <v>651</v>
      </c>
      <c r="I140" s="260" t="s">
        <v>628</v>
      </c>
      <c r="J140" s="260"/>
      <c r="K140" s="301"/>
    </row>
    <row r="141" spans="2:1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spans="2:11" ht="18.75" customHeight="1">
      <c r="B142" s="256"/>
      <c r="C142" s="256"/>
      <c r="D142" s="256"/>
      <c r="E142" s="256"/>
      <c r="F142" s="291"/>
      <c r="G142" s="256"/>
      <c r="H142" s="256"/>
      <c r="I142" s="256"/>
      <c r="J142" s="256"/>
      <c r="K142" s="256"/>
    </row>
    <row r="143" spans="2:11" ht="18.75" customHeight="1"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</row>
    <row r="144" spans="2:11" ht="7.5" customHeight="1">
      <c r="B144" s="267"/>
      <c r="C144" s="268"/>
      <c r="D144" s="268"/>
      <c r="E144" s="268"/>
      <c r="F144" s="268"/>
      <c r="G144" s="268"/>
      <c r="H144" s="268"/>
      <c r="I144" s="268"/>
      <c r="J144" s="268"/>
      <c r="K144" s="269"/>
    </row>
    <row r="145" spans="2:11" ht="45" customHeight="1">
      <c r="B145" s="270"/>
      <c r="C145" s="376" t="s">
        <v>652</v>
      </c>
      <c r="D145" s="376"/>
      <c r="E145" s="376"/>
      <c r="F145" s="376"/>
      <c r="G145" s="376"/>
      <c r="H145" s="376"/>
      <c r="I145" s="376"/>
      <c r="J145" s="376"/>
      <c r="K145" s="271"/>
    </row>
    <row r="146" spans="2:11" ht="17.25" customHeight="1">
      <c r="B146" s="270"/>
      <c r="C146" s="272" t="s">
        <v>588</v>
      </c>
      <c r="D146" s="272"/>
      <c r="E146" s="272"/>
      <c r="F146" s="272" t="s">
        <v>589</v>
      </c>
      <c r="G146" s="273"/>
      <c r="H146" s="272" t="s">
        <v>107</v>
      </c>
      <c r="I146" s="272" t="s">
        <v>56</v>
      </c>
      <c r="J146" s="272" t="s">
        <v>590</v>
      </c>
      <c r="K146" s="271"/>
    </row>
    <row r="147" spans="2:11" ht="17.25" customHeight="1">
      <c r="B147" s="270"/>
      <c r="C147" s="274" t="s">
        <v>591</v>
      </c>
      <c r="D147" s="274"/>
      <c r="E147" s="274"/>
      <c r="F147" s="275" t="s">
        <v>592</v>
      </c>
      <c r="G147" s="276"/>
      <c r="H147" s="274"/>
      <c r="I147" s="274"/>
      <c r="J147" s="274" t="s">
        <v>593</v>
      </c>
      <c r="K147" s="271"/>
    </row>
    <row r="148" spans="2:11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spans="2:11" ht="15" customHeight="1">
      <c r="B149" s="280"/>
      <c r="C149" s="305" t="s">
        <v>597</v>
      </c>
      <c r="D149" s="260"/>
      <c r="E149" s="260"/>
      <c r="F149" s="306" t="s">
        <v>594</v>
      </c>
      <c r="G149" s="260"/>
      <c r="H149" s="305" t="s">
        <v>633</v>
      </c>
      <c r="I149" s="305" t="s">
        <v>596</v>
      </c>
      <c r="J149" s="305">
        <v>120</v>
      </c>
      <c r="K149" s="301"/>
    </row>
    <row r="150" spans="2:11" ht="15" customHeight="1">
      <c r="B150" s="280"/>
      <c r="C150" s="305" t="s">
        <v>642</v>
      </c>
      <c r="D150" s="260"/>
      <c r="E150" s="260"/>
      <c r="F150" s="306" t="s">
        <v>594</v>
      </c>
      <c r="G150" s="260"/>
      <c r="H150" s="305" t="s">
        <v>653</v>
      </c>
      <c r="I150" s="305" t="s">
        <v>596</v>
      </c>
      <c r="J150" s="305" t="s">
        <v>644</v>
      </c>
      <c r="K150" s="301"/>
    </row>
    <row r="151" spans="2:11" ht="15" customHeight="1">
      <c r="B151" s="280"/>
      <c r="C151" s="305" t="s">
        <v>543</v>
      </c>
      <c r="D151" s="260"/>
      <c r="E151" s="260"/>
      <c r="F151" s="306" t="s">
        <v>594</v>
      </c>
      <c r="G151" s="260"/>
      <c r="H151" s="305" t="s">
        <v>654</v>
      </c>
      <c r="I151" s="305" t="s">
        <v>596</v>
      </c>
      <c r="J151" s="305" t="s">
        <v>644</v>
      </c>
      <c r="K151" s="301"/>
    </row>
    <row r="152" spans="2:11" ht="15" customHeight="1">
      <c r="B152" s="280"/>
      <c r="C152" s="305" t="s">
        <v>599</v>
      </c>
      <c r="D152" s="260"/>
      <c r="E152" s="260"/>
      <c r="F152" s="306" t="s">
        <v>600</v>
      </c>
      <c r="G152" s="260"/>
      <c r="H152" s="305" t="s">
        <v>633</v>
      </c>
      <c r="I152" s="305" t="s">
        <v>596</v>
      </c>
      <c r="J152" s="305">
        <v>50</v>
      </c>
      <c r="K152" s="301"/>
    </row>
    <row r="153" spans="2:11" ht="15" customHeight="1">
      <c r="B153" s="280"/>
      <c r="C153" s="305" t="s">
        <v>602</v>
      </c>
      <c r="D153" s="260"/>
      <c r="E153" s="260"/>
      <c r="F153" s="306" t="s">
        <v>594</v>
      </c>
      <c r="G153" s="260"/>
      <c r="H153" s="305" t="s">
        <v>633</v>
      </c>
      <c r="I153" s="305" t="s">
        <v>604</v>
      </c>
      <c r="J153" s="305"/>
      <c r="K153" s="301"/>
    </row>
    <row r="154" spans="2:11" ht="15" customHeight="1">
      <c r="B154" s="280"/>
      <c r="C154" s="305" t="s">
        <v>613</v>
      </c>
      <c r="D154" s="260"/>
      <c r="E154" s="260"/>
      <c r="F154" s="306" t="s">
        <v>600</v>
      </c>
      <c r="G154" s="260"/>
      <c r="H154" s="305" t="s">
        <v>633</v>
      </c>
      <c r="I154" s="305" t="s">
        <v>596</v>
      </c>
      <c r="J154" s="305">
        <v>50</v>
      </c>
      <c r="K154" s="301"/>
    </row>
    <row r="155" spans="2:11" ht="15" customHeight="1">
      <c r="B155" s="280"/>
      <c r="C155" s="305" t="s">
        <v>621</v>
      </c>
      <c r="D155" s="260"/>
      <c r="E155" s="260"/>
      <c r="F155" s="306" t="s">
        <v>600</v>
      </c>
      <c r="G155" s="260"/>
      <c r="H155" s="305" t="s">
        <v>633</v>
      </c>
      <c r="I155" s="305" t="s">
        <v>596</v>
      </c>
      <c r="J155" s="305">
        <v>50</v>
      </c>
      <c r="K155" s="301"/>
    </row>
    <row r="156" spans="2:11" ht="15" customHeight="1">
      <c r="B156" s="280"/>
      <c r="C156" s="305" t="s">
        <v>619</v>
      </c>
      <c r="D156" s="260"/>
      <c r="E156" s="260"/>
      <c r="F156" s="306" t="s">
        <v>600</v>
      </c>
      <c r="G156" s="260"/>
      <c r="H156" s="305" t="s">
        <v>633</v>
      </c>
      <c r="I156" s="305" t="s">
        <v>596</v>
      </c>
      <c r="J156" s="305">
        <v>50</v>
      </c>
      <c r="K156" s="301"/>
    </row>
    <row r="157" spans="2:11" ht="15" customHeight="1">
      <c r="B157" s="280"/>
      <c r="C157" s="305" t="s">
        <v>95</v>
      </c>
      <c r="D157" s="260"/>
      <c r="E157" s="260"/>
      <c r="F157" s="306" t="s">
        <v>594</v>
      </c>
      <c r="G157" s="260"/>
      <c r="H157" s="305" t="s">
        <v>655</v>
      </c>
      <c r="I157" s="305" t="s">
        <v>596</v>
      </c>
      <c r="J157" s="305" t="s">
        <v>656</v>
      </c>
      <c r="K157" s="301"/>
    </row>
    <row r="158" spans="2:11" ht="15" customHeight="1">
      <c r="B158" s="280"/>
      <c r="C158" s="305" t="s">
        <v>657</v>
      </c>
      <c r="D158" s="260"/>
      <c r="E158" s="260"/>
      <c r="F158" s="306" t="s">
        <v>594</v>
      </c>
      <c r="G158" s="260"/>
      <c r="H158" s="305" t="s">
        <v>658</v>
      </c>
      <c r="I158" s="305" t="s">
        <v>628</v>
      </c>
      <c r="J158" s="305"/>
      <c r="K158" s="301"/>
    </row>
    <row r="159" spans="2:11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spans="2:11" ht="18.75" customHeight="1">
      <c r="B160" s="256"/>
      <c r="C160" s="260"/>
      <c r="D160" s="260"/>
      <c r="E160" s="260"/>
      <c r="F160" s="279"/>
      <c r="G160" s="260"/>
      <c r="H160" s="260"/>
      <c r="I160" s="260"/>
      <c r="J160" s="260"/>
      <c r="K160" s="256"/>
    </row>
    <row r="161" spans="2:11" ht="18.75" customHeight="1"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</row>
    <row r="162" spans="2:11" ht="7.5" customHeight="1">
      <c r="B162" s="248"/>
      <c r="C162" s="249"/>
      <c r="D162" s="249"/>
      <c r="E162" s="249"/>
      <c r="F162" s="249"/>
      <c r="G162" s="249"/>
      <c r="H162" s="249"/>
      <c r="I162" s="249"/>
      <c r="J162" s="249"/>
      <c r="K162" s="250"/>
    </row>
    <row r="163" spans="2:11" ht="45" customHeight="1">
      <c r="B163" s="251"/>
      <c r="C163" s="371" t="s">
        <v>659</v>
      </c>
      <c r="D163" s="371"/>
      <c r="E163" s="371"/>
      <c r="F163" s="371"/>
      <c r="G163" s="371"/>
      <c r="H163" s="371"/>
      <c r="I163" s="371"/>
      <c r="J163" s="371"/>
      <c r="K163" s="252"/>
    </row>
    <row r="164" spans="2:11" ht="17.25" customHeight="1">
      <c r="B164" s="251"/>
      <c r="C164" s="272" t="s">
        <v>588</v>
      </c>
      <c r="D164" s="272"/>
      <c r="E164" s="272"/>
      <c r="F164" s="272" t="s">
        <v>589</v>
      </c>
      <c r="G164" s="309"/>
      <c r="H164" s="310" t="s">
        <v>107</v>
      </c>
      <c r="I164" s="310" t="s">
        <v>56</v>
      </c>
      <c r="J164" s="272" t="s">
        <v>590</v>
      </c>
      <c r="K164" s="252"/>
    </row>
    <row r="165" spans="2:11" ht="17.25" customHeight="1">
      <c r="B165" s="253"/>
      <c r="C165" s="274" t="s">
        <v>591</v>
      </c>
      <c r="D165" s="274"/>
      <c r="E165" s="274"/>
      <c r="F165" s="275" t="s">
        <v>592</v>
      </c>
      <c r="G165" s="311"/>
      <c r="H165" s="312"/>
      <c r="I165" s="312"/>
      <c r="J165" s="274" t="s">
        <v>593</v>
      </c>
      <c r="K165" s="254"/>
    </row>
    <row r="166" spans="2:11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spans="2:11" ht="15" customHeight="1">
      <c r="B167" s="280"/>
      <c r="C167" s="260" t="s">
        <v>597</v>
      </c>
      <c r="D167" s="260"/>
      <c r="E167" s="260"/>
      <c r="F167" s="279" t="s">
        <v>594</v>
      </c>
      <c r="G167" s="260"/>
      <c r="H167" s="260" t="s">
        <v>633</v>
      </c>
      <c r="I167" s="260" t="s">
        <v>596</v>
      </c>
      <c r="J167" s="260">
        <v>120</v>
      </c>
      <c r="K167" s="301"/>
    </row>
    <row r="168" spans="2:11" ht="15" customHeight="1">
      <c r="B168" s="280"/>
      <c r="C168" s="260" t="s">
        <v>642</v>
      </c>
      <c r="D168" s="260"/>
      <c r="E168" s="260"/>
      <c r="F168" s="279" t="s">
        <v>594</v>
      </c>
      <c r="G168" s="260"/>
      <c r="H168" s="260" t="s">
        <v>643</v>
      </c>
      <c r="I168" s="260" t="s">
        <v>596</v>
      </c>
      <c r="J168" s="260" t="s">
        <v>644</v>
      </c>
      <c r="K168" s="301"/>
    </row>
    <row r="169" spans="2:11" ht="15" customHeight="1">
      <c r="B169" s="280"/>
      <c r="C169" s="260" t="s">
        <v>543</v>
      </c>
      <c r="D169" s="260"/>
      <c r="E169" s="260"/>
      <c r="F169" s="279" t="s">
        <v>594</v>
      </c>
      <c r="G169" s="260"/>
      <c r="H169" s="260" t="s">
        <v>660</v>
      </c>
      <c r="I169" s="260" t="s">
        <v>596</v>
      </c>
      <c r="J169" s="260" t="s">
        <v>644</v>
      </c>
      <c r="K169" s="301"/>
    </row>
    <row r="170" spans="2:11" ht="15" customHeight="1">
      <c r="B170" s="280"/>
      <c r="C170" s="260" t="s">
        <v>599</v>
      </c>
      <c r="D170" s="260"/>
      <c r="E170" s="260"/>
      <c r="F170" s="279" t="s">
        <v>600</v>
      </c>
      <c r="G170" s="260"/>
      <c r="H170" s="260" t="s">
        <v>660</v>
      </c>
      <c r="I170" s="260" t="s">
        <v>596</v>
      </c>
      <c r="J170" s="260">
        <v>50</v>
      </c>
      <c r="K170" s="301"/>
    </row>
    <row r="171" spans="2:11" ht="15" customHeight="1">
      <c r="B171" s="280"/>
      <c r="C171" s="260" t="s">
        <v>602</v>
      </c>
      <c r="D171" s="260"/>
      <c r="E171" s="260"/>
      <c r="F171" s="279" t="s">
        <v>594</v>
      </c>
      <c r="G171" s="260"/>
      <c r="H171" s="260" t="s">
        <v>660</v>
      </c>
      <c r="I171" s="260" t="s">
        <v>604</v>
      </c>
      <c r="J171" s="260"/>
      <c r="K171" s="301"/>
    </row>
    <row r="172" spans="2:11" ht="15" customHeight="1">
      <c r="B172" s="280"/>
      <c r="C172" s="260" t="s">
        <v>613</v>
      </c>
      <c r="D172" s="260"/>
      <c r="E172" s="260"/>
      <c r="F172" s="279" t="s">
        <v>600</v>
      </c>
      <c r="G172" s="260"/>
      <c r="H172" s="260" t="s">
        <v>660</v>
      </c>
      <c r="I172" s="260" t="s">
        <v>596</v>
      </c>
      <c r="J172" s="260">
        <v>50</v>
      </c>
      <c r="K172" s="301"/>
    </row>
    <row r="173" spans="2:11" ht="15" customHeight="1">
      <c r="B173" s="280"/>
      <c r="C173" s="260" t="s">
        <v>621</v>
      </c>
      <c r="D173" s="260"/>
      <c r="E173" s="260"/>
      <c r="F173" s="279" t="s">
        <v>600</v>
      </c>
      <c r="G173" s="260"/>
      <c r="H173" s="260" t="s">
        <v>660</v>
      </c>
      <c r="I173" s="260" t="s">
        <v>596</v>
      </c>
      <c r="J173" s="260">
        <v>50</v>
      </c>
      <c r="K173" s="301"/>
    </row>
    <row r="174" spans="2:11" ht="15" customHeight="1">
      <c r="B174" s="280"/>
      <c r="C174" s="260" t="s">
        <v>619</v>
      </c>
      <c r="D174" s="260"/>
      <c r="E174" s="260"/>
      <c r="F174" s="279" t="s">
        <v>600</v>
      </c>
      <c r="G174" s="260"/>
      <c r="H174" s="260" t="s">
        <v>660</v>
      </c>
      <c r="I174" s="260" t="s">
        <v>596</v>
      </c>
      <c r="J174" s="260">
        <v>50</v>
      </c>
      <c r="K174" s="301"/>
    </row>
    <row r="175" spans="2:11" ht="15" customHeight="1">
      <c r="B175" s="280"/>
      <c r="C175" s="260" t="s">
        <v>106</v>
      </c>
      <c r="D175" s="260"/>
      <c r="E175" s="260"/>
      <c r="F175" s="279" t="s">
        <v>594</v>
      </c>
      <c r="G175" s="260"/>
      <c r="H175" s="260" t="s">
        <v>661</v>
      </c>
      <c r="I175" s="260" t="s">
        <v>662</v>
      </c>
      <c r="J175" s="260"/>
      <c r="K175" s="301"/>
    </row>
    <row r="176" spans="2:11" ht="15" customHeight="1">
      <c r="B176" s="280"/>
      <c r="C176" s="260" t="s">
        <v>56</v>
      </c>
      <c r="D176" s="260"/>
      <c r="E176" s="260"/>
      <c r="F176" s="279" t="s">
        <v>594</v>
      </c>
      <c r="G176" s="260"/>
      <c r="H176" s="260" t="s">
        <v>663</v>
      </c>
      <c r="I176" s="260" t="s">
        <v>664</v>
      </c>
      <c r="J176" s="260">
        <v>1</v>
      </c>
      <c r="K176" s="301"/>
    </row>
    <row r="177" spans="2:11" ht="15" customHeight="1">
      <c r="B177" s="280"/>
      <c r="C177" s="260" t="s">
        <v>52</v>
      </c>
      <c r="D177" s="260"/>
      <c r="E177" s="260"/>
      <c r="F177" s="279" t="s">
        <v>594</v>
      </c>
      <c r="G177" s="260"/>
      <c r="H177" s="260" t="s">
        <v>665</v>
      </c>
      <c r="I177" s="260" t="s">
        <v>596</v>
      </c>
      <c r="J177" s="260">
        <v>20</v>
      </c>
      <c r="K177" s="301"/>
    </row>
    <row r="178" spans="2:11" ht="15" customHeight="1">
      <c r="B178" s="280"/>
      <c r="C178" s="260" t="s">
        <v>107</v>
      </c>
      <c r="D178" s="260"/>
      <c r="E178" s="260"/>
      <c r="F178" s="279" t="s">
        <v>594</v>
      </c>
      <c r="G178" s="260"/>
      <c r="H178" s="260" t="s">
        <v>666</v>
      </c>
      <c r="I178" s="260" t="s">
        <v>596</v>
      </c>
      <c r="J178" s="260">
        <v>255</v>
      </c>
      <c r="K178" s="301"/>
    </row>
    <row r="179" spans="2:11" ht="15" customHeight="1">
      <c r="B179" s="280"/>
      <c r="C179" s="260" t="s">
        <v>108</v>
      </c>
      <c r="D179" s="260"/>
      <c r="E179" s="260"/>
      <c r="F179" s="279" t="s">
        <v>594</v>
      </c>
      <c r="G179" s="260"/>
      <c r="H179" s="260" t="s">
        <v>559</v>
      </c>
      <c r="I179" s="260" t="s">
        <v>596</v>
      </c>
      <c r="J179" s="260">
        <v>10</v>
      </c>
      <c r="K179" s="301"/>
    </row>
    <row r="180" spans="2:11" ht="15" customHeight="1">
      <c r="B180" s="280"/>
      <c r="C180" s="260" t="s">
        <v>109</v>
      </c>
      <c r="D180" s="260"/>
      <c r="E180" s="260"/>
      <c r="F180" s="279" t="s">
        <v>594</v>
      </c>
      <c r="G180" s="260"/>
      <c r="H180" s="260" t="s">
        <v>667</v>
      </c>
      <c r="I180" s="260" t="s">
        <v>628</v>
      </c>
      <c r="J180" s="260"/>
      <c r="K180" s="301"/>
    </row>
    <row r="181" spans="2:11" ht="15" customHeight="1">
      <c r="B181" s="280"/>
      <c r="C181" s="260" t="s">
        <v>668</v>
      </c>
      <c r="D181" s="260"/>
      <c r="E181" s="260"/>
      <c r="F181" s="279" t="s">
        <v>594</v>
      </c>
      <c r="G181" s="260"/>
      <c r="H181" s="260" t="s">
        <v>669</v>
      </c>
      <c r="I181" s="260" t="s">
        <v>628</v>
      </c>
      <c r="J181" s="260"/>
      <c r="K181" s="301"/>
    </row>
    <row r="182" spans="2:11" ht="15" customHeight="1">
      <c r="B182" s="280"/>
      <c r="C182" s="260" t="s">
        <v>657</v>
      </c>
      <c r="D182" s="260"/>
      <c r="E182" s="260"/>
      <c r="F182" s="279" t="s">
        <v>594</v>
      </c>
      <c r="G182" s="260"/>
      <c r="H182" s="260" t="s">
        <v>670</v>
      </c>
      <c r="I182" s="260" t="s">
        <v>628</v>
      </c>
      <c r="J182" s="260"/>
      <c r="K182" s="301"/>
    </row>
    <row r="183" spans="2:11" ht="15" customHeight="1">
      <c r="B183" s="280"/>
      <c r="C183" s="260" t="s">
        <v>111</v>
      </c>
      <c r="D183" s="260"/>
      <c r="E183" s="260"/>
      <c r="F183" s="279" t="s">
        <v>600</v>
      </c>
      <c r="G183" s="260"/>
      <c r="H183" s="260" t="s">
        <v>671</v>
      </c>
      <c r="I183" s="260" t="s">
        <v>596</v>
      </c>
      <c r="J183" s="260">
        <v>50</v>
      </c>
      <c r="K183" s="301"/>
    </row>
    <row r="184" spans="2:11" ht="15" customHeight="1">
      <c r="B184" s="280"/>
      <c r="C184" s="260" t="s">
        <v>672</v>
      </c>
      <c r="D184" s="260"/>
      <c r="E184" s="260"/>
      <c r="F184" s="279" t="s">
        <v>600</v>
      </c>
      <c r="G184" s="260"/>
      <c r="H184" s="260" t="s">
        <v>673</v>
      </c>
      <c r="I184" s="260" t="s">
        <v>674</v>
      </c>
      <c r="J184" s="260"/>
      <c r="K184" s="301"/>
    </row>
    <row r="185" spans="2:11" ht="15" customHeight="1">
      <c r="B185" s="280"/>
      <c r="C185" s="260" t="s">
        <v>675</v>
      </c>
      <c r="D185" s="260"/>
      <c r="E185" s="260"/>
      <c r="F185" s="279" t="s">
        <v>600</v>
      </c>
      <c r="G185" s="260"/>
      <c r="H185" s="260" t="s">
        <v>676</v>
      </c>
      <c r="I185" s="260" t="s">
        <v>674</v>
      </c>
      <c r="J185" s="260"/>
      <c r="K185" s="301"/>
    </row>
    <row r="186" spans="2:11" ht="15" customHeight="1">
      <c r="B186" s="280"/>
      <c r="C186" s="260" t="s">
        <v>677</v>
      </c>
      <c r="D186" s="260"/>
      <c r="E186" s="260"/>
      <c r="F186" s="279" t="s">
        <v>600</v>
      </c>
      <c r="G186" s="260"/>
      <c r="H186" s="260" t="s">
        <v>678</v>
      </c>
      <c r="I186" s="260" t="s">
        <v>674</v>
      </c>
      <c r="J186" s="260"/>
      <c r="K186" s="301"/>
    </row>
    <row r="187" spans="2:11" ht="15" customHeight="1">
      <c r="B187" s="280"/>
      <c r="C187" s="313" t="s">
        <v>679</v>
      </c>
      <c r="D187" s="260"/>
      <c r="E187" s="260"/>
      <c r="F187" s="279" t="s">
        <v>600</v>
      </c>
      <c r="G187" s="260"/>
      <c r="H187" s="260" t="s">
        <v>680</v>
      </c>
      <c r="I187" s="260" t="s">
        <v>681</v>
      </c>
      <c r="J187" s="314" t="s">
        <v>682</v>
      </c>
      <c r="K187" s="301"/>
    </row>
    <row r="188" spans="2:11" ht="15" customHeight="1">
      <c r="B188" s="280"/>
      <c r="C188" s="265" t="s">
        <v>41</v>
      </c>
      <c r="D188" s="260"/>
      <c r="E188" s="260"/>
      <c r="F188" s="279" t="s">
        <v>594</v>
      </c>
      <c r="G188" s="260"/>
      <c r="H188" s="256" t="s">
        <v>683</v>
      </c>
      <c r="I188" s="260" t="s">
        <v>684</v>
      </c>
      <c r="J188" s="260"/>
      <c r="K188" s="301"/>
    </row>
    <row r="189" spans="2:11" ht="15" customHeight="1">
      <c r="B189" s="280"/>
      <c r="C189" s="265" t="s">
        <v>685</v>
      </c>
      <c r="D189" s="260"/>
      <c r="E189" s="260"/>
      <c r="F189" s="279" t="s">
        <v>594</v>
      </c>
      <c r="G189" s="260"/>
      <c r="H189" s="260" t="s">
        <v>686</v>
      </c>
      <c r="I189" s="260" t="s">
        <v>628</v>
      </c>
      <c r="J189" s="260"/>
      <c r="K189" s="301"/>
    </row>
    <row r="190" spans="2:11" ht="15" customHeight="1">
      <c r="B190" s="280"/>
      <c r="C190" s="265" t="s">
        <v>687</v>
      </c>
      <c r="D190" s="260"/>
      <c r="E190" s="260"/>
      <c r="F190" s="279" t="s">
        <v>594</v>
      </c>
      <c r="G190" s="260"/>
      <c r="H190" s="260" t="s">
        <v>688</v>
      </c>
      <c r="I190" s="260" t="s">
        <v>628</v>
      </c>
      <c r="J190" s="260"/>
      <c r="K190" s="301"/>
    </row>
    <row r="191" spans="2:11" ht="15" customHeight="1">
      <c r="B191" s="280"/>
      <c r="C191" s="265" t="s">
        <v>689</v>
      </c>
      <c r="D191" s="260"/>
      <c r="E191" s="260"/>
      <c r="F191" s="279" t="s">
        <v>600</v>
      </c>
      <c r="G191" s="260"/>
      <c r="H191" s="260" t="s">
        <v>690</v>
      </c>
      <c r="I191" s="260" t="s">
        <v>628</v>
      </c>
      <c r="J191" s="260"/>
      <c r="K191" s="301"/>
    </row>
    <row r="192" spans="2:11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spans="2:11" ht="18.75" customHeight="1">
      <c r="B193" s="256"/>
      <c r="C193" s="260"/>
      <c r="D193" s="260"/>
      <c r="E193" s="260"/>
      <c r="F193" s="279"/>
      <c r="G193" s="260"/>
      <c r="H193" s="260"/>
      <c r="I193" s="260"/>
      <c r="J193" s="260"/>
      <c r="K193" s="256"/>
    </row>
    <row r="194" spans="2:11" ht="18.75" customHeight="1">
      <c r="B194" s="256"/>
      <c r="C194" s="260"/>
      <c r="D194" s="260"/>
      <c r="E194" s="260"/>
      <c r="F194" s="279"/>
      <c r="G194" s="260"/>
      <c r="H194" s="260"/>
      <c r="I194" s="260"/>
      <c r="J194" s="260"/>
      <c r="K194" s="256"/>
    </row>
    <row r="195" spans="2:11" ht="18.75" customHeight="1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2:11">
      <c r="B196" s="248"/>
      <c r="C196" s="249"/>
      <c r="D196" s="249"/>
      <c r="E196" s="249"/>
      <c r="F196" s="249"/>
      <c r="G196" s="249"/>
      <c r="H196" s="249"/>
      <c r="I196" s="249"/>
      <c r="J196" s="249"/>
      <c r="K196" s="250"/>
    </row>
    <row r="197" spans="2:11" ht="21">
      <c r="B197" s="251"/>
      <c r="C197" s="371" t="s">
        <v>691</v>
      </c>
      <c r="D197" s="371"/>
      <c r="E197" s="371"/>
      <c r="F197" s="371"/>
      <c r="G197" s="371"/>
      <c r="H197" s="371"/>
      <c r="I197" s="371"/>
      <c r="J197" s="371"/>
      <c r="K197" s="252"/>
    </row>
    <row r="198" spans="2:11" ht="25.5" customHeight="1">
      <c r="B198" s="251"/>
      <c r="C198" s="316" t="s">
        <v>692</v>
      </c>
      <c r="D198" s="316"/>
      <c r="E198" s="316"/>
      <c r="F198" s="316" t="s">
        <v>693</v>
      </c>
      <c r="G198" s="317"/>
      <c r="H198" s="377" t="s">
        <v>694</v>
      </c>
      <c r="I198" s="377"/>
      <c r="J198" s="377"/>
      <c r="K198" s="252"/>
    </row>
    <row r="199" spans="2:11" ht="5.25" customHeight="1">
      <c r="B199" s="280"/>
      <c r="C199" s="277"/>
      <c r="D199" s="277"/>
      <c r="E199" s="277"/>
      <c r="F199" s="277"/>
      <c r="G199" s="260"/>
      <c r="H199" s="277"/>
      <c r="I199" s="277"/>
      <c r="J199" s="277"/>
      <c r="K199" s="301"/>
    </row>
    <row r="200" spans="2:11" ht="15" customHeight="1">
      <c r="B200" s="280"/>
      <c r="C200" s="260" t="s">
        <v>684</v>
      </c>
      <c r="D200" s="260"/>
      <c r="E200" s="260"/>
      <c r="F200" s="279" t="s">
        <v>42</v>
      </c>
      <c r="G200" s="260"/>
      <c r="H200" s="373" t="s">
        <v>695</v>
      </c>
      <c r="I200" s="373"/>
      <c r="J200" s="373"/>
      <c r="K200" s="301"/>
    </row>
    <row r="201" spans="2:11" ht="15" customHeight="1">
      <c r="B201" s="280"/>
      <c r="C201" s="286"/>
      <c r="D201" s="260"/>
      <c r="E201" s="260"/>
      <c r="F201" s="279" t="s">
        <v>43</v>
      </c>
      <c r="G201" s="260"/>
      <c r="H201" s="373" t="s">
        <v>696</v>
      </c>
      <c r="I201" s="373"/>
      <c r="J201" s="373"/>
      <c r="K201" s="301"/>
    </row>
    <row r="202" spans="2:11" ht="15" customHeight="1">
      <c r="B202" s="280"/>
      <c r="C202" s="286"/>
      <c r="D202" s="260"/>
      <c r="E202" s="260"/>
      <c r="F202" s="279" t="s">
        <v>46</v>
      </c>
      <c r="G202" s="260"/>
      <c r="H202" s="373" t="s">
        <v>697</v>
      </c>
      <c r="I202" s="373"/>
      <c r="J202" s="373"/>
      <c r="K202" s="301"/>
    </row>
    <row r="203" spans="2:11" ht="15" customHeight="1">
      <c r="B203" s="280"/>
      <c r="C203" s="260"/>
      <c r="D203" s="260"/>
      <c r="E203" s="260"/>
      <c r="F203" s="279" t="s">
        <v>44</v>
      </c>
      <c r="G203" s="260"/>
      <c r="H203" s="373" t="s">
        <v>698</v>
      </c>
      <c r="I203" s="373"/>
      <c r="J203" s="373"/>
      <c r="K203" s="301"/>
    </row>
    <row r="204" spans="2:11" ht="15" customHeight="1">
      <c r="B204" s="280"/>
      <c r="C204" s="260"/>
      <c r="D204" s="260"/>
      <c r="E204" s="260"/>
      <c r="F204" s="279" t="s">
        <v>45</v>
      </c>
      <c r="G204" s="260"/>
      <c r="H204" s="373" t="s">
        <v>699</v>
      </c>
      <c r="I204" s="373"/>
      <c r="J204" s="373"/>
      <c r="K204" s="301"/>
    </row>
    <row r="205" spans="2:11" ht="15" customHeight="1">
      <c r="B205" s="280"/>
      <c r="C205" s="260"/>
      <c r="D205" s="260"/>
      <c r="E205" s="260"/>
      <c r="F205" s="279"/>
      <c r="G205" s="260"/>
      <c r="H205" s="260"/>
      <c r="I205" s="260"/>
      <c r="J205" s="260"/>
      <c r="K205" s="301"/>
    </row>
    <row r="206" spans="2:11" ht="15" customHeight="1">
      <c r="B206" s="280"/>
      <c r="C206" s="260" t="s">
        <v>640</v>
      </c>
      <c r="D206" s="260"/>
      <c r="E206" s="260"/>
      <c r="F206" s="279" t="s">
        <v>78</v>
      </c>
      <c r="G206" s="260"/>
      <c r="H206" s="373" t="s">
        <v>700</v>
      </c>
      <c r="I206" s="373"/>
      <c r="J206" s="373"/>
      <c r="K206" s="301"/>
    </row>
    <row r="207" spans="2:11" ht="15" customHeight="1">
      <c r="B207" s="280"/>
      <c r="C207" s="286"/>
      <c r="D207" s="260"/>
      <c r="E207" s="260"/>
      <c r="F207" s="279" t="s">
        <v>538</v>
      </c>
      <c r="G207" s="260"/>
      <c r="H207" s="373" t="s">
        <v>539</v>
      </c>
      <c r="I207" s="373"/>
      <c r="J207" s="373"/>
      <c r="K207" s="301"/>
    </row>
    <row r="208" spans="2:11" ht="15" customHeight="1">
      <c r="B208" s="280"/>
      <c r="C208" s="260"/>
      <c r="D208" s="260"/>
      <c r="E208" s="260"/>
      <c r="F208" s="279" t="s">
        <v>536</v>
      </c>
      <c r="G208" s="260"/>
      <c r="H208" s="373" t="s">
        <v>701</v>
      </c>
      <c r="I208" s="373"/>
      <c r="J208" s="373"/>
      <c r="K208" s="301"/>
    </row>
    <row r="209" spans="2:11" ht="15" customHeight="1">
      <c r="B209" s="318"/>
      <c r="C209" s="286"/>
      <c r="D209" s="286"/>
      <c r="E209" s="286"/>
      <c r="F209" s="279" t="s">
        <v>540</v>
      </c>
      <c r="G209" s="265"/>
      <c r="H209" s="372" t="s">
        <v>541</v>
      </c>
      <c r="I209" s="372"/>
      <c r="J209" s="372"/>
      <c r="K209" s="319"/>
    </row>
    <row r="210" spans="2:11" ht="15" customHeight="1">
      <c r="B210" s="318"/>
      <c r="C210" s="286"/>
      <c r="D210" s="286"/>
      <c r="E210" s="286"/>
      <c r="F210" s="279" t="s">
        <v>489</v>
      </c>
      <c r="G210" s="265"/>
      <c r="H210" s="372" t="s">
        <v>702</v>
      </c>
      <c r="I210" s="372"/>
      <c r="J210" s="372"/>
      <c r="K210" s="319"/>
    </row>
    <row r="211" spans="2:11" ht="15" customHeight="1">
      <c r="B211" s="318"/>
      <c r="C211" s="286"/>
      <c r="D211" s="286"/>
      <c r="E211" s="286"/>
      <c r="F211" s="320"/>
      <c r="G211" s="265"/>
      <c r="H211" s="321"/>
      <c r="I211" s="321"/>
      <c r="J211" s="321"/>
      <c r="K211" s="319"/>
    </row>
    <row r="212" spans="2:11" ht="15" customHeight="1">
      <c r="B212" s="318"/>
      <c r="C212" s="260" t="s">
        <v>664</v>
      </c>
      <c r="D212" s="286"/>
      <c r="E212" s="286"/>
      <c r="F212" s="279">
        <v>1</v>
      </c>
      <c r="G212" s="265"/>
      <c r="H212" s="372" t="s">
        <v>703</v>
      </c>
      <c r="I212" s="372"/>
      <c r="J212" s="372"/>
      <c r="K212" s="319"/>
    </row>
    <row r="213" spans="2:11" ht="15" customHeight="1">
      <c r="B213" s="318"/>
      <c r="C213" s="286"/>
      <c r="D213" s="286"/>
      <c r="E213" s="286"/>
      <c r="F213" s="279">
        <v>2</v>
      </c>
      <c r="G213" s="265"/>
      <c r="H213" s="372" t="s">
        <v>704</v>
      </c>
      <c r="I213" s="372"/>
      <c r="J213" s="372"/>
      <c r="K213" s="319"/>
    </row>
    <row r="214" spans="2:11" ht="15" customHeight="1">
      <c r="B214" s="318"/>
      <c r="C214" s="286"/>
      <c r="D214" s="286"/>
      <c r="E214" s="286"/>
      <c r="F214" s="279">
        <v>3</v>
      </c>
      <c r="G214" s="265"/>
      <c r="H214" s="372" t="s">
        <v>705</v>
      </c>
      <c r="I214" s="372"/>
      <c r="J214" s="372"/>
      <c r="K214" s="319"/>
    </row>
    <row r="215" spans="2:11" ht="15" customHeight="1">
      <c r="B215" s="318"/>
      <c r="C215" s="286"/>
      <c r="D215" s="286"/>
      <c r="E215" s="286"/>
      <c r="F215" s="279">
        <v>4</v>
      </c>
      <c r="G215" s="265"/>
      <c r="H215" s="372" t="s">
        <v>706</v>
      </c>
      <c r="I215" s="372"/>
      <c r="J215" s="372"/>
      <c r="K215" s="319"/>
    </row>
    <row r="216" spans="2:11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SO 101 Komu - SO...</vt:lpstr>
      <vt:lpstr>VRN - Vedlejší rozpo - VR...</vt:lpstr>
      <vt:lpstr>Pokyny pro vyplnění</vt:lpstr>
      <vt:lpstr>'Rekapitulace stavby'!Názvy_tisku</vt:lpstr>
      <vt:lpstr>'SO 101 - SO 101 Komu - SO...'!Názvy_tisku</vt:lpstr>
      <vt:lpstr>'VRN - Vedlejší rozpo - VR...'!Názvy_tisku</vt:lpstr>
      <vt:lpstr>'Pokyny pro vyplnění'!Oblast_tisku</vt:lpstr>
      <vt:lpstr>'Rekapitulace stavby'!Oblast_tisku</vt:lpstr>
      <vt:lpstr>'SO 101 - SO 101 Komu - SO...'!Oblast_tisku</vt:lpstr>
      <vt:lpstr>'VRN - Vedlejší rozpo - VR...'!Oblast_tisku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 Václav</dc:creator>
  <cp:lastModifiedBy>Kurucz Jiří, Bc.</cp:lastModifiedBy>
  <dcterms:created xsi:type="dcterms:W3CDTF">2017-04-19T08:18:36Z</dcterms:created>
  <dcterms:modified xsi:type="dcterms:W3CDTF">2017-04-19T09:20:37Z</dcterms:modified>
</cp:coreProperties>
</file>