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6" activeTab="0"/>
  </bookViews>
  <sheets>
    <sheet name="X559 - 1. Krycí list rozpočtu" sheetId="1" r:id="rId1"/>
    <sheet name="Rekapitulace" sheetId="2" r:id="rId2"/>
    <sheet name="10 - 1. Krycí list rozpočtu" sheetId="3" r:id="rId3"/>
    <sheet name="10 - 1. Rekapitulace rozpočtu" sheetId="4" r:id="rId4"/>
    <sheet name="10 - 3. Rozpočet s výkazem výmě" sheetId="5" r:id="rId5"/>
    <sheet name="20 - 1. Krycí list rozpočtu" sheetId="6" r:id="rId6"/>
    <sheet name="20 - 1. Rekapitulace rozpočtu" sheetId="7" r:id="rId7"/>
    <sheet name="20 - 3. Rozpočet s výkazem výmě" sheetId="8" r:id="rId8"/>
    <sheet name="30 - 1. Krycí list rozpočtu" sheetId="9" r:id="rId9"/>
    <sheet name="30 - 1. Rekapitulace rozpočtu" sheetId="10" r:id="rId10"/>
    <sheet name="30 - 3. Rozpočet s výkazem výmě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<sst xmlns="http://schemas.openxmlformats.org/spreadsheetml/2006/main" count="1188" uniqueCount="415">
  <si>
    <t>KRYCÍ LIST ROZPOČTU</t>
  </si>
  <si>
    <t>Název stavby</t>
  </si>
  <si>
    <t>MŠ Skalka</t>
  </si>
  <si>
    <t>JKSO</t>
  </si>
  <si>
    <t>Název objektu</t>
  </si>
  <si>
    <t>EČO</t>
  </si>
  <si>
    <t>Místo</t>
  </si>
  <si>
    <t>Cheb</t>
  </si>
  <si>
    <t>IČO</t>
  </si>
  <si>
    <t>DIČ</t>
  </si>
  <si>
    <t>Objednatel</t>
  </si>
  <si>
    <t>Město Cheb</t>
  </si>
  <si>
    <t>Projektant</t>
  </si>
  <si>
    <t>Zhotovitel</t>
  </si>
  <si>
    <t>Rozpočet číslo</t>
  </si>
  <si>
    <t>Zpracoval</t>
  </si>
  <si>
    <t>Dne</t>
  </si>
  <si>
    <t>19.12.2015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</si>
  <si>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</si>
  <si>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</si>
  <si>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</si>
  <si>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</si>
  <si>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</si>
  <si>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</si>
  <si>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</si>
  <si>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</si>
  <si>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</si>
  <si>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</si>
  <si>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</si>
  <si>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</si>
  <si>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</si>
  <si>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</si>
  <si>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</si>
  <si>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</si>
  <si>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</si>
  <si>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</si>
  <si>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</si>
  <si>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</si>
  <si>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</si>
  <si>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</si>
  <si>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</si>
  <si>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</si>
  <si>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</si>
  <si>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</si>
  <si>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</si>
  <si>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</si>
  <si>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</si>
  <si>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</si>
  <si>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</si>
  <si>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</si>
  <si>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</si>
  <si>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</si>
  <si>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</si>
  <si>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</si>
  <si>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</si>
  <si>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</si>
  <si>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</si>
  <si>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</si>
  <si>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</si>
  <si>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</si>
  <si>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</si>
  <si>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</si>
  <si>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</si>
  <si>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</si>
  <si>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</si>
  <si>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</si>
  <si>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</si>
  <si>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</si>
  <si>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</si>
  <si>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</si>
  <si>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</si>
  <si>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</si>
  <si>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</si>
  <si>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</si>
  <si>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</si>
  <si>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</si>
  <si>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</si>
  <si>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</si>
  <si>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</si>
  <si>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</si>
  <si>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</si>
  <si>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</si>
  <si>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</si>
  <si>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</si>
  <si>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</si>
  <si>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</si>
  <si>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</si>
  <si>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</si>
  <si>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</si>
  <si>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</si>
  <si>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</si>
  <si>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</si>
  <si>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</si>
  <si>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</si>
  <si>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</si>
  <si>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STAVBY</t>
  </si>
  <si>
    <t>Stavba:</t>
  </si>
  <si>
    <t>Datum:</t>
  </si>
  <si>
    <t>Objednatel:</t>
  </si>
  <si>
    <t>Projektant:</t>
  </si>
  <si>
    <t>Zhotovitel:</t>
  </si>
  <si>
    <t>Zpracoval:</t>
  </si>
  <si>
    <t>Kód</t>
  </si>
  <si>
    <t>Popis</t>
  </si>
  <si>
    <t>Cena bez DPH</t>
  </si>
  <si>
    <t>Cena s DPH</t>
  </si>
  <si>
    <t> X559</t>
  </si>
  <si>
    <t> MŠ Skalka</t>
  </si>
  <si>
    <t> 10</t>
  </si>
  <si>
    <t> Slaboproud</t>
  </si>
  <si>
    <t> 20</t>
  </si>
  <si>
    <t> Silnoproud</t>
  </si>
  <si>
    <t> 30</t>
  </si>
  <si>
    <t> Stavební, instalační a ostatní práce</t>
  </si>
  <si>
    <t>Celkem</t>
  </si>
  <si>
    <t>Slaboproud</t>
  </si>
  <si>
    <t>REKAPITULACE ROZPOČTU</t>
  </si>
  <si>
    <t>Stavba:   MŠ Skalka</t>
  </si>
  <si>
    <t>Objekt:   Slaboproud</t>
  </si>
  <si>
    <t>Objednatel:   Město Cheb</t>
  </si>
  <si>
    <t xml:space="preserve">Zhotovitel:   </t>
  </si>
  <si>
    <t xml:space="preserve">JKSO:   </t>
  </si>
  <si>
    <t>Datum:   13. 12. 2015</t>
  </si>
  <si>
    <t>Kód položky</t>
  </si>
  <si>
    <t>Dodávka celkem</t>
  </si>
  <si>
    <t>Montáž celkem</t>
  </si>
  <si>
    <t>Cena celkem</t>
  </si>
  <si>
    <t>Hmotnost celkem</t>
  </si>
  <si>
    <t>Hmotnost sutě celkem</t>
  </si>
  <si>
    <t>Strukturovaná kabeláž</t>
  </si>
  <si>
    <t>Ozvučení</t>
  </si>
  <si>
    <t>ROZPOČET S VÝKAZEM VÝMĚR</t>
  </si>
  <si>
    <t xml:space="preserve">EČO:   </t>
  </si>
  <si>
    <t xml:space="preserve">Zpracoval:   </t>
  </si>
  <si>
    <t>Datum:   19. 12. 2016</t>
  </si>
  <si>
    <t>P.Č.</t>
  </si>
  <si>
    <t>KCN</t>
  </si>
  <si>
    <t>MJ</t>
  </si>
  <si>
    <t>Množství celkem</t>
  </si>
  <si>
    <t>Cena jednotková</t>
  </si>
  <si>
    <t>341</t>
  </si>
  <si>
    <t>341040006</t>
  </si>
  <si>
    <t>Ukončení kabelu v rozvaděči - UTP</t>
  </si>
  <si>
    <t>kus</t>
  </si>
  <si>
    <t>20*1</t>
  </si>
  <si>
    <t>R</t>
  </si>
  <si>
    <t>220040007</t>
  </si>
  <si>
    <t>proměření kabelu</t>
  </si>
  <si>
    <t>341040007</t>
  </si>
  <si>
    <t>proměření TP kabelu, měřící protokol</t>
  </si>
  <si>
    <t>220040008</t>
  </si>
  <si>
    <t>montáž kabelu UTP</t>
  </si>
  <si>
    <t>m</t>
  </si>
  <si>
    <t>341040008</t>
  </si>
  <si>
    <t>Kabel UTP Cat. 5e, LSOH</t>
  </si>
  <si>
    <t>220040009</t>
  </si>
  <si>
    <t>Montáž datové zásuvky</t>
  </si>
  <si>
    <t>341040009</t>
  </si>
  <si>
    <t>Datová zásuvka 2 x RJ45, UTP cat. 5e, komplet, design TIME</t>
  </si>
  <si>
    <t>341040018</t>
  </si>
  <si>
    <t>materiálová rezerva</t>
  </si>
  <si>
    <t>341040019</t>
  </si>
  <si>
    <t>Přístroj domovního telefonu</t>
  </si>
  <si>
    <t>220040010</t>
  </si>
  <si>
    <t>Montáž domovního telefonu</t>
  </si>
  <si>
    <t>341040020</t>
  </si>
  <si>
    <t>Přístupové tablo 4 uživatelé</t>
  </si>
  <si>
    <t>220040011</t>
  </si>
  <si>
    <t>Montáž přístupového tabla</t>
  </si>
  <si>
    <t>341040021</t>
  </si>
  <si>
    <t>Domovní vrátný</t>
  </si>
  <si>
    <t>220040012</t>
  </si>
  <si>
    <t>Montáž domovního vrátného</t>
  </si>
  <si>
    <t>341040022</t>
  </si>
  <si>
    <t>Kabel SYKFY 5x2x0,5</t>
  </si>
  <si>
    <t>341040023</t>
  </si>
  <si>
    <t>Montáž kabelu SYKFY</t>
  </si>
  <si>
    <t>220040017</t>
  </si>
  <si>
    <t>Stavební přípomoci (kpl)</t>
  </si>
  <si>
    <t>220040018</t>
  </si>
  <si>
    <t>Spolupráce s ostatními profesemi stavby (kpl)</t>
  </si>
  <si>
    <t>h</t>
  </si>
  <si>
    <t>220040019</t>
  </si>
  <si>
    <t>Ekologická likvidace odpadu (kpl)</t>
  </si>
  <si>
    <t>220040020</t>
  </si>
  <si>
    <t>Zaškolení uživetele (kpl)</t>
  </si>
  <si>
    <t>220040021</t>
  </si>
  <si>
    <t>vedlejší náklady - cestovné + dopravné</t>
  </si>
  <si>
    <t>220040022</t>
  </si>
  <si>
    <t>inženýrská činnost, projekt skutečného provedení</t>
  </si>
  <si>
    <t>220010002</t>
  </si>
  <si>
    <t>Montáž nástěnného reproduktoru</t>
  </si>
  <si>
    <t>341010002</t>
  </si>
  <si>
    <t>ARS 323 Reproduktor nástěnný</t>
  </si>
  <si>
    <t>220010006</t>
  </si>
  <si>
    <t>Montáž kabelů</t>
  </si>
  <si>
    <t>341010006</t>
  </si>
  <si>
    <t>Kabel CYKY 2x1,5</t>
  </si>
  <si>
    <t>341010007</t>
  </si>
  <si>
    <t>podružný materiál</t>
  </si>
  <si>
    <t>341010008</t>
  </si>
  <si>
    <t>220010006.0</t>
  </si>
  <si>
    <t>220010007</t>
  </si>
  <si>
    <t>220010008</t>
  </si>
  <si>
    <t>220010009</t>
  </si>
  <si>
    <t>220010010</t>
  </si>
  <si>
    <t>Silnoproud</t>
  </si>
  <si>
    <t>Objekt:   Silnoproud</t>
  </si>
  <si>
    <t>Práce a dodávky HSV</t>
  </si>
  <si>
    <t>469</t>
  </si>
  <si>
    <t>Stavební práce při elektromontážích</t>
  </si>
  <si>
    <t>Ostatní konstrukce a práce-bourání</t>
  </si>
  <si>
    <t>M</t>
  </si>
  <si>
    <t>Práce a dodávky M</t>
  </si>
  <si>
    <t>21-M</t>
  </si>
  <si>
    <t>Elektromontáže</t>
  </si>
  <si>
    <t xml:space="preserve">Zpracoval:  </t>
  </si>
  <si>
    <t>612401100</t>
  </si>
  <si>
    <t>Vyplnění a omítnutí rýh ve stěnách hloubky do 3 cm šířky do 3 cm</t>
  </si>
  <si>
    <t>973011200</t>
  </si>
  <si>
    <t>Vysekání kapes ve zdivu z lehkého betonu dutých cihel tvárnic pro krabice do 10x10x8 cm</t>
  </si>
  <si>
    <t>974031110</t>
  </si>
  <si>
    <t>Vysekání rýh v cihelných zdech hloubky do 3 cm šířka do 3 cm</t>
  </si>
  <si>
    <t>014</t>
  </si>
  <si>
    <t>612401191</t>
  </si>
  <si>
    <t>Omítka malých ploch vnitřních stěn do 0,09 m2</t>
  </si>
  <si>
    <t>013</t>
  </si>
  <si>
    <t>979011111</t>
  </si>
  <si>
    <t>Svislá doprava suti a vybouraných hmot za prvé podlaží</t>
  </si>
  <si>
    <t>t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</si>
  <si>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</si>
  <si>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</si>
  <si>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</si>
  <si>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</si>
  <si>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</si>
  <si>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</si>
  <si>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</si>
  <si>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</si>
  <si>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006</t>
  </si>
  <si>
    <t>979093111</t>
  </si>
  <si>
    <t>Uložení suti na skládku s hrubým urovnáním bez zhutnění</t>
  </si>
  <si>
    <t>979098203</t>
  </si>
  <si>
    <t>Poplatek za uložení stavebního odpadu z keramických materiálů na skládce (skládkovné)</t>
  </si>
  <si>
    <t>921</t>
  </si>
  <si>
    <t>210010301</t>
  </si>
  <si>
    <t>Montáž krabic přístrojových zapuštěných plastových kruhových KU 68/1, KU68/1301, KP67, KP68/2</t>
  </si>
  <si>
    <t>345</t>
  </si>
  <si>
    <t>345715190</t>
  </si>
  <si>
    <t>krabice univerzální</t>
  </si>
  <si>
    <t>210010311</t>
  </si>
  <si>
    <t>Montáž krabic odbočných zapuštěných plastových kruhových KU68-1902/KO68, KO97/KO97V</t>
  </si>
  <si>
    <t>345715210</t>
  </si>
  <si>
    <t>krabice univerzální z PH KU 68/2-1903</t>
  </si>
  <si>
    <t>562</t>
  </si>
  <si>
    <t>562810700</t>
  </si>
  <si>
    <t>hmoždinka</t>
  </si>
  <si>
    <t>210100001</t>
  </si>
  <si>
    <t>Ukončení vodičů v rozváděči nebo na přístroji včetně zapojení průřezu žíly do 2,5 mm2</t>
  </si>
  <si>
    <t>345610200</t>
  </si>
  <si>
    <t>svorka WAGO</t>
  </si>
  <si>
    <t>210110101</t>
  </si>
  <si>
    <t>Montáž spínač</t>
  </si>
  <si>
    <t>210111001</t>
  </si>
  <si>
    <t>Montáž zásuvka vestavná šroubové připojení 2P se zapojením vodičů</t>
  </si>
  <si>
    <t>210112701</t>
  </si>
  <si>
    <t>Montáž spínačů</t>
  </si>
  <si>
    <t>1+1</t>
  </si>
  <si>
    <t>341050001</t>
  </si>
  <si>
    <t>zásuvka jednoduchá NEO</t>
  </si>
  <si>
    <t>ks</t>
  </si>
  <si>
    <t>341050002</t>
  </si>
  <si>
    <t>zásuvka dvojnásobná NEO</t>
  </si>
  <si>
    <t>341050006</t>
  </si>
  <si>
    <t>Vypínač 01 NEO</t>
  </si>
  <si>
    <t>341050007</t>
  </si>
  <si>
    <t>Vypínač 05 NEO</t>
  </si>
  <si>
    <t>341050008</t>
  </si>
  <si>
    <t>Přepínač 06 NEO</t>
  </si>
  <si>
    <t>341050009</t>
  </si>
  <si>
    <t>Stropní pohybový spínač</t>
  </si>
  <si>
    <t>341050011</t>
  </si>
  <si>
    <t>Odpínač 25A</t>
  </si>
  <si>
    <t>210200030</t>
  </si>
  <si>
    <t>Montáž svítidel</t>
  </si>
  <si>
    <t>341050013</t>
  </si>
  <si>
    <t>Svítidlo A vč.zdroje 2x 28W Opál</t>
  </si>
  <si>
    <t>341050015</t>
  </si>
  <si>
    <t>Svítidlo B vč.zdroje 2x 80 W Opál</t>
  </si>
  <si>
    <t>341050016</t>
  </si>
  <si>
    <t>Svítidlo C vč.zdroje 2x 14 W Opál</t>
  </si>
  <si>
    <t>341050017</t>
  </si>
  <si>
    <t>Svítidlo C závěsné vč.zdroje 2x 14 W Opál</t>
  </si>
  <si>
    <t>341050019</t>
  </si>
  <si>
    <t>Svítidlo E vč.zdroje 2x 49 W Opál</t>
  </si>
  <si>
    <t>341050020</t>
  </si>
  <si>
    <t>Svítidlo H vč.zdrojů 2x 24 W Opál</t>
  </si>
  <si>
    <t>341050022</t>
  </si>
  <si>
    <t>Svítidlo I vč.zdroje 2x 36 W Opál</t>
  </si>
  <si>
    <t>341050026</t>
  </si>
  <si>
    <t>Svítidlo nouzové netrvalé Nz LED vč.zdroje 2 W 1hod</t>
  </si>
  <si>
    <t>341050032</t>
  </si>
  <si>
    <t>Svítidlo nástěnné IP 65 vč.zdroje 18 W</t>
  </si>
  <si>
    <t>210209900</t>
  </si>
  <si>
    <t>Montáž ostatních koncových zařízení</t>
  </si>
  <si>
    <t>341050033</t>
  </si>
  <si>
    <t>PHP</t>
  </si>
  <si>
    <t>341050034</t>
  </si>
  <si>
    <t>čidlo venkovní</t>
  </si>
  <si>
    <t>210800105</t>
  </si>
  <si>
    <t>Montáž měděných kabelů CYKY,CYBY,CYMY,NYM,CYKYLS,CYKYLo 3x1,5 mm2 uložených pod omítku ve stěně</t>
  </si>
  <si>
    <t>341110300-1</t>
  </si>
  <si>
    <t>kabel silový s Cu jádrem CYKY O 3x1,5 mm2</t>
  </si>
  <si>
    <t>341110300-2</t>
  </si>
  <si>
    <t>kabel silový s Cu jádrem CYKY J 3x1,5 mm2</t>
  </si>
  <si>
    <t>210800106</t>
  </si>
  <si>
    <t>Montáž měděných kabelů CYKY,CYBY,CYMY,NYM,CYKYLS,CYKYLo 3x2,5 mm2 uložených pod omítku ve stěně</t>
  </si>
  <si>
    <t>341110360</t>
  </si>
  <si>
    <t>kabel silový s Cu jádrem CYKY 3x2,5 mm2</t>
  </si>
  <si>
    <t>210800116</t>
  </si>
  <si>
    <t>Montáž měděných kabelů CYKY,CYBY,CYMY,NYM,CYKYLS,CYKYLo 5x2,5 mm2 uložených pod omítku ve stěně</t>
  </si>
  <si>
    <t>341110940</t>
  </si>
  <si>
    <t>kabel silový s Cu jádrem CYKY 5x2,5 mm2</t>
  </si>
  <si>
    <t>210800118</t>
  </si>
  <si>
    <t>Montáž měděných kabelů CYKY,CYBY,CYMY,NYM,CYKYLS,CYKYLo 5x6 mm2 uložených pod omítku ve stěně</t>
  </si>
  <si>
    <t>341111000</t>
  </si>
  <si>
    <t>kabel silový s Cu jádrem CYKY 5x6 mm2</t>
  </si>
  <si>
    <t>210810005</t>
  </si>
  <si>
    <t>Montáž měděných kabelů CYKY, CYKYD, CYKYDY, NYM, NYY, YSLY 750 V 3x1,5 mm2 uložených volně</t>
  </si>
  <si>
    <t>210810006</t>
  </si>
  <si>
    <t>Montáž měděných kabelů CYKY, CYKYD, CYKYDY, NYM, NYY, YSLY 750 V 3x2,5 mm2 uložených volně</t>
  </si>
  <si>
    <t>210810015</t>
  </si>
  <si>
    <t>Montáž měděných kabelů CYKY, CYKYD, CYKYDY, NYM, NYY, YSLY 750 V 5x1,5 mm2 uložených volně</t>
  </si>
  <si>
    <t>341110900</t>
  </si>
  <si>
    <t>kabel silový s Cu jádrem CYKY 5x1,5 mm2</t>
  </si>
  <si>
    <t>210810016</t>
  </si>
  <si>
    <t>Montáž měděných kabelů CYKY, CYKYD, CYKYDY, NYM, NYY, YSLY 750 V 5x2,5 mm2 uložených volně</t>
  </si>
  <si>
    <t>210810017-1</t>
  </si>
  <si>
    <t>Montáž měděných kabelů CYKY, CYKYD, CYKYDY, NYM, NYY, YSLY 750 V 5x6 mm2 uložených volně</t>
  </si>
  <si>
    <t>210899901</t>
  </si>
  <si>
    <t>Demontáž původní elektroinstalace</t>
  </si>
  <si>
    <t>210899903</t>
  </si>
  <si>
    <t>Revize elektro</t>
  </si>
  <si>
    <t>210899904</t>
  </si>
  <si>
    <t>Kabelový chránička pod omítku 50mm</t>
  </si>
  <si>
    <t>210900001</t>
  </si>
  <si>
    <t>Rozvaděč RO3 - montáž</t>
  </si>
  <si>
    <t>SZA</t>
  </si>
  <si>
    <t>SZAH106</t>
  </si>
  <si>
    <t>Rozvaděč. skříň IP43,  pož. odolnost EI30/EW60, vxšxh-1031x381x235</t>
  </si>
  <si>
    <t>ZU2</t>
  </si>
  <si>
    <t>ZU26KS</t>
  </si>
  <si>
    <t>SD univers Z, 6 řadý rozvaděč (72mod.) v. 950 mm, včetně PE/N svorkovnic</t>
  </si>
  <si>
    <t>SB3</t>
  </si>
  <si>
    <t>SB363</t>
  </si>
  <si>
    <t>Vypínač 3 pól. 63A</t>
  </si>
  <si>
    <t>SPN</t>
  </si>
  <si>
    <t>SPN315</t>
  </si>
  <si>
    <t>Svodič přepětí kat. C (střední ochrana), ISN 15 kA (8/20), 3 pól.</t>
  </si>
  <si>
    <t>CDA</t>
  </si>
  <si>
    <t>CDA425D</t>
  </si>
  <si>
    <t>Proudový chránič 4 pól. 25 / 0,03 A, A</t>
  </si>
  <si>
    <t>KM0</t>
  </si>
  <si>
    <t>KM07N</t>
  </si>
  <si>
    <t>Přídavná svorka N s předmontovatelným  soklem (3x16 + 4x10mm)</t>
  </si>
  <si>
    <t>NBN</t>
  </si>
  <si>
    <t>NBN316T</t>
  </si>
  <si>
    <t>Jistič 3 pól. 16A, char.B, 10 kA</t>
  </si>
  <si>
    <t>NBN116T</t>
  </si>
  <si>
    <t>Jistič 1 pól. 16A, char.B, 10 kA</t>
  </si>
  <si>
    <t>NBN110T</t>
  </si>
  <si>
    <t>Jistič 1 pól. 10A, char.B, 10 kA</t>
  </si>
  <si>
    <t>NBN106T</t>
  </si>
  <si>
    <t>Jistič 1 pól.   6A, char.B, 10 kA</t>
  </si>
  <si>
    <t>ESC</t>
  </si>
  <si>
    <t>ESC125</t>
  </si>
  <si>
    <t>Stykač  25A, 1S, 230V~50/60Hz</t>
  </si>
  <si>
    <t>KDN</t>
  </si>
  <si>
    <t>KDN363F</t>
  </si>
  <si>
    <t>Hřeben. přípojnice pro 1 ks 4-pól. chrániče s 8 ks 1-pól. jističů</t>
  </si>
  <si>
    <t>S35</t>
  </si>
  <si>
    <t>S35S</t>
  </si>
  <si>
    <t>Krycí lišta bílá</t>
  </si>
  <si>
    <t>210900005</t>
  </si>
  <si>
    <t>Rozvaděč R4 - montáž</t>
  </si>
  <si>
    <t>SZB</t>
  </si>
  <si>
    <t>Rozvaděč. skříň IP43,  pož. odolnost EI30/EW60, vxšxh-881x381x235</t>
  </si>
  <si>
    <t>ZU3</t>
  </si>
  <si>
    <t>SD univers Z, 5 řadý rozvaděč (60mod.) v. 800 mm, včetně PE/N svorkovnic</t>
  </si>
  <si>
    <t>ADA</t>
  </si>
  <si>
    <t>ADA916D</t>
  </si>
  <si>
    <t xml:space="preserve">Proudový chránič s nadproudovou ochranou char B; 2 pól.; 6kA; 0,03A; In=16A, </t>
  </si>
  <si>
    <t>Stavební, instalační a ostatní práce</t>
  </si>
  <si>
    <t>Objekt:   Stavební, instalační a ostatní práce</t>
  </si>
  <si>
    <t>99</t>
  </si>
  <si>
    <t>Přesun hmot</t>
  </si>
  <si>
    <t>Práce a dodávky PSV</t>
  </si>
  <si>
    <t>783</t>
  </si>
  <si>
    <t>Dokončovací práce - nátěry</t>
  </si>
  <si>
    <t>784</t>
  </si>
  <si>
    <t>Dokončovací práce - malby</t>
  </si>
  <si>
    <t>011</t>
  </si>
  <si>
    <t>952901111</t>
  </si>
  <si>
    <t>Vyčištění budov bytové a občanské výstavby při výšce podlaží do 4 m</t>
  </si>
  <si>
    <t>m2</t>
  </si>
  <si>
    <t>952990000</t>
  </si>
  <si>
    <t>vyklizení, navrácení a úschova výbavy školky</t>
  </si>
  <si>
    <t>999281111</t>
  </si>
  <si>
    <t>Přesun hmot pro opravy a údržbu budov v do 25 m</t>
  </si>
  <si>
    <t>783221112</t>
  </si>
  <si>
    <t>Nátěry syntetické KDK barva dražší lesklý povrch 1x antikorozní, 1x základní, 2x email</t>
  </si>
  <si>
    <t>4,6*0,9</t>
  </si>
  <si>
    <t>784402801</t>
  </si>
  <si>
    <t>Odstranění maleb oškrabáním v místnostech v do 3,8 m</t>
  </si>
  <si>
    <t>784453621</t>
  </si>
  <si>
    <t>Malby směsi tekuté disperzní bílé dvojnásobné s penetrací místnost v do 3,8 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</si>
</sst>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##0;\-###0"/>
    <numFmt numFmtId="166" formatCode="#,##0;\-#,##0"/>
    <numFmt numFmtId="167" formatCode="#,##0.00;\-#,##0.00"/>
    <numFmt numFmtId="168" formatCode="0.00%;\-0.00%"/>
    <numFmt numFmtId="169" formatCode="0.00"/>
    <numFmt numFmtId="170" formatCode="MM/DD/YYYY"/>
    <numFmt numFmtId="171" formatCode="###0.00000;\-###0.00000"/>
    <numFmt numFmtId="172" formatCode="####;\-####"/>
    <numFmt numFmtId="173" formatCode="#,##0.000;\-#,##0.000"/>
    <numFmt numFmtId="174" formatCode="#,##0.00"/>
  </numFmts>
  <fonts count="22">
    <font>
      <sz val="8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b/>
      <u val="single"/>
      <sz val="8"/>
      <color indexed="10"/>
      <name val="Arial"/>
      <family val="2"/>
    </font>
    <font>
      <b/>
      <sz val="9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49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3" xfId="0" applyFont="1" applyBorder="1" applyAlignment="1" applyProtection="1">
      <alignment horizontal="left" vertical="center"/>
      <protection/>
    </xf>
    <xf numFmtId="164" fontId="4" fillId="0" borderId="4" xfId="0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5" fillId="0" borderId="9" xfId="0" applyFont="1" applyBorder="1" applyAlignment="1" applyProtection="1">
      <alignment horizontal="left" vertical="center" wrapText="1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6" fillId="0" borderId="10" xfId="0" applyFont="1" applyBorder="1" applyAlignment="1" applyProtection="1">
      <alignment horizontal="left" vertical="center"/>
      <protection/>
    </xf>
    <xf numFmtId="164" fontId="4" fillId="0" borderId="11" xfId="0" applyFont="1" applyBorder="1" applyAlignment="1" applyProtection="1">
      <alignment horizontal="left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4" fontId="5" fillId="0" borderId="12" xfId="0" applyFont="1" applyBorder="1" applyAlignment="1" applyProtection="1">
      <alignment horizontal="left" vertical="center" wrapText="1"/>
      <protection/>
    </xf>
    <xf numFmtId="164" fontId="6" fillId="0" borderId="13" xfId="0" applyFont="1" applyBorder="1" applyAlignment="1" applyProtection="1">
      <alignment horizontal="left" vertical="center"/>
      <protection/>
    </xf>
    <xf numFmtId="164" fontId="4" fillId="0" borderId="14" xfId="0" applyFont="1" applyBorder="1" applyAlignment="1" applyProtection="1">
      <alignment horizontal="left" vertical="center"/>
      <protection/>
    </xf>
    <xf numFmtId="164" fontId="5" fillId="0" borderId="15" xfId="0" applyFont="1" applyBorder="1" applyAlignment="1" applyProtection="1">
      <alignment horizontal="left" vertical="center" wrapText="1"/>
      <protection/>
    </xf>
    <xf numFmtId="164" fontId="6" fillId="0" borderId="16" xfId="0" applyFont="1" applyBorder="1" applyAlignment="1" applyProtection="1">
      <alignment horizontal="left" vertical="center"/>
      <protection/>
    </xf>
    <xf numFmtId="164" fontId="4" fillId="0" borderId="17" xfId="0" applyFont="1" applyBorder="1" applyAlignment="1" applyProtection="1">
      <alignment horizontal="left" vertical="center"/>
      <protection/>
    </xf>
    <xf numFmtId="164" fontId="6" fillId="0" borderId="9" xfId="0" applyFont="1" applyBorder="1" applyAlignment="1" applyProtection="1">
      <alignment horizontal="left" vertical="center" wrapText="1"/>
      <protection/>
    </xf>
    <xf numFmtId="164" fontId="6" fillId="0" borderId="18" xfId="0" applyFont="1" applyBorder="1" applyAlignment="1" applyProtection="1">
      <alignment horizontal="left" vertical="center"/>
      <protection/>
    </xf>
    <xf numFmtId="164" fontId="6" fillId="0" borderId="19" xfId="0" applyFont="1" applyBorder="1" applyAlignment="1" applyProtection="1">
      <alignment horizontal="left" vertical="center"/>
      <protection/>
    </xf>
    <xf numFmtId="164" fontId="4" fillId="0" borderId="20" xfId="0" applyFont="1" applyBorder="1" applyAlignment="1" applyProtection="1">
      <alignment horizontal="left" vertical="center"/>
      <protection/>
    </xf>
    <xf numFmtId="164" fontId="6" fillId="0" borderId="12" xfId="0" applyFont="1" applyBorder="1" applyAlignment="1" applyProtection="1">
      <alignment horizontal="left" vertical="center" wrapText="1"/>
      <protection/>
    </xf>
    <xf numFmtId="164" fontId="6" fillId="0" borderId="15" xfId="0" applyFont="1" applyBorder="1" applyAlignment="1" applyProtection="1">
      <alignment horizontal="left" vertical="center" wrapText="1"/>
      <protection/>
    </xf>
    <xf numFmtId="164" fontId="6" fillId="0" borderId="0" xfId="0" applyFont="1" applyAlignment="1" applyProtection="1">
      <alignment horizontal="left" vertic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left" vertical="center"/>
      <protection/>
    </xf>
    <xf numFmtId="164" fontId="4" fillId="0" borderId="21" xfId="0" applyFont="1" applyBorder="1" applyAlignment="1" applyProtection="1">
      <alignment horizontal="left" vertical="center"/>
      <protection/>
    </xf>
    <xf numFmtId="164" fontId="6" fillId="0" borderId="20" xfId="0" applyFont="1" applyBorder="1" applyAlignment="1" applyProtection="1">
      <alignment horizontal="left" vertical="center"/>
      <protection/>
    </xf>
    <xf numFmtId="164" fontId="8" fillId="0" borderId="0" xfId="0" applyFont="1" applyAlignment="1" applyProtection="1">
      <alignment horizontal="left" vertical="center"/>
      <protection/>
    </xf>
    <xf numFmtId="164" fontId="4" fillId="0" borderId="6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left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4" fontId="4" fillId="0" borderId="22" xfId="0" applyFont="1" applyBorder="1" applyAlignment="1" applyProtection="1">
      <alignment horizontal="left" vertical="center"/>
      <protection/>
    </xf>
    <xf numFmtId="164" fontId="4" fillId="0" borderId="23" xfId="0" applyFont="1" applyBorder="1" applyAlignment="1" applyProtection="1">
      <alignment horizontal="left" vertical="center"/>
      <protection/>
    </xf>
    <xf numFmtId="164" fontId="9" fillId="0" borderId="23" xfId="0" applyFont="1" applyBorder="1" applyAlignment="1" applyProtection="1">
      <alignment horizontal="left" vertical="center"/>
      <protection/>
    </xf>
    <xf numFmtId="164" fontId="4" fillId="0" borderId="24" xfId="0" applyFont="1" applyBorder="1" applyAlignment="1" applyProtection="1">
      <alignment horizontal="left" vertical="center"/>
      <protection/>
    </xf>
    <xf numFmtId="164" fontId="4" fillId="0" borderId="25" xfId="0" applyFont="1" applyBorder="1" applyAlignment="1" applyProtection="1">
      <alignment horizontal="left" vertical="center"/>
      <protection/>
    </xf>
    <xf numFmtId="164" fontId="4" fillId="0" borderId="26" xfId="0" applyFont="1" applyBorder="1" applyAlignment="1" applyProtection="1">
      <alignment horizontal="left" vertical="center"/>
      <protection/>
    </xf>
    <xf numFmtId="164" fontId="4" fillId="0" borderId="27" xfId="0" applyFont="1" applyBorder="1" applyAlignment="1" applyProtection="1">
      <alignment horizontal="left" vertical="center"/>
      <protection/>
    </xf>
    <xf numFmtId="164" fontId="4" fillId="0" borderId="28" xfId="0" applyFont="1" applyBorder="1" applyAlignment="1" applyProtection="1">
      <alignment horizontal="left" vertical="center"/>
      <protection/>
    </xf>
    <xf numFmtId="164" fontId="4" fillId="0" borderId="29" xfId="0" applyFont="1" applyBorder="1" applyAlignment="1" applyProtection="1">
      <alignment horizontal="lef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6" fontId="2" fillId="0" borderId="32" xfId="0" applyNumberFormat="1" applyFont="1" applyBorder="1" applyAlignment="1" applyProtection="1">
      <alignment horizontal="right" vertical="center"/>
      <protection/>
    </xf>
    <xf numFmtId="167" fontId="2" fillId="0" borderId="33" xfId="0" applyNumberFormat="1" applyFont="1" applyBorder="1" applyAlignment="1" applyProtection="1">
      <alignment horizontal="right" vertical="center"/>
      <protection/>
    </xf>
    <xf numFmtId="165" fontId="1" fillId="0" borderId="32" xfId="0" applyNumberFormat="1" applyFont="1" applyBorder="1" applyAlignment="1" applyProtection="1">
      <alignment horizontal="righ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2" fillId="0" borderId="31" xfId="0" applyNumberFormat="1" applyFont="1" applyBorder="1" applyAlignment="1" applyProtection="1">
      <alignment horizontal="right" vertical="center"/>
      <protection/>
    </xf>
    <xf numFmtId="166" fontId="2" fillId="0" borderId="7" xfId="0" applyNumberFormat="1" applyFont="1" applyBorder="1" applyAlignment="1" applyProtection="1">
      <alignment horizontal="right" vertical="center"/>
      <protection/>
    </xf>
    <xf numFmtId="167" fontId="2" fillId="0" borderId="31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4" fontId="9" fillId="0" borderId="23" xfId="0" applyFont="1" applyBorder="1" applyAlignment="1" applyProtection="1">
      <alignment horizontal="left" vertical="center" wrapText="1"/>
      <protection/>
    </xf>
    <xf numFmtId="164" fontId="10" fillId="0" borderId="25" xfId="0" applyFont="1" applyBorder="1" applyAlignment="1" applyProtection="1">
      <alignment horizontal="left" vertical="center"/>
      <protection/>
    </xf>
    <xf numFmtId="164" fontId="10" fillId="0" borderId="27" xfId="0" applyFont="1" applyBorder="1" applyAlignment="1" applyProtection="1">
      <alignment horizontal="left" vertical="center"/>
      <protection/>
    </xf>
    <xf numFmtId="164" fontId="9" fillId="0" borderId="28" xfId="0" applyFont="1" applyBorder="1" applyAlignment="1" applyProtection="1">
      <alignment horizontal="left" vertical="center"/>
      <protection/>
    </xf>
    <xf numFmtId="164" fontId="9" fillId="0" borderId="26" xfId="0" applyFont="1" applyBorder="1" applyAlignment="1" applyProtection="1">
      <alignment horizontal="left" vertical="center"/>
      <protection/>
    </xf>
    <xf numFmtId="164" fontId="9" fillId="0" borderId="29" xfId="0" applyFont="1" applyBorder="1" applyAlignment="1" applyProtection="1">
      <alignment horizontal="left" vertical="center"/>
      <protection/>
    </xf>
    <xf numFmtId="164" fontId="9" fillId="0" borderId="27" xfId="0" applyFont="1" applyBorder="1" applyAlignment="1" applyProtection="1">
      <alignment horizontal="left"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4" fillId="0" borderId="35" xfId="0" applyFont="1" applyBorder="1" applyAlignment="1" applyProtection="1">
      <alignment horizontal="center" vertical="center"/>
      <protection/>
    </xf>
    <xf numFmtId="164" fontId="11" fillId="0" borderId="36" xfId="0" applyFont="1" applyBorder="1" applyAlignment="1" applyProtection="1">
      <alignment horizontal="left" vertical="center"/>
      <protection/>
    </xf>
    <xf numFmtId="164" fontId="4" fillId="0" borderId="37" xfId="0" applyFont="1" applyBorder="1" applyAlignment="1" applyProtection="1">
      <alignment horizontal="left" vertical="center"/>
      <protection/>
    </xf>
    <xf numFmtId="164" fontId="4" fillId="0" borderId="38" xfId="0" applyFont="1" applyBorder="1" applyAlignment="1" applyProtection="1">
      <alignment horizontal="left" vertical="center"/>
      <protection/>
    </xf>
    <xf numFmtId="167" fontId="2" fillId="0" borderId="39" xfId="0" applyNumberFormat="1" applyFont="1" applyBorder="1" applyAlignment="1" applyProtection="1">
      <alignment horizontal="right" vertical="center"/>
      <protection/>
    </xf>
    <xf numFmtId="164" fontId="4" fillId="0" borderId="40" xfId="0" applyFont="1" applyBorder="1" applyAlignment="1" applyProtection="1">
      <alignment horizontal="left" vertical="center"/>
      <protection/>
    </xf>
    <xf numFmtId="164" fontId="4" fillId="0" borderId="39" xfId="0" applyFont="1" applyBorder="1" applyAlignment="1" applyProtection="1">
      <alignment horizontal="left" vertical="center"/>
      <protection/>
    </xf>
    <xf numFmtId="164" fontId="4" fillId="0" borderId="41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5" fontId="1" fillId="0" borderId="42" xfId="0" applyNumberFormat="1" applyFont="1" applyBorder="1" applyAlignment="1" applyProtection="1">
      <alignment horizontal="right" vertical="center"/>
      <protection/>
    </xf>
    <xf numFmtId="164" fontId="6" fillId="0" borderId="39" xfId="0" applyFont="1" applyBorder="1" applyAlignment="1" applyProtection="1">
      <alignment horizontal="left" vertical="center"/>
      <protection/>
    </xf>
    <xf numFmtId="164" fontId="4" fillId="0" borderId="42" xfId="0" applyFont="1" applyBorder="1" applyAlignment="1" applyProtection="1">
      <alignment horizontal="left" vertical="center"/>
      <protection/>
    </xf>
    <xf numFmtId="168" fontId="6" fillId="0" borderId="38" xfId="0" applyNumberFormat="1" applyFont="1" applyBorder="1" applyAlignment="1" applyProtection="1">
      <alignment horizontal="right" vertical="center"/>
      <protection/>
    </xf>
    <xf numFmtId="164" fontId="4" fillId="0" borderId="43" xfId="0" applyFont="1" applyBorder="1" applyAlignment="1" applyProtection="1">
      <alignment horizontal="left" vertical="center"/>
      <protection/>
    </xf>
    <xf numFmtId="164" fontId="4" fillId="0" borderId="44" xfId="0" applyFont="1" applyBorder="1" applyAlignment="1" applyProtection="1">
      <alignment horizontal="left" vertical="center"/>
      <protection/>
    </xf>
    <xf numFmtId="164" fontId="4" fillId="0" borderId="45" xfId="0" applyFont="1" applyBorder="1" applyAlignment="1" applyProtection="1">
      <alignment horizontal="center" vertical="center"/>
      <protection/>
    </xf>
    <xf numFmtId="164" fontId="11" fillId="0" borderId="39" xfId="0" applyFont="1" applyBorder="1" applyAlignment="1" applyProtection="1">
      <alignment horizontal="left" vertical="center"/>
      <protection/>
    </xf>
    <xf numFmtId="167" fontId="2" fillId="0" borderId="22" xfId="0" applyNumberFormat="1" applyFont="1" applyBorder="1" applyAlignment="1" applyProtection="1">
      <alignment horizontal="right" vertical="center"/>
      <protection/>
    </xf>
    <xf numFmtId="166" fontId="1" fillId="0" borderId="22" xfId="0" applyNumberFormat="1" applyFont="1" applyBorder="1" applyAlignment="1" applyProtection="1">
      <alignment horizontal="right" vertical="center"/>
      <protection/>
    </xf>
    <xf numFmtId="165" fontId="1" fillId="0" borderId="24" xfId="0" applyNumberFormat="1" applyFont="1" applyBorder="1" applyAlignment="1" applyProtection="1">
      <alignment horizontal="right" vertical="center"/>
      <protection/>
    </xf>
    <xf numFmtId="164" fontId="4" fillId="0" borderId="46" xfId="0" applyFont="1" applyBorder="1" applyAlignment="1" applyProtection="1">
      <alignment horizontal="center" vertical="center"/>
      <protection/>
    </xf>
    <xf numFmtId="164" fontId="4" fillId="0" borderId="33" xfId="0" applyFont="1" applyBorder="1" applyAlignment="1" applyProtection="1">
      <alignment horizontal="left" vertical="center"/>
      <protection/>
    </xf>
    <xf numFmtId="164" fontId="4" fillId="0" borderId="31" xfId="0" applyFont="1" applyBorder="1" applyAlignment="1" applyProtection="1">
      <alignment horizontal="left" vertical="center"/>
      <protection/>
    </xf>
    <xf numFmtId="164" fontId="4" fillId="0" borderId="32" xfId="0" applyFont="1" applyBorder="1" applyAlignment="1" applyProtection="1">
      <alignment horizontal="left" vertical="center"/>
      <protection/>
    </xf>
    <xf numFmtId="167" fontId="2" fillId="0" borderId="47" xfId="0" applyNumberFormat="1" applyFont="1" applyBorder="1" applyAlignment="1" applyProtection="1">
      <alignment horizontal="right" vertical="center"/>
      <protection/>
    </xf>
    <xf numFmtId="167" fontId="2" fillId="0" borderId="23" xfId="0" applyNumberFormat="1" applyFont="1" applyBorder="1" applyAlignment="1" applyProtection="1">
      <alignment horizontal="right" vertical="center"/>
      <protection/>
    </xf>
    <xf numFmtId="165" fontId="2" fillId="0" borderId="7" xfId="0" applyNumberFormat="1" applyFont="1" applyBorder="1" applyAlignment="1" applyProtection="1">
      <alignment horizontal="right" vertical="center"/>
      <protection/>
    </xf>
    <xf numFmtId="164" fontId="9" fillId="0" borderId="1" xfId="0" applyFont="1" applyBorder="1" applyAlignment="1" applyProtection="1">
      <alignment horizontal="left" vertical="top"/>
      <protection/>
    </xf>
    <xf numFmtId="164" fontId="4" fillId="0" borderId="48" xfId="0" applyFont="1" applyBorder="1" applyAlignment="1" applyProtection="1">
      <alignment horizontal="left" vertical="center"/>
      <protection/>
    </xf>
    <xf numFmtId="164" fontId="4" fillId="0" borderId="49" xfId="0" applyFont="1" applyBorder="1" applyAlignment="1" applyProtection="1">
      <alignment horizontal="left" vertical="center"/>
      <protection/>
    </xf>
    <xf numFmtId="164" fontId="4" fillId="0" borderId="50" xfId="0" applyFont="1" applyBorder="1" applyAlignment="1" applyProtection="1">
      <alignment horizontal="left" vertical="center"/>
      <protection/>
    </xf>
    <xf numFmtId="164" fontId="4" fillId="0" borderId="51" xfId="0" applyFont="1" applyBorder="1" applyAlignment="1" applyProtection="1">
      <alignment horizontal="left" vertical="center"/>
      <protection/>
    </xf>
    <xf numFmtId="164" fontId="4" fillId="0" borderId="52" xfId="0" applyFont="1" applyBorder="1" applyAlignment="1" applyProtection="1">
      <alignment horizontal="left"/>
      <protection/>
    </xf>
    <xf numFmtId="164" fontId="4" fillId="0" borderId="53" xfId="0" applyFont="1" applyBorder="1" applyAlignment="1" applyProtection="1">
      <alignment horizontal="left" vertical="center"/>
      <protection/>
    </xf>
    <xf numFmtId="164" fontId="4" fillId="0" borderId="43" xfId="0" applyFont="1" applyBorder="1" applyAlignment="1" applyProtection="1">
      <alignment horizontal="left"/>
      <protection/>
    </xf>
    <xf numFmtId="169" fontId="6" fillId="0" borderId="42" xfId="0" applyNumberFormat="1" applyFont="1" applyBorder="1" applyAlignment="1" applyProtection="1">
      <alignment horizontal="right" vertical="center"/>
      <protection/>
    </xf>
    <xf numFmtId="167" fontId="6" fillId="0" borderId="0" xfId="0" applyNumberFormat="1" applyFont="1" applyBorder="1" applyAlignment="1" applyProtection="1">
      <alignment horizontal="left" vertical="center"/>
      <protection/>
    </xf>
    <xf numFmtId="167" fontId="2" fillId="0" borderId="43" xfId="0" applyNumberFormat="1" applyFont="1" applyBorder="1" applyAlignment="1" applyProtection="1">
      <alignment horizontal="right" vertical="center"/>
      <protection/>
    </xf>
    <xf numFmtId="164" fontId="4" fillId="0" borderId="54" xfId="0" applyFont="1" applyBorder="1" applyAlignment="1" applyProtection="1">
      <alignment horizontal="left" vertical="center"/>
      <protection/>
    </xf>
    <xf numFmtId="164" fontId="9" fillId="0" borderId="55" xfId="0" applyFont="1" applyBorder="1" applyAlignment="1" applyProtection="1">
      <alignment horizontal="left" vertical="top"/>
      <protection/>
    </xf>
    <xf numFmtId="164" fontId="4" fillId="0" borderId="56" xfId="0" applyFont="1" applyBorder="1" applyAlignment="1" applyProtection="1">
      <alignment horizontal="left" vertical="center"/>
      <protection/>
    </xf>
    <xf numFmtId="164" fontId="4" fillId="0" borderId="36" xfId="0" applyFont="1" applyBorder="1" applyAlignment="1" applyProtection="1">
      <alignment horizontal="left" vertical="center"/>
      <protection/>
    </xf>
    <xf numFmtId="164" fontId="6" fillId="0" borderId="42" xfId="0" applyFont="1" applyBorder="1" applyAlignment="1" applyProtection="1">
      <alignment horizontal="left" vertical="center"/>
      <protection/>
    </xf>
    <xf numFmtId="167" fontId="6" fillId="0" borderId="56" xfId="0" applyNumberFormat="1" applyFont="1" applyBorder="1" applyAlignment="1" applyProtection="1">
      <alignment horizontal="left" vertical="center"/>
      <protection/>
    </xf>
    <xf numFmtId="164" fontId="9" fillId="0" borderId="33" xfId="0" applyFont="1" applyBorder="1" applyAlignment="1" applyProtection="1">
      <alignment horizontal="left" vertical="center"/>
      <protection/>
    </xf>
    <xf numFmtId="167" fontId="12" fillId="0" borderId="19" xfId="0" applyNumberFormat="1" applyFont="1" applyBorder="1" applyAlignment="1" applyProtection="1">
      <alignment horizontal="right" vertical="center"/>
      <protection/>
    </xf>
    <xf numFmtId="164" fontId="1" fillId="0" borderId="26" xfId="0" applyFont="1" applyBorder="1" applyAlignment="1" applyProtection="1">
      <alignment horizontal="left" vertical="center"/>
      <protection/>
    </xf>
    <xf numFmtId="164" fontId="4" fillId="0" borderId="6" xfId="0" applyFont="1" applyBorder="1" applyAlignment="1" applyProtection="1">
      <alignment horizontal="left"/>
      <protection/>
    </xf>
    <xf numFmtId="164" fontId="4" fillId="0" borderId="57" xfId="0" applyFont="1" applyBorder="1" applyAlignment="1" applyProtection="1">
      <alignment horizontal="left" vertical="center"/>
      <protection/>
    </xf>
    <xf numFmtId="164" fontId="4" fillId="0" borderId="47" xfId="0" applyFont="1" applyBorder="1" applyAlignment="1" applyProtection="1">
      <alignment horizontal="left"/>
      <protection/>
    </xf>
    <xf numFmtId="164" fontId="4" fillId="0" borderId="34" xfId="0" applyFont="1" applyBorder="1" applyAlignment="1" applyProtection="1">
      <alignment horizontal="left" vertical="center"/>
      <protection/>
    </xf>
    <xf numFmtId="164" fontId="0" fillId="0" borderId="0" xfId="0" applyAlignment="1" applyProtection="1">
      <alignment horizontal="left" vertical="top"/>
      <protection/>
    </xf>
    <xf numFmtId="164" fontId="13" fillId="2" borderId="0" xfId="0" applyFont="1" applyFill="1" applyAlignment="1" applyProtection="1">
      <alignment horizontal="left"/>
      <protection/>
    </xf>
    <xf numFmtId="164" fontId="8" fillId="2" borderId="0" xfId="0" applyFont="1" applyFill="1" applyAlignment="1" applyProtection="1">
      <alignment horizontal="left"/>
      <protection/>
    </xf>
    <xf numFmtId="169" fontId="0" fillId="2" borderId="0" xfId="0" applyNumberFormat="1" applyFont="1" applyFill="1" applyAlignment="1" applyProtection="1">
      <alignment horizontal="right"/>
      <protection/>
    </xf>
    <xf numFmtId="164" fontId="0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6" fillId="2" borderId="0" xfId="0" applyFont="1" applyFill="1" applyAlignment="1" applyProtection="1">
      <alignment horizontal="left" vertical="center"/>
      <protection/>
    </xf>
    <xf numFmtId="170" fontId="4" fillId="2" borderId="0" xfId="0" applyNumberFormat="1" applyFont="1" applyFill="1" applyAlignment="1" applyProtection="1">
      <alignment horizontal="left" vertical="center"/>
      <protection/>
    </xf>
    <xf numFmtId="171" fontId="6" fillId="2" borderId="0" xfId="0" applyNumberFormat="1" applyFont="1" applyFill="1" applyAlignment="1" applyProtection="1">
      <alignment horizontal="left" vertical="center"/>
      <protection/>
    </xf>
    <xf numFmtId="171" fontId="4" fillId="2" borderId="0" xfId="0" applyNumberFormat="1" applyFont="1" applyFill="1" applyAlignment="1" applyProtection="1">
      <alignment horizontal="left" vertical="center"/>
      <protection/>
    </xf>
    <xf numFmtId="164" fontId="6" fillId="3" borderId="58" xfId="0" applyFont="1" applyFill="1" applyBorder="1" applyAlignment="1" applyProtection="1">
      <alignment horizontal="center" vertical="center" wrapText="1"/>
      <protection/>
    </xf>
    <xf numFmtId="164" fontId="6" fillId="3" borderId="59" xfId="0" applyFont="1" applyFill="1" applyBorder="1" applyAlignment="1" applyProtection="1">
      <alignment horizontal="center" vertical="center" wrapText="1"/>
      <protection/>
    </xf>
    <xf numFmtId="164" fontId="6" fillId="3" borderId="59" xfId="0" applyFont="1" applyFill="1" applyBorder="1" applyAlignment="1" applyProtection="1">
      <alignment horizontal="center" vertical="center"/>
      <protection/>
    </xf>
    <xf numFmtId="164" fontId="6" fillId="3" borderId="60" xfId="0" applyFont="1" applyFill="1" applyBorder="1" applyAlignment="1" applyProtection="1">
      <alignment horizontal="center" vertical="center" wrapText="1"/>
      <protection/>
    </xf>
    <xf numFmtId="172" fontId="6" fillId="3" borderId="46" xfId="0" applyNumberFormat="1" applyFont="1" applyFill="1" applyBorder="1" applyAlignment="1" applyProtection="1">
      <alignment horizontal="center" vertical="center"/>
      <protection/>
    </xf>
    <xf numFmtId="172" fontId="6" fillId="3" borderId="61" xfId="0" applyNumberFormat="1" applyFont="1" applyFill="1" applyBorder="1" applyAlignment="1" applyProtection="1">
      <alignment horizontal="center" vertical="center"/>
      <protection/>
    </xf>
    <xf numFmtId="172" fontId="6" fillId="3" borderId="62" xfId="0" applyNumberFormat="1" applyFont="1" applyFill="1" applyBorder="1" applyAlignment="1" applyProtection="1">
      <alignment horizontal="center" vertical="center"/>
      <protection/>
    </xf>
    <xf numFmtId="164" fontId="0" fillId="2" borderId="22" xfId="0" applyFont="1" applyFill="1" applyBorder="1" applyAlignment="1" applyProtection="1">
      <alignment horizontal="left"/>
      <protection/>
    </xf>
    <xf numFmtId="164" fontId="0" fillId="2" borderId="23" xfId="0" applyFont="1" applyFill="1" applyBorder="1" applyAlignment="1" applyProtection="1">
      <alignment horizontal="left"/>
      <protection/>
    </xf>
    <xf numFmtId="169" fontId="0" fillId="2" borderId="23" xfId="0" applyNumberFormat="1" applyFont="1" applyFill="1" applyBorder="1" applyAlignment="1" applyProtection="1">
      <alignment horizontal="right"/>
      <protection/>
    </xf>
    <xf numFmtId="164" fontId="0" fillId="2" borderId="24" xfId="0" applyFont="1" applyFill="1" applyBorder="1" applyAlignment="1" applyProtection="1">
      <alignment horizontal="left"/>
      <protection/>
    </xf>
    <xf numFmtId="164" fontId="14" fillId="0" borderId="0" xfId="0" applyFont="1" applyAlignment="1" applyProtection="1">
      <alignment horizontal="lef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164" fontId="15" fillId="0" borderId="0" xfId="0" applyFont="1" applyAlignment="1" applyProtection="1">
      <alignment horizontal="lef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lef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164" fontId="5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 applyProtection="1">
      <alignment horizontal="left"/>
      <protection/>
    </xf>
    <xf numFmtId="164" fontId="6" fillId="3" borderId="18" xfId="0" applyFont="1" applyFill="1" applyBorder="1" applyAlignment="1" applyProtection="1">
      <alignment horizontal="center" vertical="center" wrapText="1"/>
      <protection/>
    </xf>
    <xf numFmtId="164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right"/>
    </xf>
    <xf numFmtId="173" fontId="17" fillId="0" borderId="0" xfId="0" applyNumberFormat="1" applyFont="1" applyAlignment="1">
      <alignment horizontal="right"/>
    </xf>
    <xf numFmtId="164" fontId="18" fillId="0" borderId="0" xfId="0" applyFont="1" applyAlignment="1">
      <alignment horizontal="left" wrapText="1"/>
    </xf>
    <xf numFmtId="167" fontId="18" fillId="0" borderId="0" xfId="0" applyNumberFormat="1" applyFont="1" applyAlignment="1">
      <alignment horizontal="right"/>
    </xf>
    <xf numFmtId="173" fontId="18" fillId="0" borderId="0" xfId="0" applyNumberFormat="1" applyFont="1" applyAlignment="1">
      <alignment horizontal="right"/>
    </xf>
    <xf numFmtId="164" fontId="19" fillId="3" borderId="18" xfId="0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Alignment="1">
      <alignment horizontal="right"/>
    </xf>
    <xf numFmtId="164" fontId="5" fillId="0" borderId="0" xfId="0" applyFont="1" applyAlignment="1">
      <alignment horizontal="left" wrapText="1"/>
    </xf>
    <xf numFmtId="173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6" fontId="20" fillId="0" borderId="63" xfId="0" applyNumberFormat="1" applyFont="1" applyBorder="1" applyAlignment="1">
      <alignment horizontal="right"/>
    </xf>
    <xf numFmtId="164" fontId="20" fillId="0" borderId="64" xfId="0" applyFont="1" applyBorder="1" applyAlignment="1">
      <alignment horizontal="left" wrapText="1"/>
    </xf>
    <xf numFmtId="173" fontId="20" fillId="0" borderId="64" xfId="0" applyNumberFormat="1" applyFont="1" applyBorder="1" applyAlignment="1">
      <alignment horizontal="right"/>
    </xf>
    <xf numFmtId="167" fontId="20" fillId="0" borderId="64" xfId="0" applyNumberFormat="1" applyFont="1" applyBorder="1" applyAlignment="1">
      <alignment horizontal="right"/>
    </xf>
    <xf numFmtId="167" fontId="6" fillId="0" borderId="65" xfId="0" applyNumberFormat="1" applyFont="1" applyFill="1" applyBorder="1" applyAlignment="1">
      <alignment horizontal="right"/>
    </xf>
    <xf numFmtId="166" fontId="21" fillId="0" borderId="66" xfId="0" applyNumberFormat="1" applyFont="1" applyBorder="1" applyAlignment="1">
      <alignment horizontal="right"/>
    </xf>
    <xf numFmtId="164" fontId="21" fillId="0" borderId="67" xfId="0" applyFont="1" applyBorder="1" applyAlignment="1">
      <alignment horizontal="left" wrapText="1"/>
    </xf>
    <xf numFmtId="173" fontId="21" fillId="0" borderId="67" xfId="0" applyNumberFormat="1" applyFont="1" applyBorder="1" applyAlignment="1">
      <alignment horizontal="right"/>
    </xf>
    <xf numFmtId="167" fontId="21" fillId="0" borderId="67" xfId="0" applyNumberFormat="1" applyFont="1" applyBorder="1" applyAlignment="1">
      <alignment horizontal="right"/>
    </xf>
    <xf numFmtId="166" fontId="6" fillId="0" borderId="63" xfId="0" applyNumberFormat="1" applyFont="1" applyBorder="1" applyAlignment="1">
      <alignment horizontal="right"/>
    </xf>
    <xf numFmtId="164" fontId="6" fillId="0" borderId="64" xfId="0" applyFont="1" applyBorder="1" applyAlignment="1">
      <alignment horizontal="left" wrapText="1"/>
    </xf>
    <xf numFmtId="173" fontId="6" fillId="0" borderId="64" xfId="0" applyNumberFormat="1" applyFont="1" applyBorder="1" applyAlignment="1">
      <alignment horizontal="right"/>
    </xf>
    <xf numFmtId="167" fontId="6" fillId="0" borderId="64" xfId="0" applyNumberFormat="1" applyFont="1" applyBorder="1" applyAlignment="1">
      <alignment horizontal="right"/>
    </xf>
    <xf numFmtId="166" fontId="18" fillId="0" borderId="0" xfId="0" applyNumberFormat="1" applyFont="1" applyAlignment="1">
      <alignment horizontal="right"/>
    </xf>
    <xf numFmtId="166" fontId="6" fillId="0" borderId="66" xfId="0" applyNumberFormat="1" applyFont="1" applyBorder="1" applyAlignment="1">
      <alignment horizontal="right"/>
    </xf>
    <xf numFmtId="164" fontId="6" fillId="0" borderId="67" xfId="0" applyFont="1" applyBorder="1" applyAlignment="1">
      <alignment horizontal="left" wrapText="1"/>
    </xf>
    <xf numFmtId="173" fontId="6" fillId="0" borderId="67" xfId="0" applyNumberFormat="1" applyFont="1" applyBorder="1" applyAlignment="1">
      <alignment horizontal="right"/>
    </xf>
    <xf numFmtId="167" fontId="6" fillId="0" borderId="67" xfId="0" applyNumberFormat="1" applyFont="1" applyBorder="1" applyAlignment="1">
      <alignment horizontal="right"/>
    </xf>
    <xf numFmtId="167" fontId="6" fillId="0" borderId="68" xfId="0" applyNumberFormat="1" applyFont="1" applyBorder="1" applyAlignment="1">
      <alignment horizontal="right"/>
    </xf>
    <xf numFmtId="166" fontId="6" fillId="0" borderId="69" xfId="0" applyNumberFormat="1" applyFont="1" applyBorder="1" applyAlignment="1">
      <alignment horizontal="right"/>
    </xf>
    <xf numFmtId="164" fontId="6" fillId="0" borderId="70" xfId="0" applyFont="1" applyBorder="1" applyAlignment="1">
      <alignment horizontal="left" wrapText="1"/>
    </xf>
    <xf numFmtId="173" fontId="6" fillId="0" borderId="70" xfId="0" applyNumberFormat="1" applyFont="1" applyBorder="1" applyAlignment="1">
      <alignment horizontal="right"/>
    </xf>
    <xf numFmtId="167" fontId="6" fillId="0" borderId="70" xfId="0" applyNumberFormat="1" applyFont="1" applyBorder="1" applyAlignment="1">
      <alignment horizontal="right"/>
    </xf>
    <xf numFmtId="167" fontId="6" fillId="0" borderId="71" xfId="0" applyNumberFormat="1" applyFont="1" applyBorder="1" applyAlignment="1">
      <alignment horizontal="right"/>
    </xf>
    <xf numFmtId="166" fontId="21" fillId="0" borderId="63" xfId="0" applyNumberFormat="1" applyFont="1" applyBorder="1" applyAlignment="1">
      <alignment horizontal="right"/>
    </xf>
    <xf numFmtId="164" fontId="21" fillId="0" borderId="64" xfId="0" applyFont="1" applyBorder="1" applyAlignment="1">
      <alignment horizontal="left" wrapText="1"/>
    </xf>
    <xf numFmtId="173" fontId="21" fillId="0" borderId="64" xfId="0" applyNumberFormat="1" applyFont="1" applyBorder="1" applyAlignment="1">
      <alignment horizontal="right"/>
    </xf>
    <xf numFmtId="167" fontId="21" fillId="0" borderId="64" xfId="0" applyNumberFormat="1" applyFont="1" applyBorder="1" applyAlignment="1">
      <alignment horizontal="right"/>
    </xf>
    <xf numFmtId="167" fontId="21" fillId="0" borderId="65" xfId="0" applyNumberFormat="1" applyFont="1" applyBorder="1" applyAlignment="1">
      <alignment horizontal="right"/>
    </xf>
    <xf numFmtId="166" fontId="6" fillId="0" borderId="72" xfId="0" applyNumberFormat="1" applyFont="1" applyBorder="1" applyAlignment="1">
      <alignment horizontal="right"/>
    </xf>
    <xf numFmtId="164" fontId="6" fillId="0" borderId="73" xfId="0" applyFont="1" applyBorder="1" applyAlignment="1">
      <alignment horizontal="left" wrapText="1"/>
    </xf>
    <xf numFmtId="173" fontId="6" fillId="0" borderId="73" xfId="0" applyNumberFormat="1" applyFont="1" applyBorder="1" applyAlignment="1">
      <alignment horizontal="right"/>
    </xf>
    <xf numFmtId="167" fontId="6" fillId="0" borderId="73" xfId="0" applyNumberFormat="1" applyFont="1" applyBorder="1" applyAlignment="1">
      <alignment horizontal="right"/>
    </xf>
    <xf numFmtId="167" fontId="6" fillId="0" borderId="74" xfId="0" applyNumberFormat="1" applyFont="1" applyBorder="1" applyAlignment="1">
      <alignment horizontal="right"/>
    </xf>
    <xf numFmtId="166" fontId="6" fillId="0" borderId="63" xfId="0" applyNumberFormat="1" applyFont="1" applyFill="1" applyBorder="1" applyAlignment="1">
      <alignment horizontal="right"/>
    </xf>
    <xf numFmtId="164" fontId="6" fillId="0" borderId="64" xfId="0" applyFont="1" applyFill="1" applyBorder="1" applyAlignment="1">
      <alignment horizontal="left" wrapText="1"/>
    </xf>
    <xf numFmtId="173" fontId="6" fillId="0" borderId="64" xfId="0" applyNumberFormat="1" applyFont="1" applyFill="1" applyBorder="1" applyAlignment="1">
      <alignment horizontal="right"/>
    </xf>
    <xf numFmtId="167" fontId="6" fillId="0" borderId="64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left" vertical="top"/>
    </xf>
    <xf numFmtId="166" fontId="20" fillId="0" borderId="63" xfId="0" applyNumberFormat="1" applyFont="1" applyFill="1" applyBorder="1" applyAlignment="1">
      <alignment horizontal="right"/>
    </xf>
    <xf numFmtId="164" fontId="20" fillId="0" borderId="64" xfId="0" applyFont="1" applyFill="1" applyBorder="1" applyAlignment="1">
      <alignment horizontal="left" wrapText="1"/>
    </xf>
    <xf numFmtId="173" fontId="20" fillId="0" borderId="64" xfId="0" applyNumberFormat="1" applyFont="1" applyFill="1" applyBorder="1" applyAlignment="1">
      <alignment horizontal="right"/>
    </xf>
    <xf numFmtId="167" fontId="20" fillId="0" borderId="64" xfId="0" applyNumberFormat="1" applyFont="1" applyFill="1" applyBorder="1" applyAlignment="1">
      <alignment horizontal="right"/>
    </xf>
    <xf numFmtId="166" fontId="20" fillId="0" borderId="66" xfId="0" applyNumberFormat="1" applyFont="1" applyFill="1" applyBorder="1" applyAlignment="1">
      <alignment horizontal="right"/>
    </xf>
    <xf numFmtId="164" fontId="20" fillId="0" borderId="67" xfId="0" applyFont="1" applyFill="1" applyBorder="1" applyAlignment="1">
      <alignment horizontal="left" wrapText="1"/>
    </xf>
    <xf numFmtId="173" fontId="20" fillId="0" borderId="67" xfId="0" applyNumberFormat="1" applyFont="1" applyFill="1" applyBorder="1" applyAlignment="1">
      <alignment horizontal="right"/>
    </xf>
    <xf numFmtId="167" fontId="20" fillId="0" borderId="67" xfId="0" applyNumberFormat="1" applyFont="1" applyFill="1" applyBorder="1" applyAlignment="1">
      <alignment horizontal="right"/>
    </xf>
    <xf numFmtId="167" fontId="20" fillId="0" borderId="68" xfId="0" applyNumberFormat="1" applyFont="1" applyFill="1" applyBorder="1" applyAlignment="1">
      <alignment horizontal="right"/>
    </xf>
    <xf numFmtId="166" fontId="20" fillId="0" borderId="69" xfId="0" applyNumberFormat="1" applyFont="1" applyFill="1" applyBorder="1" applyAlignment="1">
      <alignment horizontal="right"/>
    </xf>
    <xf numFmtId="164" fontId="20" fillId="0" borderId="70" xfId="0" applyFont="1" applyFill="1" applyBorder="1" applyAlignment="1">
      <alignment horizontal="left" wrapText="1"/>
    </xf>
    <xf numFmtId="173" fontId="20" fillId="0" borderId="70" xfId="0" applyNumberFormat="1" applyFont="1" applyFill="1" applyBorder="1" applyAlignment="1">
      <alignment horizontal="right"/>
    </xf>
    <xf numFmtId="167" fontId="20" fillId="0" borderId="70" xfId="0" applyNumberFormat="1" applyFont="1" applyFill="1" applyBorder="1" applyAlignment="1">
      <alignment horizontal="right"/>
    </xf>
    <xf numFmtId="167" fontId="20" fillId="0" borderId="71" xfId="0" applyNumberFormat="1" applyFont="1" applyFill="1" applyBorder="1" applyAlignment="1">
      <alignment horizontal="right"/>
    </xf>
    <xf numFmtId="166" fontId="21" fillId="0" borderId="63" xfId="0" applyNumberFormat="1" applyFont="1" applyFill="1" applyBorder="1" applyAlignment="1">
      <alignment horizontal="right"/>
    </xf>
    <xf numFmtId="164" fontId="21" fillId="0" borderId="64" xfId="0" applyFont="1" applyFill="1" applyBorder="1" applyAlignment="1">
      <alignment horizontal="left" wrapText="1"/>
    </xf>
    <xf numFmtId="173" fontId="21" fillId="0" borderId="64" xfId="0" applyNumberFormat="1" applyFont="1" applyFill="1" applyBorder="1" applyAlignment="1">
      <alignment horizontal="right"/>
    </xf>
    <xf numFmtId="167" fontId="21" fillId="0" borderId="64" xfId="0" applyNumberFormat="1" applyFont="1" applyFill="1" applyBorder="1" applyAlignment="1">
      <alignment horizontal="right"/>
    </xf>
    <xf numFmtId="166" fontId="6" fillId="0" borderId="69" xfId="0" applyNumberFormat="1" applyFont="1" applyFill="1" applyBorder="1" applyAlignment="1">
      <alignment horizontal="right"/>
    </xf>
    <xf numFmtId="164" fontId="6" fillId="0" borderId="70" xfId="0" applyFont="1" applyFill="1" applyBorder="1" applyAlignment="1">
      <alignment horizontal="left" wrapText="1"/>
    </xf>
    <xf numFmtId="173" fontId="6" fillId="0" borderId="70" xfId="0" applyNumberFormat="1" applyFont="1" applyFill="1" applyBorder="1" applyAlignment="1">
      <alignment horizontal="right"/>
    </xf>
    <xf numFmtId="167" fontId="6" fillId="0" borderId="70" xfId="0" applyNumberFormat="1" applyFont="1" applyFill="1" applyBorder="1" applyAlignment="1">
      <alignment horizontal="right"/>
    </xf>
    <xf numFmtId="166" fontId="20" fillId="0" borderId="72" xfId="0" applyNumberFormat="1" applyFont="1" applyFill="1" applyBorder="1" applyAlignment="1">
      <alignment horizontal="right"/>
    </xf>
    <xf numFmtId="164" fontId="20" fillId="0" borderId="73" xfId="0" applyFont="1" applyFill="1" applyBorder="1" applyAlignment="1">
      <alignment horizontal="left" wrapText="1"/>
    </xf>
    <xf numFmtId="173" fontId="20" fillId="0" borderId="73" xfId="0" applyNumberFormat="1" applyFont="1" applyFill="1" applyBorder="1" applyAlignment="1">
      <alignment horizontal="right"/>
    </xf>
    <xf numFmtId="167" fontId="20" fillId="0" borderId="73" xfId="0" applyNumberFormat="1" applyFont="1" applyFill="1" applyBorder="1" applyAlignment="1">
      <alignment horizontal="right"/>
    </xf>
    <xf numFmtId="167" fontId="20" fillId="0" borderId="74" xfId="0" applyNumberFormat="1" applyFont="1" applyFill="1" applyBorder="1" applyAlignment="1">
      <alignment horizontal="right"/>
    </xf>
    <xf numFmtId="166" fontId="6" fillId="0" borderId="66" xfId="0" applyNumberFormat="1" applyFont="1" applyFill="1" applyBorder="1" applyAlignment="1">
      <alignment horizontal="right"/>
    </xf>
    <xf numFmtId="164" fontId="6" fillId="0" borderId="67" xfId="0" applyFont="1" applyFill="1" applyBorder="1" applyAlignment="1">
      <alignment horizontal="left" wrapText="1"/>
    </xf>
    <xf numFmtId="173" fontId="6" fillId="0" borderId="67" xfId="0" applyNumberFormat="1" applyFont="1" applyFill="1" applyBorder="1" applyAlignment="1">
      <alignment horizontal="right"/>
    </xf>
    <xf numFmtId="167" fontId="6" fillId="0" borderId="67" xfId="0" applyNumberFormat="1" applyFont="1" applyFill="1" applyBorder="1" applyAlignment="1">
      <alignment horizontal="right"/>
    </xf>
    <xf numFmtId="167" fontId="6" fillId="0" borderId="68" xfId="0" applyNumberFormat="1" applyFont="1" applyFill="1" applyBorder="1" applyAlignment="1">
      <alignment horizontal="right"/>
    </xf>
    <xf numFmtId="166" fontId="6" fillId="0" borderId="72" xfId="0" applyNumberFormat="1" applyFont="1" applyFill="1" applyBorder="1" applyAlignment="1">
      <alignment horizontal="right"/>
    </xf>
    <xf numFmtId="164" fontId="6" fillId="0" borderId="73" xfId="0" applyFont="1" applyFill="1" applyBorder="1" applyAlignment="1">
      <alignment horizontal="left" wrapText="1"/>
    </xf>
    <xf numFmtId="173" fontId="6" fillId="0" borderId="73" xfId="0" applyNumberFormat="1" applyFont="1" applyFill="1" applyBorder="1" applyAlignment="1">
      <alignment horizontal="right"/>
    </xf>
    <xf numFmtId="167" fontId="6" fillId="0" borderId="73" xfId="0" applyNumberFormat="1" applyFont="1" applyFill="1" applyBorder="1" applyAlignment="1">
      <alignment horizontal="right"/>
    </xf>
    <xf numFmtId="167" fontId="6" fillId="0" borderId="74" xfId="0" applyNumberFormat="1" applyFont="1" applyFill="1" applyBorder="1" applyAlignment="1">
      <alignment horizontal="right"/>
    </xf>
    <xf numFmtId="167" fontId="6" fillId="0" borderId="71" xfId="0" applyNumberFormat="1" applyFont="1" applyFill="1" applyBorder="1" applyAlignment="1">
      <alignment horizontal="right"/>
    </xf>
    <xf numFmtId="174" fontId="17" fillId="0" borderId="0" xfId="0" applyNumberFormat="1" applyFont="1" applyAlignment="1">
      <alignment horizontal="right"/>
    </xf>
    <xf numFmtId="164" fontId="19" fillId="3" borderId="18" xfId="0" applyFont="1" applyFill="1" applyBorder="1" applyAlignment="1" applyProtection="1">
      <alignment horizontal="center" vertical="center" wrapText="1"/>
      <protection/>
    </xf>
    <xf numFmtId="167" fontId="6" fillId="0" borderId="65" xfId="0" applyNumberFormat="1" applyFont="1" applyBorder="1" applyAlignment="1">
      <alignment horizontal="right"/>
    </xf>
    <xf numFmtId="166" fontId="21" fillId="0" borderId="69" xfId="0" applyNumberFormat="1" applyFont="1" applyBorder="1" applyAlignment="1">
      <alignment horizontal="right"/>
    </xf>
    <xf numFmtId="164" fontId="21" fillId="0" borderId="70" xfId="0" applyFont="1" applyBorder="1" applyAlignment="1">
      <alignment horizontal="left" wrapText="1"/>
    </xf>
    <xf numFmtId="173" fontId="21" fillId="0" borderId="70" xfId="0" applyNumberFormat="1" applyFont="1" applyBorder="1" applyAlignment="1">
      <alignment horizontal="right"/>
    </xf>
    <xf numFmtId="167" fontId="21" fillId="0" borderId="70" xfId="0" applyNumberFormat="1" applyFont="1" applyBorder="1" applyAlignment="1">
      <alignment horizontal="right"/>
    </xf>
    <xf numFmtId="167" fontId="21" fillId="0" borderId="71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VZOR-BTTO_H-200-200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%202012\Ostatn&#237;\1202001%20Rekonstrukce%20elektroinstalace%20&#352;kolky%20Skalka%20(M&#283;sto%20Cheb)\2014%20&#250;nor\rozpo&#269;et\X559_(KLARES)_X559%20-%20M&#352;%20Skal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%202012\Ostatn&#237;\1202001%20Rekonstrukce%20elektroinstalace%20&#352;kolky%20Skalka%20(M&#283;sto%20Cheb)\2014%20&#250;nor\rozpo&#269;et\X559_(001)_X559%20-%20M&#352;%20Ska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KL"/>
    </sheetNames>
    <sheetDataSet>
      <sheetData sheetId="0">
        <row r="5">
          <cell r="E5" t="str">
            <v>MŠ Skalka</v>
          </cell>
        </row>
        <row r="26">
          <cell r="E26" t="str">
            <v>Město Cheb</v>
          </cell>
        </row>
        <row r="27">
          <cell r="E27" t="str">
            <v> </v>
          </cell>
        </row>
        <row r="28">
          <cell r="E28" t="str">
            <v> </v>
          </cell>
        </row>
        <row r="48">
          <cell r="M48">
            <v>15</v>
          </cell>
        </row>
        <row r="49">
          <cell r="M4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tabSelected="1" workbookViewId="0" topLeftCell="A1">
      <pane ySplit="3" topLeftCell="A4" activePane="bottomLeft" state="frozen"/>
      <selection pane="topLeft" activeCell="A1" sqref="A1"/>
      <selection pane="bottomLeft" activeCell="V12" sqref="V12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4.66015625" style="1" customWidth="1"/>
    <col min="14" max="14" width="5.66015625" style="1" customWidth="1"/>
    <col min="15" max="15" width="4.16015625" style="1" customWidth="1"/>
    <col min="16" max="16" width="15.33203125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5" style="2" customWidth="1"/>
  </cols>
  <sheetData>
    <row r="1" spans="1:19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24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ht="24" customHeight="1">
      <c r="A6" s="16"/>
      <c r="B6" s="17" t="s">
        <v>4</v>
      </c>
      <c r="C6" s="17"/>
      <c r="D6" s="17"/>
      <c r="E6" s="23"/>
      <c r="F6" s="23"/>
      <c r="G6" s="23"/>
      <c r="H6" s="23"/>
      <c r="I6" s="23"/>
      <c r="J6" s="23"/>
      <c r="K6" s="23"/>
      <c r="L6" s="23"/>
      <c r="M6" s="17"/>
      <c r="N6" s="17"/>
      <c r="O6" s="19" t="s">
        <v>5</v>
      </c>
      <c r="P6" s="19"/>
      <c r="Q6" s="24"/>
      <c r="R6" s="25"/>
      <c r="S6" s="22"/>
    </row>
    <row r="7" spans="1:19" ht="24" customHeight="1">
      <c r="A7" s="16"/>
      <c r="B7" s="17"/>
      <c r="C7" s="17"/>
      <c r="D7" s="17"/>
      <c r="E7" s="26"/>
      <c r="F7" s="26"/>
      <c r="G7" s="26"/>
      <c r="H7" s="26"/>
      <c r="I7" s="26"/>
      <c r="J7" s="26"/>
      <c r="K7" s="26"/>
      <c r="L7" s="26"/>
      <c r="M7" s="17"/>
      <c r="N7" s="17"/>
      <c r="O7" s="19" t="s">
        <v>6</v>
      </c>
      <c r="P7" s="19"/>
      <c r="Q7" s="27" t="s">
        <v>7</v>
      </c>
      <c r="R7" s="28"/>
      <c r="S7" s="22"/>
    </row>
    <row r="8" spans="1:19" ht="24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8</v>
      </c>
      <c r="P8" s="19"/>
      <c r="Q8" s="17" t="s">
        <v>9</v>
      </c>
      <c r="R8" s="17"/>
      <c r="S8" s="22"/>
    </row>
    <row r="9" spans="1:19" ht="24" customHeight="1">
      <c r="A9" s="16"/>
      <c r="B9" s="17" t="s">
        <v>10</v>
      </c>
      <c r="C9" s="17"/>
      <c r="D9" s="17"/>
      <c r="E9" s="29" t="s">
        <v>11</v>
      </c>
      <c r="F9" s="29"/>
      <c r="G9" s="29"/>
      <c r="H9" s="29"/>
      <c r="I9" s="29"/>
      <c r="J9" s="29"/>
      <c r="K9" s="29"/>
      <c r="L9" s="29"/>
      <c r="M9" s="17"/>
      <c r="N9" s="17"/>
      <c r="O9" s="30"/>
      <c r="P9" s="30"/>
      <c r="Q9" s="31"/>
      <c r="R9" s="32"/>
      <c r="S9" s="22"/>
    </row>
    <row r="10" spans="1:19" ht="24" customHeight="1">
      <c r="A10" s="16"/>
      <c r="B10" s="17" t="s">
        <v>12</v>
      </c>
      <c r="C10" s="17"/>
      <c r="D10" s="17"/>
      <c r="E10" s="33"/>
      <c r="F10" s="33"/>
      <c r="G10" s="33"/>
      <c r="H10" s="33"/>
      <c r="I10" s="33"/>
      <c r="J10" s="33"/>
      <c r="K10" s="33"/>
      <c r="L10" s="33"/>
      <c r="M10" s="17"/>
      <c r="N10" s="17"/>
      <c r="O10" s="30"/>
      <c r="P10" s="30"/>
      <c r="Q10" s="31"/>
      <c r="R10" s="32"/>
      <c r="S10" s="22"/>
    </row>
    <row r="11" spans="1:19" ht="24" customHeight="1">
      <c r="A11" s="16"/>
      <c r="B11" s="17" t="s">
        <v>13</v>
      </c>
      <c r="C11" s="17"/>
      <c r="D11" s="17"/>
      <c r="E11" s="34"/>
      <c r="F11" s="34"/>
      <c r="G11" s="34"/>
      <c r="H11" s="34"/>
      <c r="I11" s="34"/>
      <c r="J11" s="34"/>
      <c r="K11" s="34"/>
      <c r="L11" s="34"/>
      <c r="M11" s="17"/>
      <c r="N11" s="17"/>
      <c r="O11" s="30"/>
      <c r="P11" s="30"/>
      <c r="Q11" s="31"/>
      <c r="R11" s="32"/>
      <c r="S11" s="22"/>
    </row>
    <row r="12" spans="1:19" ht="18" customHeight="1">
      <c r="A12" s="16"/>
      <c r="B12" s="17"/>
      <c r="C12" s="17"/>
      <c r="D12" s="17"/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35"/>
      <c r="P12" s="35"/>
      <c r="Q12" s="35"/>
      <c r="R12" s="17"/>
      <c r="S12" s="22"/>
    </row>
    <row r="13" spans="1:19" ht="18" customHeight="1">
      <c r="A13" s="16"/>
      <c r="B13" s="17"/>
      <c r="C13" s="17"/>
      <c r="D13" s="17"/>
      <c r="E13" s="35" t="s">
        <v>14</v>
      </c>
      <c r="F13" s="17"/>
      <c r="G13" s="17" t="s">
        <v>15</v>
      </c>
      <c r="H13" s="17"/>
      <c r="I13" s="17"/>
      <c r="J13" s="17"/>
      <c r="K13" s="17"/>
      <c r="L13" s="17"/>
      <c r="M13" s="17"/>
      <c r="N13" s="17"/>
      <c r="O13" s="36" t="s">
        <v>16</v>
      </c>
      <c r="P13" s="36"/>
      <c r="Q13" s="35"/>
      <c r="R13" s="37"/>
      <c r="S13" s="22"/>
    </row>
    <row r="14" spans="1:19" ht="18" customHeight="1">
      <c r="A14" s="16"/>
      <c r="B14" s="17"/>
      <c r="C14" s="17"/>
      <c r="D14" s="17"/>
      <c r="E14" s="30"/>
      <c r="F14" s="17"/>
      <c r="G14" s="31"/>
      <c r="H14" s="38"/>
      <c r="I14" s="39"/>
      <c r="J14" s="17"/>
      <c r="K14" s="17"/>
      <c r="L14" s="17"/>
      <c r="M14" s="17"/>
      <c r="N14" s="17"/>
      <c r="O14" s="30" t="s">
        <v>17</v>
      </c>
      <c r="P14" s="30"/>
      <c r="Q14" s="35"/>
      <c r="R14" s="40"/>
      <c r="S14" s="22"/>
    </row>
    <row r="15" spans="1:19" ht="9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"/>
      <c r="P15" s="42"/>
      <c r="Q15" s="42"/>
      <c r="R15" s="42"/>
      <c r="S15" s="43"/>
    </row>
    <row r="16" spans="1:19" ht="20.25" customHeight="1">
      <c r="A16" s="44"/>
      <c r="B16" s="45"/>
      <c r="C16" s="45"/>
      <c r="D16" s="45"/>
      <c r="E16" s="46" t="s">
        <v>18</v>
      </c>
      <c r="F16" s="45"/>
      <c r="G16" s="45"/>
      <c r="H16" s="45"/>
      <c r="I16" s="45"/>
      <c r="J16" s="45"/>
      <c r="K16" s="45"/>
      <c r="L16" s="45"/>
      <c r="M16" s="45"/>
      <c r="N16" s="45"/>
      <c r="O16" s="14"/>
      <c r="P16" s="45"/>
      <c r="Q16" s="45"/>
      <c r="R16" s="45"/>
      <c r="S16" s="47"/>
    </row>
    <row r="17" spans="1:19" ht="21" customHeight="1">
      <c r="A17" s="48" t="s">
        <v>19</v>
      </c>
      <c r="B17" s="49"/>
      <c r="C17" s="49"/>
      <c r="D17" s="50"/>
      <c r="E17" s="51" t="s">
        <v>20</v>
      </c>
      <c r="F17" s="50"/>
      <c r="G17" s="51" t="s">
        <v>21</v>
      </c>
      <c r="H17" s="49"/>
      <c r="I17" s="50"/>
      <c r="J17" s="51" t="s">
        <v>22</v>
      </c>
      <c r="K17" s="49"/>
      <c r="L17" s="51" t="s">
        <v>23</v>
      </c>
      <c r="M17" s="49"/>
      <c r="N17" s="49"/>
      <c r="O17" s="49"/>
      <c r="P17" s="50"/>
      <c r="Q17" s="51" t="s">
        <v>24</v>
      </c>
      <c r="R17" s="49"/>
      <c r="S17" s="52"/>
    </row>
    <row r="18" spans="1:19" ht="18" customHeight="1">
      <c r="A18" s="53"/>
      <c r="B18" s="54"/>
      <c r="C18" s="54"/>
      <c r="D18" s="55">
        <v>0</v>
      </c>
      <c r="E18" s="56">
        <v>0</v>
      </c>
      <c r="F18" s="57"/>
      <c r="G18" s="58"/>
      <c r="H18" s="54"/>
      <c r="I18" s="55">
        <v>0</v>
      </c>
      <c r="J18" s="56">
        <v>0</v>
      </c>
      <c r="K18" s="59"/>
      <c r="L18" s="58"/>
      <c r="M18" s="54"/>
      <c r="N18" s="54"/>
      <c r="O18" s="60"/>
      <c r="P18" s="55">
        <v>0</v>
      </c>
      <c r="Q18" s="58"/>
      <c r="R18" s="61">
        <v>0</v>
      </c>
      <c r="S18" s="62"/>
    </row>
    <row r="19" spans="1:19" ht="20.25" customHeight="1">
      <c r="A19" s="44"/>
      <c r="B19" s="45"/>
      <c r="C19" s="45"/>
      <c r="D19" s="45"/>
      <c r="E19" s="46" t="s">
        <v>25</v>
      </c>
      <c r="F19" s="45"/>
      <c r="G19" s="45"/>
      <c r="H19" s="45"/>
      <c r="I19" s="45"/>
      <c r="J19" s="63" t="s">
        <v>26</v>
      </c>
      <c r="K19" s="45"/>
      <c r="L19" s="45"/>
      <c r="M19" s="45"/>
      <c r="N19" s="45"/>
      <c r="O19" s="42"/>
      <c r="P19" s="45"/>
      <c r="Q19" s="45"/>
      <c r="R19" s="45"/>
      <c r="S19" s="47"/>
    </row>
    <row r="20" spans="1:19" ht="18" customHeight="1">
      <c r="A20" s="64" t="s">
        <v>27</v>
      </c>
      <c r="B20" s="65"/>
      <c r="C20" s="66" t="s">
        <v>28</v>
      </c>
      <c r="D20" s="67"/>
      <c r="E20" s="67"/>
      <c r="F20" s="68"/>
      <c r="G20" s="64" t="s">
        <v>29</v>
      </c>
      <c r="H20" s="69"/>
      <c r="I20" s="66" t="s">
        <v>30</v>
      </c>
      <c r="J20" s="67"/>
      <c r="K20" s="67"/>
      <c r="L20" s="64" t="s">
        <v>31</v>
      </c>
      <c r="M20" s="69"/>
      <c r="N20" s="66" t="s">
        <v>32</v>
      </c>
      <c r="O20" s="70"/>
      <c r="P20" s="67"/>
      <c r="Q20" s="67"/>
      <c r="R20" s="67"/>
      <c r="S20" s="68"/>
    </row>
    <row r="21" spans="1:19" ht="18" customHeight="1">
      <c r="A21" s="71" t="s">
        <v>33</v>
      </c>
      <c r="B21" s="72" t="s">
        <v>34</v>
      </c>
      <c r="C21" s="73"/>
      <c r="D21" s="74" t="s">
        <v>35</v>
      </c>
      <c r="E21" s="75"/>
      <c r="F21" s="76"/>
      <c r="G21" s="71" t="s">
        <v>36</v>
      </c>
      <c r="H21" s="77" t="s">
        <v>37</v>
      </c>
      <c r="I21" s="78"/>
      <c r="J21" s="79">
        <v>0</v>
      </c>
      <c r="K21" s="80"/>
      <c r="L21" s="71" t="s">
        <v>38</v>
      </c>
      <c r="M21" s="81" t="s">
        <v>39</v>
      </c>
      <c r="N21" s="82"/>
      <c r="O21" s="82"/>
      <c r="P21" s="82"/>
      <c r="Q21" s="83"/>
      <c r="R21" s="75">
        <v>0</v>
      </c>
      <c r="S21" s="76"/>
    </row>
    <row r="22" spans="1:19" ht="18" customHeight="1">
      <c r="A22" s="71" t="s">
        <v>40</v>
      </c>
      <c r="B22" s="84"/>
      <c r="C22" s="85"/>
      <c r="D22" s="74" t="s">
        <v>41</v>
      </c>
      <c r="E22" s="75">
        <f>'10 - 1. Krycí list rozpočtu'!E22+'20 - 1. Krycí list rozpočtu'!E22+'30 - 1. Krycí list rozpočtu'!E22</f>
        <v>0</v>
      </c>
      <c r="F22" s="76"/>
      <c r="G22" s="71" t="s">
        <v>42</v>
      </c>
      <c r="H22" s="17" t="s">
        <v>43</v>
      </c>
      <c r="I22" s="78"/>
      <c r="J22" s="79">
        <v>0</v>
      </c>
      <c r="K22" s="80"/>
      <c r="L22" s="71" t="s">
        <v>44</v>
      </c>
      <c r="M22" s="81" t="s">
        <v>45</v>
      </c>
      <c r="N22" s="82"/>
      <c r="O22" s="17"/>
      <c r="P22" s="82"/>
      <c r="Q22" s="83"/>
      <c r="R22" s="75">
        <v>0</v>
      </c>
      <c r="S22" s="76"/>
    </row>
    <row r="23" spans="1:19" ht="18" customHeight="1">
      <c r="A23" s="71" t="s">
        <v>46</v>
      </c>
      <c r="B23" s="72" t="s">
        <v>47</v>
      </c>
      <c r="C23" s="73"/>
      <c r="D23" s="74" t="s">
        <v>35</v>
      </c>
      <c r="E23" s="75"/>
      <c r="F23" s="76"/>
      <c r="G23" s="71" t="s">
        <v>48</v>
      </c>
      <c r="H23" s="77" t="s">
        <v>49</v>
      </c>
      <c r="I23" s="78"/>
      <c r="J23" s="79">
        <v>0</v>
      </c>
      <c r="K23" s="80"/>
      <c r="L23" s="71" t="s">
        <v>50</v>
      </c>
      <c r="M23" s="81" t="s">
        <v>51</v>
      </c>
      <c r="N23" s="82"/>
      <c r="O23" s="82"/>
      <c r="P23" s="82"/>
      <c r="Q23" s="83"/>
      <c r="R23" s="75">
        <v>0</v>
      </c>
      <c r="S23" s="76"/>
    </row>
    <row r="24" spans="1:19" ht="18" customHeight="1">
      <c r="A24" s="71" t="s">
        <v>52</v>
      </c>
      <c r="B24" s="84"/>
      <c r="C24" s="85"/>
      <c r="D24" s="74" t="s">
        <v>41</v>
      </c>
      <c r="E24" s="75">
        <f>'10 - 1. Krycí list rozpočtu'!E24+'20 - 1. Krycí list rozpočtu'!E24+'30 - 1. Krycí list rozpočtu'!E24</f>
        <v>0</v>
      </c>
      <c r="F24" s="76"/>
      <c r="G24" s="71" t="s">
        <v>53</v>
      </c>
      <c r="H24" s="77"/>
      <c r="I24" s="78"/>
      <c r="J24" s="79">
        <v>0</v>
      </c>
      <c r="K24" s="80"/>
      <c r="L24" s="71" t="s">
        <v>54</v>
      </c>
      <c r="M24" s="81" t="s">
        <v>55</v>
      </c>
      <c r="N24" s="82"/>
      <c r="O24" s="17"/>
      <c r="P24" s="82"/>
      <c r="Q24" s="83"/>
      <c r="R24" s="75">
        <v>0</v>
      </c>
      <c r="S24" s="76"/>
    </row>
    <row r="25" spans="1:19" ht="18" customHeight="1">
      <c r="A25" s="71" t="s">
        <v>56</v>
      </c>
      <c r="B25" s="72" t="s">
        <v>57</v>
      </c>
      <c r="C25" s="73"/>
      <c r="D25" s="74" t="s">
        <v>35</v>
      </c>
      <c r="E25" s="75"/>
      <c r="F25" s="76"/>
      <c r="G25" s="86"/>
      <c r="H25" s="82"/>
      <c r="I25" s="78"/>
      <c r="J25" s="79"/>
      <c r="K25" s="80"/>
      <c r="L25" s="71" t="s">
        <v>58</v>
      </c>
      <c r="M25" s="81" t="s">
        <v>59</v>
      </c>
      <c r="N25" s="82"/>
      <c r="O25" s="82"/>
      <c r="P25" s="82"/>
      <c r="Q25" s="83"/>
      <c r="R25" s="75">
        <v>0</v>
      </c>
      <c r="S25" s="76"/>
    </row>
    <row r="26" spans="1:19" ht="18" customHeight="1">
      <c r="A26" s="71" t="s">
        <v>60</v>
      </c>
      <c r="B26" s="84"/>
      <c r="C26" s="85"/>
      <c r="D26" s="74" t="s">
        <v>41</v>
      </c>
      <c r="E26" s="75">
        <f>'10 - 1. Krycí list rozpočtu'!E26+'20 - 1. Krycí list rozpočtu'!E26+'30 - 1. Krycí list rozpočtu'!E26</f>
        <v>0</v>
      </c>
      <c r="F26" s="76"/>
      <c r="G26" s="86"/>
      <c r="H26" s="82"/>
      <c r="I26" s="78"/>
      <c r="J26" s="79"/>
      <c r="K26" s="80"/>
      <c r="L26" s="71" t="s">
        <v>61</v>
      </c>
      <c r="M26" s="77" t="s">
        <v>62</v>
      </c>
      <c r="N26" s="82"/>
      <c r="O26" s="17"/>
      <c r="P26" s="82"/>
      <c r="Q26" s="78"/>
      <c r="R26" s="75">
        <v>0</v>
      </c>
      <c r="S26" s="76"/>
    </row>
    <row r="27" spans="1:19" ht="18" customHeight="1">
      <c r="A27" s="71" t="s">
        <v>63</v>
      </c>
      <c r="B27" s="87" t="s">
        <v>64</v>
      </c>
      <c r="C27" s="82"/>
      <c r="D27" s="78"/>
      <c r="E27" s="88">
        <f>SUM(E21:E26)</f>
        <v>0</v>
      </c>
      <c r="F27" s="47"/>
      <c r="G27" s="71" t="s">
        <v>65</v>
      </c>
      <c r="H27" s="87" t="s">
        <v>66</v>
      </c>
      <c r="I27" s="78"/>
      <c r="J27" s="89"/>
      <c r="K27" s="90"/>
      <c r="L27" s="71" t="s">
        <v>67</v>
      </c>
      <c r="M27" s="87" t="s">
        <v>68</v>
      </c>
      <c r="N27" s="82"/>
      <c r="O27" s="82"/>
      <c r="P27" s="82"/>
      <c r="Q27" s="78"/>
      <c r="R27" s="88">
        <v>0</v>
      </c>
      <c r="S27" s="47"/>
    </row>
    <row r="28" spans="1:19" ht="18" customHeight="1">
      <c r="A28" s="91" t="s">
        <v>69</v>
      </c>
      <c r="B28" s="92" t="s">
        <v>70</v>
      </c>
      <c r="C28" s="93"/>
      <c r="D28" s="94"/>
      <c r="E28" s="95">
        <v>0</v>
      </c>
      <c r="F28" s="43"/>
      <c r="G28" s="91" t="s">
        <v>71</v>
      </c>
      <c r="H28" s="92" t="s">
        <v>72</v>
      </c>
      <c r="I28" s="94"/>
      <c r="J28" s="96">
        <v>0</v>
      </c>
      <c r="K28" s="97"/>
      <c r="L28" s="91" t="s">
        <v>73</v>
      </c>
      <c r="M28" s="92" t="s">
        <v>74</v>
      </c>
      <c r="N28" s="93"/>
      <c r="O28" s="42"/>
      <c r="P28" s="93"/>
      <c r="Q28" s="94"/>
      <c r="R28" s="95">
        <v>0</v>
      </c>
      <c r="S28" s="43"/>
    </row>
    <row r="29" spans="1:19" ht="18" customHeight="1">
      <c r="A29" s="98" t="s">
        <v>12</v>
      </c>
      <c r="B29" s="14"/>
      <c r="C29" s="14"/>
      <c r="D29" s="14"/>
      <c r="E29" s="14"/>
      <c r="F29" s="99"/>
      <c r="G29" s="100"/>
      <c r="H29" s="14"/>
      <c r="I29" s="14"/>
      <c r="J29" s="14"/>
      <c r="K29" s="14"/>
      <c r="L29" s="64" t="s">
        <v>75</v>
      </c>
      <c r="M29" s="50"/>
      <c r="N29" s="66" t="s">
        <v>76</v>
      </c>
      <c r="O29" s="17"/>
      <c r="P29" s="49"/>
      <c r="Q29" s="49"/>
      <c r="R29" s="49"/>
      <c r="S29" s="52"/>
    </row>
    <row r="30" spans="1:19" ht="18" customHeight="1">
      <c r="A30" s="16"/>
      <c r="B30" s="17"/>
      <c r="C30" s="17"/>
      <c r="D30" s="17"/>
      <c r="E30" s="17"/>
      <c r="F30" s="101"/>
      <c r="G30" s="102"/>
      <c r="H30" s="17"/>
      <c r="I30" s="17"/>
      <c r="J30" s="17"/>
      <c r="K30" s="17"/>
      <c r="L30" s="71" t="s">
        <v>77</v>
      </c>
      <c r="M30" s="77" t="s">
        <v>78</v>
      </c>
      <c r="N30" s="82"/>
      <c r="O30" s="82"/>
      <c r="P30" s="82"/>
      <c r="Q30" s="78"/>
      <c r="R30" s="88">
        <f>E27</f>
        <v>0</v>
      </c>
      <c r="S30" s="47"/>
    </row>
    <row r="31" spans="1:19" ht="18" customHeight="1">
      <c r="A31" s="103" t="s">
        <v>79</v>
      </c>
      <c r="B31" s="104"/>
      <c r="C31" s="104"/>
      <c r="D31" s="104"/>
      <c r="E31" s="104"/>
      <c r="F31" s="85"/>
      <c r="G31" s="105" t="s">
        <v>80</v>
      </c>
      <c r="H31" s="104"/>
      <c r="I31" s="104"/>
      <c r="J31" s="104"/>
      <c r="K31" s="104"/>
      <c r="L31" s="71" t="s">
        <v>81</v>
      </c>
      <c r="M31" s="81" t="s">
        <v>82</v>
      </c>
      <c r="N31" s="106">
        <v>15</v>
      </c>
      <c r="O31" s="35" t="s">
        <v>83</v>
      </c>
      <c r="P31" s="107">
        <v>0</v>
      </c>
      <c r="Q31" s="107"/>
      <c r="R31" s="108"/>
      <c r="S31" s="109"/>
    </row>
    <row r="32" spans="1:19" ht="20.25" customHeight="1">
      <c r="A32" s="110" t="s">
        <v>10</v>
      </c>
      <c r="B32" s="111"/>
      <c r="C32" s="111"/>
      <c r="D32" s="111"/>
      <c r="E32" s="111"/>
      <c r="F32" s="73"/>
      <c r="G32" s="112"/>
      <c r="H32" s="111"/>
      <c r="I32" s="111"/>
      <c r="J32" s="111"/>
      <c r="K32" s="111"/>
      <c r="L32" s="71" t="s">
        <v>84</v>
      </c>
      <c r="M32" s="81" t="s">
        <v>82</v>
      </c>
      <c r="N32" s="106">
        <v>21</v>
      </c>
      <c r="O32" s="113" t="s">
        <v>83</v>
      </c>
      <c r="P32" s="114"/>
      <c r="Q32" s="114"/>
      <c r="R32" s="75">
        <f>R30*0.21</f>
        <v>0</v>
      </c>
      <c r="S32" s="76"/>
    </row>
    <row r="33" spans="1:19" ht="20.25" customHeight="1">
      <c r="A33" s="16"/>
      <c r="B33" s="17"/>
      <c r="C33" s="17"/>
      <c r="D33" s="17"/>
      <c r="E33" s="17"/>
      <c r="F33" s="101"/>
      <c r="G33" s="102"/>
      <c r="H33" s="17"/>
      <c r="I33" s="17"/>
      <c r="J33" s="17"/>
      <c r="K33" s="17"/>
      <c r="L33" s="91" t="s">
        <v>85</v>
      </c>
      <c r="M33" s="115" t="s">
        <v>86</v>
      </c>
      <c r="N33" s="93"/>
      <c r="O33" s="17"/>
      <c r="P33" s="93"/>
      <c r="Q33" s="94"/>
      <c r="R33" s="116">
        <f>SUM(R30:R32)</f>
        <v>0</v>
      </c>
      <c r="S33" s="32"/>
    </row>
    <row r="34" spans="1:19" ht="18" customHeight="1">
      <c r="A34" s="103" t="s">
        <v>79</v>
      </c>
      <c r="B34" s="104"/>
      <c r="C34" s="104"/>
      <c r="D34" s="104"/>
      <c r="E34" s="104"/>
      <c r="F34" s="85"/>
      <c r="G34" s="105" t="s">
        <v>80</v>
      </c>
      <c r="H34" s="104"/>
      <c r="I34" s="104"/>
      <c r="J34" s="104"/>
      <c r="K34" s="104"/>
      <c r="L34" s="64" t="s">
        <v>87</v>
      </c>
      <c r="M34" s="50"/>
      <c r="N34" s="66" t="s">
        <v>88</v>
      </c>
      <c r="O34" s="14"/>
      <c r="P34" s="49"/>
      <c r="Q34" s="49"/>
      <c r="R34" s="117"/>
      <c r="S34" s="52"/>
    </row>
    <row r="35" spans="1:19" ht="20.25" customHeight="1">
      <c r="A35" s="110" t="s">
        <v>13</v>
      </c>
      <c r="B35" s="111"/>
      <c r="C35" s="111"/>
      <c r="D35" s="111"/>
      <c r="E35" s="111"/>
      <c r="F35" s="73"/>
      <c r="G35" s="112"/>
      <c r="H35" s="111"/>
      <c r="I35" s="111"/>
      <c r="J35" s="111"/>
      <c r="K35" s="111"/>
      <c r="L35" s="71" t="s">
        <v>89</v>
      </c>
      <c r="M35" s="77" t="s">
        <v>90</v>
      </c>
      <c r="N35" s="82"/>
      <c r="O35" s="82"/>
      <c r="P35" s="82"/>
      <c r="Q35" s="78"/>
      <c r="R35" s="75">
        <v>0</v>
      </c>
      <c r="S35" s="76"/>
    </row>
    <row r="36" spans="1:19" ht="18" customHeight="1">
      <c r="A36" s="16"/>
      <c r="B36" s="17"/>
      <c r="C36" s="17"/>
      <c r="D36" s="17"/>
      <c r="E36" s="17"/>
      <c r="F36" s="101"/>
      <c r="G36" s="102"/>
      <c r="H36" s="17"/>
      <c r="I36" s="17"/>
      <c r="J36" s="17"/>
      <c r="K36" s="17"/>
      <c r="L36" s="71" t="s">
        <v>91</v>
      </c>
      <c r="M36" s="77" t="s">
        <v>92</v>
      </c>
      <c r="N36" s="82"/>
      <c r="O36" s="104"/>
      <c r="P36" s="82"/>
      <c r="Q36" s="78"/>
      <c r="R36" s="75">
        <v>0</v>
      </c>
      <c r="S36" s="76"/>
    </row>
    <row r="37" spans="1:19" ht="18" customHeight="1">
      <c r="A37" s="118" t="s">
        <v>79</v>
      </c>
      <c r="B37" s="42"/>
      <c r="C37" s="42"/>
      <c r="D37" s="42"/>
      <c r="E37" s="42"/>
      <c r="F37" s="119"/>
      <c r="G37" s="120" t="s">
        <v>80</v>
      </c>
      <c r="H37" s="42"/>
      <c r="I37" s="42"/>
      <c r="J37" s="42"/>
      <c r="K37" s="42"/>
      <c r="L37" s="91" t="s">
        <v>93</v>
      </c>
      <c r="M37" s="92" t="s">
        <v>94</v>
      </c>
      <c r="N37" s="93"/>
      <c r="O37" s="42"/>
      <c r="P37" s="93"/>
      <c r="Q37" s="94"/>
      <c r="R37" s="56">
        <v>0</v>
      </c>
      <c r="S37" s="121"/>
    </row>
  </sheetData>
  <sheetProtection selectLockedCells="1" selectUnlockedCells="1"/>
  <mergeCells count="17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</mergeCells>
  <printOptions/>
  <pageMargins left="0.39375" right="0.39375" top="0.7875" bottom="0.7875" header="0.5118055555555555" footer="0.5118055555555555"/>
  <pageSetup horizontalDpi="300" verticalDpi="300" orientation="portrait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F15" sqref="F15"/>
    </sheetView>
  </sheetViews>
  <sheetFormatPr defaultColWidth="10.66015625" defaultRowHeight="12" customHeight="1"/>
  <cols>
    <col min="1" max="1" width="15" style="1" customWidth="1"/>
    <col min="2" max="2" width="58.66015625" style="1" customWidth="1"/>
    <col min="3" max="3" width="15.33203125" style="1" customWidth="1"/>
    <col min="4" max="4" width="15.83203125" style="1" customWidth="1"/>
    <col min="5" max="5" width="18.33203125" style="1" customWidth="1"/>
    <col min="6" max="6" width="14.33203125" style="1" customWidth="1"/>
    <col min="7" max="7" width="14" style="1" customWidth="1"/>
    <col min="8" max="16384" width="10.66015625" style="1" customWidth="1"/>
  </cols>
  <sheetData>
    <row r="1" spans="1:7" s="2" customFormat="1" ht="20.25" customHeight="1">
      <c r="A1" s="123" t="s">
        <v>116</v>
      </c>
      <c r="B1" s="124"/>
      <c r="C1" s="124"/>
      <c r="D1" s="124"/>
      <c r="E1" s="124"/>
      <c r="F1" s="124"/>
      <c r="G1" s="124"/>
    </row>
    <row r="2" spans="1:7" s="2" customFormat="1" ht="12" customHeight="1">
      <c r="A2" s="150" t="s">
        <v>117</v>
      </c>
      <c r="B2" s="151"/>
      <c r="C2" s="124"/>
      <c r="D2" s="124"/>
      <c r="E2" s="124"/>
      <c r="F2" s="124"/>
      <c r="G2" s="124"/>
    </row>
    <row r="3" spans="1:7" s="2" customFormat="1" ht="12" customHeight="1">
      <c r="A3" s="150" t="s">
        <v>392</v>
      </c>
      <c r="B3" s="151"/>
      <c r="C3" s="151" t="s">
        <v>119</v>
      </c>
      <c r="D3" s="124"/>
      <c r="E3" s="124"/>
      <c r="F3" s="124"/>
      <c r="G3" s="124"/>
    </row>
    <row r="4" spans="1:7" s="2" customFormat="1" ht="12" customHeight="1">
      <c r="A4" s="150"/>
      <c r="B4" s="150"/>
      <c r="C4" s="151" t="s">
        <v>120</v>
      </c>
      <c r="D4" s="124"/>
      <c r="E4" s="124"/>
      <c r="F4" s="124"/>
      <c r="G4" s="124"/>
    </row>
    <row r="5" spans="1:7" s="2" customFormat="1" ht="12" customHeight="1">
      <c r="A5" s="151" t="s">
        <v>121</v>
      </c>
      <c r="B5" s="151"/>
      <c r="C5" s="151" t="s">
        <v>134</v>
      </c>
      <c r="D5" s="124"/>
      <c r="E5" s="124"/>
      <c r="F5" s="124"/>
      <c r="G5" s="124"/>
    </row>
    <row r="6" spans="1:7" s="2" customFormat="1" ht="6" customHeight="1">
      <c r="A6" s="124"/>
      <c r="B6" s="124"/>
      <c r="C6" s="124"/>
      <c r="D6" s="124"/>
      <c r="E6" s="124"/>
      <c r="F6" s="124"/>
      <c r="G6" s="124"/>
    </row>
    <row r="7" spans="1:7" s="2" customFormat="1" ht="24" customHeight="1">
      <c r="A7" s="152" t="s">
        <v>123</v>
      </c>
      <c r="B7" s="152" t="s">
        <v>103</v>
      </c>
      <c r="C7" s="152" t="s">
        <v>124</v>
      </c>
      <c r="D7" s="152" t="s">
        <v>125</v>
      </c>
      <c r="E7" s="152" t="s">
        <v>126</v>
      </c>
      <c r="F7" s="152" t="s">
        <v>127</v>
      </c>
      <c r="G7" s="152" t="s">
        <v>128</v>
      </c>
    </row>
    <row r="8" spans="1:7" s="2" customFormat="1" ht="12" customHeight="1">
      <c r="A8" s="152" t="s">
        <v>33</v>
      </c>
      <c r="B8" s="152" t="s">
        <v>40</v>
      </c>
      <c r="C8" s="152" t="s">
        <v>46</v>
      </c>
      <c r="D8" s="152" t="s">
        <v>52</v>
      </c>
      <c r="E8" s="152" t="s">
        <v>56</v>
      </c>
      <c r="F8" s="152" t="s">
        <v>60</v>
      </c>
      <c r="G8" s="152" t="s">
        <v>63</v>
      </c>
    </row>
    <row r="9" spans="1:7" s="2" customFormat="1" ht="5.25" customHeight="1">
      <c r="A9" s="151"/>
      <c r="B9" s="151"/>
      <c r="C9" s="151"/>
      <c r="D9" s="151"/>
      <c r="E9" s="151"/>
      <c r="F9" s="151"/>
      <c r="G9" s="151"/>
    </row>
    <row r="10" spans="1:7" s="2" customFormat="1" ht="21" customHeight="1">
      <c r="A10" s="153" t="s">
        <v>34</v>
      </c>
      <c r="B10" s="153" t="s">
        <v>208</v>
      </c>
      <c r="C10" s="154"/>
      <c r="D10" s="154"/>
      <c r="E10" s="241">
        <f>SUM(E11:E12)</f>
        <v>0</v>
      </c>
      <c r="F10" s="155">
        <f>F11</f>
        <v>217.89500000000004</v>
      </c>
      <c r="G10" s="155">
        <f>G11</f>
        <v>202.61900000000003</v>
      </c>
    </row>
    <row r="11" spans="1:7" s="2" customFormat="1" ht="12.75" customHeight="1">
      <c r="A11" s="161" t="s">
        <v>42</v>
      </c>
      <c r="B11" s="161" t="s">
        <v>211</v>
      </c>
      <c r="C11" s="163"/>
      <c r="D11" s="163"/>
      <c r="E11" s="163">
        <f>'30 - 3. Rozpočet s výkazem výmě'!H12</f>
        <v>0</v>
      </c>
      <c r="F11" s="162">
        <f>G11+'30 - 3. Rozpočet s výkazem výmě'!F25</f>
        <v>217.89500000000004</v>
      </c>
      <c r="G11" s="162">
        <f>SUM('30 - 3. Rozpočet s výkazem výmě'!F18:F22)</f>
        <v>202.61900000000003</v>
      </c>
    </row>
    <row r="12" spans="1:7" s="2" customFormat="1" ht="12.75" customHeight="1">
      <c r="A12" s="161" t="s">
        <v>393</v>
      </c>
      <c r="B12" s="161" t="s">
        <v>394</v>
      </c>
      <c r="C12" s="163"/>
      <c r="D12" s="163"/>
      <c r="E12" s="163">
        <f>'30 - 3. Rozpočet s výkazem výmě'!H17</f>
        <v>0</v>
      </c>
      <c r="F12" s="162">
        <v>0</v>
      </c>
      <c r="G12" s="162">
        <v>0</v>
      </c>
    </row>
    <row r="13" spans="1:7" s="2" customFormat="1" ht="21" customHeight="1">
      <c r="A13" s="153" t="s">
        <v>47</v>
      </c>
      <c r="B13" s="153" t="s">
        <v>395</v>
      </c>
      <c r="C13" s="154"/>
      <c r="D13" s="154"/>
      <c r="E13" s="241">
        <f>SUM(E14:E15)</f>
        <v>0</v>
      </c>
      <c r="F13" s="155">
        <f>SUM(F14:F15)</f>
        <v>3.17035205</v>
      </c>
      <c r="G13" s="155">
        <v>0</v>
      </c>
    </row>
    <row r="14" spans="1:7" s="2" customFormat="1" ht="12.75" customHeight="1">
      <c r="A14" s="161" t="s">
        <v>396</v>
      </c>
      <c r="B14" s="161" t="s">
        <v>397</v>
      </c>
      <c r="C14" s="163"/>
      <c r="D14" s="163"/>
      <c r="E14" s="163">
        <f>'30 - 3. Rozpočet s výkazem výmě'!H27</f>
        <v>0</v>
      </c>
      <c r="F14" s="162">
        <v>0.125</v>
      </c>
      <c r="G14" s="162">
        <v>0</v>
      </c>
    </row>
    <row r="15" spans="1:7" s="2" customFormat="1" ht="12.75" customHeight="1">
      <c r="A15" s="161" t="s">
        <v>398</v>
      </c>
      <c r="B15" s="161" t="s">
        <v>399</v>
      </c>
      <c r="C15" s="163"/>
      <c r="D15" s="163"/>
      <c r="E15" s="163">
        <f>'30 - 3. Rozpočet s výkazem výmě'!H30</f>
        <v>0</v>
      </c>
      <c r="F15" s="162">
        <v>3.04535205</v>
      </c>
      <c r="G15" s="162">
        <v>0</v>
      </c>
    </row>
    <row r="16" spans="1:7" s="2" customFormat="1" ht="21" customHeight="1">
      <c r="A16" s="156"/>
      <c r="B16" s="156" t="s">
        <v>114</v>
      </c>
      <c r="C16" s="157"/>
      <c r="D16" s="157"/>
      <c r="E16" s="157">
        <f>E13+E10</f>
        <v>0</v>
      </c>
      <c r="F16" s="158">
        <f>F13+F10</f>
        <v>221.06535205000003</v>
      </c>
      <c r="G16" s="158">
        <f>G10</f>
        <v>202.61900000000003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4">
      <selection activeCell="G13" sqref="G13"/>
    </sheetView>
  </sheetViews>
  <sheetFormatPr defaultColWidth="10.66015625" defaultRowHeight="12" customHeight="1"/>
  <cols>
    <col min="1" max="1" width="7.5" style="1" customWidth="1"/>
    <col min="2" max="2" width="7.33203125" style="1" customWidth="1"/>
    <col min="3" max="3" width="12.16015625" style="1" customWidth="1"/>
    <col min="4" max="4" width="46.83203125" style="1" customWidth="1"/>
    <col min="5" max="5" width="4.33203125" style="1" customWidth="1"/>
    <col min="6" max="7" width="10.83203125" style="1" customWidth="1"/>
    <col min="8" max="8" width="14.5" style="1" customWidth="1"/>
    <col min="9" max="16384" width="10.66015625" style="2" customWidth="1"/>
  </cols>
  <sheetData>
    <row r="1" spans="1:8" s="1" customFormat="1" ht="19.5" customHeight="1">
      <c r="A1" s="123" t="s">
        <v>131</v>
      </c>
      <c r="B1" s="124"/>
      <c r="C1" s="124"/>
      <c r="D1" s="124"/>
      <c r="E1" s="124"/>
      <c r="F1" s="124"/>
      <c r="G1" s="124"/>
      <c r="H1" s="124"/>
    </row>
    <row r="2" spans="1:8" s="1" customFormat="1" ht="12.75" customHeight="1">
      <c r="A2" s="150" t="s">
        <v>117</v>
      </c>
      <c r="B2" s="151"/>
      <c r="C2" s="151"/>
      <c r="D2" s="151"/>
      <c r="E2" s="151"/>
      <c r="F2" s="151"/>
      <c r="G2" s="124"/>
      <c r="H2" s="124"/>
    </row>
    <row r="3" spans="1:8" s="1" customFormat="1" ht="12.75" customHeight="1">
      <c r="A3" s="150" t="s">
        <v>392</v>
      </c>
      <c r="B3" s="151"/>
      <c r="C3" s="151"/>
      <c r="D3" s="151"/>
      <c r="E3" s="151"/>
      <c r="F3" s="151" t="s">
        <v>121</v>
      </c>
      <c r="G3" s="124"/>
      <c r="H3" s="124"/>
    </row>
    <row r="4" spans="1:8" s="1" customFormat="1" ht="12.75" customHeight="1">
      <c r="A4" s="150"/>
      <c r="B4" s="151"/>
      <c r="C4" s="150"/>
      <c r="D4" s="151"/>
      <c r="E4" s="151"/>
      <c r="F4" s="151" t="s">
        <v>132</v>
      </c>
      <c r="G4" s="124"/>
      <c r="H4" s="124"/>
    </row>
    <row r="5" spans="1:8" s="1" customFormat="1" ht="12.75" customHeight="1">
      <c r="A5" s="151" t="s">
        <v>119</v>
      </c>
      <c r="B5" s="151"/>
      <c r="C5" s="151"/>
      <c r="D5" s="151"/>
      <c r="E5" s="151"/>
      <c r="F5" s="151" t="s">
        <v>133</v>
      </c>
      <c r="G5" s="124"/>
      <c r="H5" s="124"/>
    </row>
    <row r="6" spans="1:8" s="1" customFormat="1" ht="12.75" customHeight="1">
      <c r="A6" s="151" t="s">
        <v>120</v>
      </c>
      <c r="B6" s="151"/>
      <c r="C6" s="151"/>
      <c r="D6" s="151"/>
      <c r="E6" s="151"/>
      <c r="F6" s="151" t="s">
        <v>134</v>
      </c>
      <c r="G6" s="124"/>
      <c r="H6" s="124"/>
    </row>
    <row r="7" spans="1:8" s="1" customFormat="1" ht="6" customHeight="1">
      <c r="A7" s="124"/>
      <c r="B7" s="124"/>
      <c r="C7" s="124"/>
      <c r="D7" s="124"/>
      <c r="E7" s="124"/>
      <c r="F7" s="124"/>
      <c r="G7" s="124"/>
      <c r="H7" s="124"/>
    </row>
    <row r="8" spans="1:8" s="1" customFormat="1" ht="25.5" customHeight="1">
      <c r="A8" s="242" t="s">
        <v>135</v>
      </c>
      <c r="B8" s="242" t="s">
        <v>136</v>
      </c>
      <c r="C8" s="242" t="s">
        <v>123</v>
      </c>
      <c r="D8" s="242" t="s">
        <v>103</v>
      </c>
      <c r="E8" s="242" t="s">
        <v>137</v>
      </c>
      <c r="F8" s="242" t="s">
        <v>138</v>
      </c>
      <c r="G8" s="242" t="s">
        <v>139</v>
      </c>
      <c r="H8" s="242" t="s">
        <v>126</v>
      </c>
    </row>
    <row r="9" spans="1:8" s="1" customFormat="1" ht="12.75" customHeight="1">
      <c r="A9" s="242" t="s">
        <v>33</v>
      </c>
      <c r="B9" s="242" t="s">
        <v>40</v>
      </c>
      <c r="C9" s="242" t="s">
        <v>46</v>
      </c>
      <c r="D9" s="242" t="s">
        <v>52</v>
      </c>
      <c r="E9" s="242" t="s">
        <v>56</v>
      </c>
      <c r="F9" s="242" t="s">
        <v>60</v>
      </c>
      <c r="G9" s="242" t="s">
        <v>63</v>
      </c>
      <c r="H9" s="242" t="s">
        <v>36</v>
      </c>
    </row>
    <row r="10" spans="1:8" s="1" customFormat="1" ht="4.5" customHeight="1">
      <c r="A10" s="124"/>
      <c r="B10" s="124"/>
      <c r="C10" s="124"/>
      <c r="D10" s="124"/>
      <c r="E10" s="124"/>
      <c r="F10" s="124"/>
      <c r="G10" s="124"/>
      <c r="H10" s="124"/>
    </row>
    <row r="11" spans="1:8" s="1" customFormat="1" ht="21" customHeight="1">
      <c r="A11" s="160"/>
      <c r="B11" s="161"/>
      <c r="C11" s="161" t="s">
        <v>34</v>
      </c>
      <c r="D11" s="161" t="s">
        <v>208</v>
      </c>
      <c r="E11" s="161"/>
      <c r="F11" s="162"/>
      <c r="G11" s="163"/>
      <c r="H11" s="163">
        <f>H12+H17</f>
        <v>0</v>
      </c>
    </row>
    <row r="12" spans="1:8" s="1" customFormat="1" ht="21" customHeight="1">
      <c r="A12" s="160"/>
      <c r="B12" s="161"/>
      <c r="C12" s="161" t="s">
        <v>42</v>
      </c>
      <c r="D12" s="161" t="s">
        <v>211</v>
      </c>
      <c r="E12" s="161"/>
      <c r="F12" s="162"/>
      <c r="G12" s="163"/>
      <c r="H12" s="163">
        <f>SUM(H13:H15)</f>
        <v>0</v>
      </c>
    </row>
    <row r="13" spans="1:8" s="1" customFormat="1" ht="24" customHeight="1">
      <c r="A13" s="173">
        <v>15</v>
      </c>
      <c r="B13" s="174" t="s">
        <v>400</v>
      </c>
      <c r="C13" s="174" t="s">
        <v>401</v>
      </c>
      <c r="D13" s="174" t="s">
        <v>402</v>
      </c>
      <c r="E13" s="174" t="s">
        <v>403</v>
      </c>
      <c r="F13" s="175">
        <v>691</v>
      </c>
      <c r="G13" s="176"/>
      <c r="H13" s="243">
        <f>F13*G13</f>
        <v>0</v>
      </c>
    </row>
    <row r="14" spans="1:8" s="1" customFormat="1" ht="13.5" customHeight="1">
      <c r="A14" s="244"/>
      <c r="B14" s="245"/>
      <c r="C14" s="245"/>
      <c r="D14" s="245">
        <v>691</v>
      </c>
      <c r="E14" s="245"/>
      <c r="F14" s="246">
        <v>691</v>
      </c>
      <c r="G14" s="247"/>
      <c r="H14" s="248"/>
    </row>
    <row r="15" spans="1:8" s="1" customFormat="1" ht="13.5" customHeight="1">
      <c r="A15" s="178">
        <v>16</v>
      </c>
      <c r="B15" s="179" t="s">
        <v>145</v>
      </c>
      <c r="C15" s="179" t="s">
        <v>404</v>
      </c>
      <c r="D15" s="179" t="s">
        <v>405</v>
      </c>
      <c r="E15" s="179" t="s">
        <v>181</v>
      </c>
      <c r="F15" s="180">
        <v>280</v>
      </c>
      <c r="G15" s="181"/>
      <c r="H15" s="182">
        <f>F15*G15</f>
        <v>0</v>
      </c>
    </row>
    <row r="17" spans="1:8" s="1" customFormat="1" ht="13.5" customHeight="1">
      <c r="A17" s="160"/>
      <c r="B17" s="161"/>
      <c r="C17" s="161" t="s">
        <v>393</v>
      </c>
      <c r="D17" s="161" t="s">
        <v>394</v>
      </c>
      <c r="E17" s="161"/>
      <c r="F17" s="162"/>
      <c r="G17" s="163"/>
      <c r="H17" s="163">
        <f>SUM(H18:H25)</f>
        <v>0</v>
      </c>
    </row>
    <row r="18" spans="1:8" s="1" customFormat="1" ht="13.5" customHeight="1">
      <c r="A18" s="178">
        <v>21</v>
      </c>
      <c r="B18" s="179" t="s">
        <v>223</v>
      </c>
      <c r="C18" s="179" t="s">
        <v>406</v>
      </c>
      <c r="D18" s="179" t="s">
        <v>407</v>
      </c>
      <c r="E18" s="179" t="s">
        <v>229</v>
      </c>
      <c r="F18" s="180">
        <v>4.023</v>
      </c>
      <c r="G18" s="181"/>
      <c r="H18" s="182">
        <f aca="true" t="shared" si="0" ref="H18:H25">F18*G18</f>
        <v>0</v>
      </c>
    </row>
    <row r="19" spans="1:8" s="1" customFormat="1" ht="13.5" customHeight="1">
      <c r="A19" s="193">
        <v>22</v>
      </c>
      <c r="B19" s="194" t="s">
        <v>226</v>
      </c>
      <c r="C19" s="194" t="s">
        <v>227</v>
      </c>
      <c r="D19" s="194" t="s">
        <v>228</v>
      </c>
      <c r="E19" s="194" t="s">
        <v>229</v>
      </c>
      <c r="F19" s="195">
        <v>15.276</v>
      </c>
      <c r="G19" s="196"/>
      <c r="H19" s="197">
        <f t="shared" si="0"/>
        <v>0</v>
      </c>
    </row>
    <row r="20" spans="1:8" s="1" customFormat="1" ht="13.5" customHeight="1">
      <c r="A20" s="193">
        <v>23</v>
      </c>
      <c r="B20" s="194" t="s">
        <v>226</v>
      </c>
      <c r="C20" s="194" t="s">
        <v>230</v>
      </c>
      <c r="D20" s="194" t="s">
        <v>231</v>
      </c>
      <c r="E20" s="194" t="s">
        <v>229</v>
      </c>
      <c r="F20" s="195">
        <v>15.276</v>
      </c>
      <c r="G20" s="196"/>
      <c r="H20" s="197">
        <f t="shared" si="0"/>
        <v>0</v>
      </c>
    </row>
    <row r="21" spans="1:8" s="1" customFormat="1" ht="24" customHeight="1">
      <c r="A21" s="193">
        <v>24</v>
      </c>
      <c r="B21" s="194" t="s">
        <v>226</v>
      </c>
      <c r="C21" s="194" t="s">
        <v>232</v>
      </c>
      <c r="D21" s="194" t="s">
        <v>233</v>
      </c>
      <c r="E21" s="194" t="s">
        <v>229</v>
      </c>
      <c r="F21" s="195">
        <v>152.768</v>
      </c>
      <c r="G21" s="196"/>
      <c r="H21" s="197">
        <f t="shared" si="0"/>
        <v>0</v>
      </c>
    </row>
    <row r="22" spans="1:8" s="1" customFormat="1" ht="24" customHeight="1">
      <c r="A22" s="193">
        <v>25</v>
      </c>
      <c r="B22" s="194" t="s">
        <v>226</v>
      </c>
      <c r="C22" s="194" t="s">
        <v>234</v>
      </c>
      <c r="D22" s="194" t="s">
        <v>235</v>
      </c>
      <c r="E22" s="194" t="s">
        <v>229</v>
      </c>
      <c r="F22" s="195">
        <v>15.276</v>
      </c>
      <c r="G22" s="196"/>
      <c r="H22" s="197">
        <f t="shared" si="0"/>
        <v>0</v>
      </c>
    </row>
    <row r="23" spans="1:8" s="1" customFormat="1" ht="24" customHeight="1">
      <c r="A23" s="193">
        <v>26</v>
      </c>
      <c r="B23" s="194" t="s">
        <v>226</v>
      </c>
      <c r="C23" s="194" t="s">
        <v>236</v>
      </c>
      <c r="D23" s="194" t="s">
        <v>237</v>
      </c>
      <c r="E23" s="194" t="s">
        <v>229</v>
      </c>
      <c r="F23" s="195">
        <v>61.107</v>
      </c>
      <c r="G23" s="196"/>
      <c r="H23" s="197">
        <f t="shared" si="0"/>
        <v>0</v>
      </c>
    </row>
    <row r="24" spans="1:8" s="1" customFormat="1" ht="24" customHeight="1">
      <c r="A24" s="193">
        <v>27</v>
      </c>
      <c r="B24" s="194" t="s">
        <v>238</v>
      </c>
      <c r="C24" s="194" t="s">
        <v>239</v>
      </c>
      <c r="D24" s="194" t="s">
        <v>240</v>
      </c>
      <c r="E24" s="194" t="s">
        <v>229</v>
      </c>
      <c r="F24" s="195">
        <v>15.276</v>
      </c>
      <c r="G24" s="196"/>
      <c r="H24" s="197">
        <f t="shared" si="0"/>
        <v>0</v>
      </c>
    </row>
    <row r="25" spans="1:8" s="1" customFormat="1" ht="24" customHeight="1">
      <c r="A25" s="183">
        <v>28</v>
      </c>
      <c r="B25" s="184" t="s">
        <v>226</v>
      </c>
      <c r="C25" s="184" t="s">
        <v>241</v>
      </c>
      <c r="D25" s="184" t="s">
        <v>242</v>
      </c>
      <c r="E25" s="184" t="s">
        <v>229</v>
      </c>
      <c r="F25" s="195">
        <v>15.276</v>
      </c>
      <c r="G25" s="186"/>
      <c r="H25" s="187">
        <f t="shared" si="0"/>
        <v>0</v>
      </c>
    </row>
    <row r="26" spans="1:8" s="1" customFormat="1" ht="21" customHeight="1">
      <c r="A26" s="160"/>
      <c r="B26" s="161"/>
      <c r="C26" s="161" t="s">
        <v>47</v>
      </c>
      <c r="D26" s="161" t="s">
        <v>395</v>
      </c>
      <c r="E26" s="161"/>
      <c r="F26" s="162"/>
      <c r="G26" s="163"/>
      <c r="H26" s="163">
        <f>H27+H30</f>
        <v>0</v>
      </c>
    </row>
    <row r="27" spans="1:8" s="1" customFormat="1" ht="21" customHeight="1">
      <c r="A27" s="160"/>
      <c r="B27" s="161"/>
      <c r="C27" s="161" t="s">
        <v>396</v>
      </c>
      <c r="D27" s="161" t="s">
        <v>397</v>
      </c>
      <c r="E27" s="161"/>
      <c r="F27" s="162"/>
      <c r="G27" s="163"/>
      <c r="H27" s="163">
        <f>H28</f>
        <v>0</v>
      </c>
    </row>
    <row r="28" spans="1:8" s="1" customFormat="1" ht="24" customHeight="1">
      <c r="A28" s="173">
        <v>55</v>
      </c>
      <c r="B28" s="174" t="s">
        <v>396</v>
      </c>
      <c r="C28" s="174" t="s">
        <v>408</v>
      </c>
      <c r="D28" s="174" t="s">
        <v>409</v>
      </c>
      <c r="E28" s="174" t="s">
        <v>403</v>
      </c>
      <c r="F28" s="175">
        <v>4.14</v>
      </c>
      <c r="G28" s="176"/>
      <c r="H28" s="243">
        <f>F28*G28</f>
        <v>0</v>
      </c>
    </row>
    <row r="29" spans="1:8" s="1" customFormat="1" ht="13.5" customHeight="1">
      <c r="A29" s="188"/>
      <c r="B29" s="189"/>
      <c r="C29" s="189"/>
      <c r="D29" s="189" t="s">
        <v>410</v>
      </c>
      <c r="E29" s="189"/>
      <c r="F29" s="190">
        <v>4.14</v>
      </c>
      <c r="G29" s="191"/>
      <c r="H29" s="192"/>
    </row>
    <row r="30" spans="1:8" s="1" customFormat="1" ht="21" customHeight="1">
      <c r="A30" s="160"/>
      <c r="B30" s="161"/>
      <c r="C30" s="161" t="s">
        <v>398</v>
      </c>
      <c r="D30" s="161" t="s">
        <v>399</v>
      </c>
      <c r="E30" s="161"/>
      <c r="F30" s="162"/>
      <c r="G30" s="163"/>
      <c r="H30" s="163">
        <f>H31+H32</f>
        <v>0</v>
      </c>
    </row>
    <row r="31" spans="1:8" s="1" customFormat="1" ht="13.5" customHeight="1">
      <c r="A31" s="178">
        <v>56</v>
      </c>
      <c r="B31" s="179" t="s">
        <v>398</v>
      </c>
      <c r="C31" s="179" t="s">
        <v>411</v>
      </c>
      <c r="D31" s="179" t="s">
        <v>412</v>
      </c>
      <c r="E31" s="179" t="s">
        <v>403</v>
      </c>
      <c r="F31" s="180">
        <v>2228.52</v>
      </c>
      <c r="G31" s="181"/>
      <c r="H31" s="182">
        <f aca="true" t="shared" si="1" ref="H31:H32">F31*G31</f>
        <v>0</v>
      </c>
    </row>
    <row r="32" spans="1:8" s="1" customFormat="1" ht="24" customHeight="1">
      <c r="A32" s="183">
        <v>57</v>
      </c>
      <c r="B32" s="184" t="s">
        <v>398</v>
      </c>
      <c r="C32" s="184" t="s">
        <v>413</v>
      </c>
      <c r="D32" s="184" t="s">
        <v>414</v>
      </c>
      <c r="E32" s="184" t="s">
        <v>403</v>
      </c>
      <c r="F32" s="185">
        <v>2228.52</v>
      </c>
      <c r="G32" s="186"/>
      <c r="H32" s="187">
        <f t="shared" si="1"/>
        <v>0</v>
      </c>
    </row>
    <row r="33" spans="1:8" s="1" customFormat="1" ht="21" customHeight="1">
      <c r="A33" s="177"/>
      <c r="B33" s="156"/>
      <c r="C33" s="156"/>
      <c r="D33" s="156" t="s">
        <v>114</v>
      </c>
      <c r="E33" s="156"/>
      <c r="F33" s="158"/>
      <c r="G33" s="157"/>
      <c r="H33" s="157"/>
    </row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7875" bottom="0.7875" header="0.5118055555555555" footer="0.5118055555555555"/>
  <pageSetup fitToHeight="10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 topLeftCell="A1">
      <selection activeCell="D5" sqref="D5"/>
    </sheetView>
  </sheetViews>
  <sheetFormatPr defaultColWidth="9.33203125" defaultRowHeight="10.5"/>
  <cols>
    <col min="1" max="1" width="16" style="122" customWidth="1"/>
    <col min="2" max="2" width="65" style="122" customWidth="1"/>
    <col min="3" max="4" width="17.33203125" style="122" customWidth="1"/>
    <col min="5" max="5" width="17.16015625" style="122" customWidth="1"/>
    <col min="6" max="6" width="17" style="122" customWidth="1"/>
    <col min="7" max="16384" width="9.33203125" style="122" customWidth="1"/>
  </cols>
  <sheetData>
    <row r="1" spans="1:6" ht="18" customHeight="1">
      <c r="A1" s="123" t="s">
        <v>95</v>
      </c>
      <c r="B1" s="124"/>
      <c r="C1" s="124"/>
      <c r="D1" s="125"/>
      <c r="E1" s="126"/>
      <c r="F1" s="126"/>
    </row>
    <row r="2" spans="1:6" ht="6" customHeight="1">
      <c r="A2" s="124"/>
      <c r="B2" s="124"/>
      <c r="C2" s="124"/>
      <c r="D2" s="125"/>
      <c r="E2" s="126"/>
      <c r="F2" s="126"/>
    </row>
    <row r="3" spans="1:6" ht="12.75" customHeight="1">
      <c r="A3" s="127" t="s">
        <v>96</v>
      </c>
      <c r="B3" s="127">
        <f>'[1]Krycí list'!E5</f>
        <v>0</v>
      </c>
      <c r="C3" s="128" t="s">
        <v>97</v>
      </c>
      <c r="D3" s="129"/>
      <c r="E3" s="128"/>
      <c r="F3" s="128"/>
    </row>
    <row r="4" spans="1:6" ht="12" customHeight="1">
      <c r="A4" s="128" t="s">
        <v>98</v>
      </c>
      <c r="B4" s="130">
        <f>'[1]Krycí list'!E26</f>
        <v>0</v>
      </c>
      <c r="C4" s="128" t="s">
        <v>99</v>
      </c>
      <c r="D4" s="131">
        <f>'[1]Krycí list'!E27</f>
        <v>0</v>
      </c>
      <c r="E4" s="128"/>
      <c r="F4" s="128"/>
    </row>
    <row r="5" spans="1:6" ht="12.75" customHeight="1">
      <c r="A5" s="128" t="s">
        <v>100</v>
      </c>
      <c r="B5" s="130">
        <f>'[1]Krycí list'!E28</f>
        <v>0</v>
      </c>
      <c r="C5" s="128" t="s">
        <v>101</v>
      </c>
      <c r="D5" s="131"/>
      <c r="E5" s="128"/>
      <c r="F5" s="128"/>
    </row>
    <row r="6" spans="1:6" ht="5.25" customHeight="1">
      <c r="A6" s="124"/>
      <c r="B6" s="124"/>
      <c r="C6" s="124"/>
      <c r="D6" s="125"/>
      <c r="E6" s="126"/>
      <c r="F6" s="126"/>
    </row>
    <row r="7" spans="1:6" ht="12" customHeight="1">
      <c r="A7" s="132" t="s">
        <v>102</v>
      </c>
      <c r="B7" s="133" t="s">
        <v>103</v>
      </c>
      <c r="C7" s="133" t="s">
        <v>104</v>
      </c>
      <c r="D7" s="134">
        <f>CONCATENATE(CONCATENATE("DPH ",'[1]Krycí list'!M48)," %")</f>
        <v>0</v>
      </c>
      <c r="E7" s="134">
        <f>CONCATENATE(CONCATENATE("DPH ",'[1]Krycí list'!M49)," %")</f>
        <v>0</v>
      </c>
      <c r="F7" s="135" t="s">
        <v>105</v>
      </c>
    </row>
    <row r="8" spans="1:6" ht="12" customHeight="1">
      <c r="A8" s="136">
        <v>1</v>
      </c>
      <c r="B8" s="137">
        <v>2</v>
      </c>
      <c r="C8" s="137">
        <v>3</v>
      </c>
      <c r="D8" s="137">
        <v>4</v>
      </c>
      <c r="E8" s="137">
        <v>5</v>
      </c>
      <c r="F8" s="138">
        <v>6</v>
      </c>
    </row>
    <row r="9" spans="1:6" ht="3.75" customHeight="1">
      <c r="A9" s="139"/>
      <c r="B9" s="140"/>
      <c r="C9" s="140"/>
      <c r="D9" s="141"/>
      <c r="E9" s="140"/>
      <c r="F9" s="142"/>
    </row>
    <row r="10" spans="1:6" ht="12" customHeight="1">
      <c r="A10" s="143" t="s">
        <v>106</v>
      </c>
      <c r="B10" s="143" t="s">
        <v>107</v>
      </c>
      <c r="C10" s="144">
        <f>'[2]Krycí list'!R47</f>
        <v>0</v>
      </c>
      <c r="D10" s="144">
        <f>'[2]Krycí list'!R48</f>
        <v>0</v>
      </c>
      <c r="E10" s="144">
        <f>'[2]Krycí list'!R49</f>
        <v>0</v>
      </c>
      <c r="F10" s="144">
        <f>C10+D10+E10</f>
        <v>0</v>
      </c>
    </row>
    <row r="11" spans="1:6" ht="12" customHeight="1">
      <c r="A11" s="145" t="s">
        <v>108</v>
      </c>
      <c r="B11" s="145" t="s">
        <v>109</v>
      </c>
      <c r="C11" s="146">
        <f>'10 - 1. Krycí list rozpočtu'!R30</f>
        <v>0</v>
      </c>
      <c r="D11" s="146"/>
      <c r="E11" s="146">
        <f>'10 - 1. Krycí list rozpočtu'!R32</f>
        <v>0</v>
      </c>
      <c r="F11" s="146">
        <f aca="true" t="shared" si="0" ref="F11:F13">SUM(C11:E11)</f>
        <v>0</v>
      </c>
    </row>
    <row r="12" spans="1:6" ht="12" customHeight="1">
      <c r="A12" s="145" t="s">
        <v>110</v>
      </c>
      <c r="B12" s="145" t="s">
        <v>111</v>
      </c>
      <c r="C12" s="146">
        <f>'20 - 1. Krycí list rozpočtu'!R30</f>
        <v>0</v>
      </c>
      <c r="D12" s="146"/>
      <c r="E12" s="146">
        <f>'20 - 1. Krycí list rozpočtu'!R32</f>
        <v>0</v>
      </c>
      <c r="F12" s="146">
        <f t="shared" si="0"/>
        <v>0</v>
      </c>
    </row>
    <row r="13" spans="1:6" ht="12" customHeight="1">
      <c r="A13" s="145" t="s">
        <v>112</v>
      </c>
      <c r="B13" s="145" t="s">
        <v>113</v>
      </c>
      <c r="C13" s="146">
        <f>'30 - 1. Krycí list rozpočtu'!R30</f>
        <v>0</v>
      </c>
      <c r="D13" s="146"/>
      <c r="E13" s="146">
        <f>'30 - 1. Krycí list rozpočtu'!R32</f>
        <v>0</v>
      </c>
      <c r="F13" s="146">
        <f t="shared" si="0"/>
        <v>0</v>
      </c>
    </row>
    <row r="14" spans="1:6" ht="12" customHeight="1">
      <c r="A14" s="147"/>
      <c r="B14" s="148" t="s">
        <v>114</v>
      </c>
      <c r="C14" s="149">
        <f>SUM(C10:C13)</f>
        <v>0</v>
      </c>
      <c r="D14" s="149"/>
      <c r="E14" s="149">
        <f>SUM(E10:E13)</f>
        <v>0</v>
      </c>
      <c r="F14" s="149">
        <f>SUM(F11:F13)</f>
        <v>0</v>
      </c>
    </row>
    <row r="15" ht="12.75"/>
    <row r="16" ht="12.75"/>
    <row r="21" ht="12.75"/>
    <row r="24" ht="12.75"/>
    <row r="34" ht="12.75"/>
    <row r="44" ht="12.75"/>
    <row r="126" ht="12.75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workbookViewId="0" topLeftCell="A1">
      <pane ySplit="3" topLeftCell="A13" activePane="bottomLeft" state="frozen"/>
      <selection pane="topLeft" activeCell="A1" sqref="A1"/>
      <selection pane="bottomLeft" activeCell="O15" sqref="O15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4.66015625" style="1" customWidth="1"/>
    <col min="14" max="14" width="5.66015625" style="1" customWidth="1"/>
    <col min="15" max="15" width="4.16015625" style="1" customWidth="1"/>
    <col min="16" max="16" width="15.33203125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s="2" customFormat="1" ht="24" customHeight="1">
      <c r="A6" s="16"/>
      <c r="B6" s="17" t="s">
        <v>4</v>
      </c>
      <c r="C6" s="17"/>
      <c r="D6" s="17"/>
      <c r="E6" s="23" t="s">
        <v>115</v>
      </c>
      <c r="F6" s="23"/>
      <c r="G6" s="23"/>
      <c r="H6" s="23"/>
      <c r="I6" s="23"/>
      <c r="J6" s="23"/>
      <c r="K6" s="23"/>
      <c r="L6" s="23"/>
      <c r="M6" s="17"/>
      <c r="N6" s="17"/>
      <c r="O6" s="19" t="s">
        <v>5</v>
      </c>
      <c r="P6" s="19"/>
      <c r="Q6" s="24"/>
      <c r="R6" s="25"/>
      <c r="S6" s="22"/>
    </row>
    <row r="7" spans="1:19" s="2" customFormat="1" ht="24" customHeight="1">
      <c r="A7" s="16"/>
      <c r="B7" s="17"/>
      <c r="C7" s="17"/>
      <c r="D7" s="17"/>
      <c r="E7" s="26"/>
      <c r="F7" s="26"/>
      <c r="G7" s="26"/>
      <c r="H7" s="26"/>
      <c r="I7" s="26"/>
      <c r="J7" s="26"/>
      <c r="K7" s="26"/>
      <c r="L7" s="26"/>
      <c r="M7" s="17"/>
      <c r="N7" s="17"/>
      <c r="O7" s="19" t="s">
        <v>6</v>
      </c>
      <c r="P7" s="19"/>
      <c r="Q7" s="27" t="s">
        <v>7</v>
      </c>
      <c r="R7" s="28"/>
      <c r="S7" s="22"/>
    </row>
    <row r="8" spans="1:19" s="2" customFormat="1" ht="24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8</v>
      </c>
      <c r="P8" s="19"/>
      <c r="Q8" s="17" t="s">
        <v>9</v>
      </c>
      <c r="R8" s="17"/>
      <c r="S8" s="22"/>
    </row>
    <row r="9" spans="1:19" s="2" customFormat="1" ht="24" customHeight="1">
      <c r="A9" s="16"/>
      <c r="B9" s="17" t="s">
        <v>10</v>
      </c>
      <c r="C9" s="17"/>
      <c r="D9" s="17"/>
      <c r="E9" s="29" t="s">
        <v>11</v>
      </c>
      <c r="F9" s="29"/>
      <c r="G9" s="29"/>
      <c r="H9" s="29"/>
      <c r="I9" s="29"/>
      <c r="J9" s="29"/>
      <c r="K9" s="29"/>
      <c r="L9" s="29"/>
      <c r="M9" s="17"/>
      <c r="N9" s="17"/>
      <c r="O9" s="30"/>
      <c r="P9" s="30"/>
      <c r="Q9" s="31"/>
      <c r="R9" s="32"/>
      <c r="S9" s="22"/>
    </row>
    <row r="10" spans="1:19" s="2" customFormat="1" ht="24" customHeight="1">
      <c r="A10" s="16"/>
      <c r="B10" s="17" t="s">
        <v>12</v>
      </c>
      <c r="C10" s="17"/>
      <c r="D10" s="17"/>
      <c r="E10" s="33"/>
      <c r="F10" s="33"/>
      <c r="G10" s="33"/>
      <c r="H10" s="33"/>
      <c r="I10" s="33"/>
      <c r="J10" s="33"/>
      <c r="K10" s="33"/>
      <c r="L10" s="33"/>
      <c r="M10" s="17"/>
      <c r="N10" s="17"/>
      <c r="O10" s="30"/>
      <c r="P10" s="30"/>
      <c r="Q10" s="31"/>
      <c r="R10" s="32"/>
      <c r="S10" s="22"/>
    </row>
    <row r="11" spans="1:19" s="2" customFormat="1" ht="24" customHeight="1">
      <c r="A11" s="16"/>
      <c r="B11" s="17" t="s">
        <v>13</v>
      </c>
      <c r="C11" s="17"/>
      <c r="D11" s="17"/>
      <c r="E11" s="34"/>
      <c r="F11" s="34"/>
      <c r="G11" s="34"/>
      <c r="H11" s="34"/>
      <c r="I11" s="34"/>
      <c r="J11" s="34"/>
      <c r="K11" s="34"/>
      <c r="L11" s="34"/>
      <c r="M11" s="17"/>
      <c r="N11" s="17"/>
      <c r="O11" s="30"/>
      <c r="P11" s="30"/>
      <c r="Q11" s="31"/>
      <c r="R11" s="32"/>
      <c r="S11" s="22"/>
    </row>
    <row r="12" spans="1:19" s="2" customFormat="1" ht="18" customHeight="1">
      <c r="A12" s="16"/>
      <c r="B12" s="17"/>
      <c r="C12" s="17"/>
      <c r="D12" s="17"/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35"/>
      <c r="P12" s="35"/>
      <c r="Q12" s="35"/>
      <c r="R12" s="17"/>
      <c r="S12" s="22"/>
    </row>
    <row r="13" spans="1:19" s="2" customFormat="1" ht="18" customHeight="1">
      <c r="A13" s="16"/>
      <c r="B13" s="17"/>
      <c r="C13" s="17"/>
      <c r="D13" s="17"/>
      <c r="E13" s="35" t="s">
        <v>14</v>
      </c>
      <c r="F13" s="17"/>
      <c r="G13" s="17" t="s">
        <v>15</v>
      </c>
      <c r="H13" s="17"/>
      <c r="I13" s="17"/>
      <c r="J13" s="17"/>
      <c r="K13" s="17"/>
      <c r="L13" s="17"/>
      <c r="M13" s="17"/>
      <c r="N13" s="17"/>
      <c r="O13" s="36" t="s">
        <v>16</v>
      </c>
      <c r="P13" s="36"/>
      <c r="Q13" s="35"/>
      <c r="R13" s="37"/>
      <c r="S13" s="22"/>
    </row>
    <row r="14" spans="1:19" s="2" customFormat="1" ht="18" customHeight="1">
      <c r="A14" s="16"/>
      <c r="B14" s="17"/>
      <c r="C14" s="17"/>
      <c r="D14" s="17"/>
      <c r="E14" s="30"/>
      <c r="F14" s="17"/>
      <c r="G14" s="31"/>
      <c r="H14" s="38"/>
      <c r="I14" s="39"/>
      <c r="J14" s="17"/>
      <c r="K14" s="17"/>
      <c r="L14" s="17"/>
      <c r="M14" s="17"/>
      <c r="N14" s="17"/>
      <c r="O14" s="30">
        <f>'X559 - 1. Krycí list rozpočtu'!O14</f>
        <v>0</v>
      </c>
      <c r="P14" s="30"/>
      <c r="Q14" s="35"/>
      <c r="R14" s="40"/>
      <c r="S14" s="22"/>
    </row>
    <row r="15" spans="1:19" s="2" customFormat="1" ht="9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"/>
      <c r="P15" s="42"/>
      <c r="Q15" s="42"/>
      <c r="R15" s="42"/>
      <c r="S15" s="43"/>
    </row>
    <row r="16" spans="1:19" s="2" customFormat="1" ht="20.25" customHeight="1">
      <c r="A16" s="44"/>
      <c r="B16" s="45"/>
      <c r="C16" s="45"/>
      <c r="D16" s="45"/>
      <c r="E16" s="46" t="s">
        <v>18</v>
      </c>
      <c r="F16" s="45"/>
      <c r="G16" s="45"/>
      <c r="H16" s="45"/>
      <c r="I16" s="45"/>
      <c r="J16" s="45"/>
      <c r="K16" s="45"/>
      <c r="L16" s="45"/>
      <c r="M16" s="45"/>
      <c r="N16" s="45"/>
      <c r="O16" s="14"/>
      <c r="P16" s="45"/>
      <c r="Q16" s="45"/>
      <c r="R16" s="45"/>
      <c r="S16" s="47"/>
    </row>
    <row r="17" spans="1:19" s="2" customFormat="1" ht="21" customHeight="1">
      <c r="A17" s="48" t="s">
        <v>19</v>
      </c>
      <c r="B17" s="49"/>
      <c r="C17" s="49"/>
      <c r="D17" s="50"/>
      <c r="E17" s="51" t="s">
        <v>20</v>
      </c>
      <c r="F17" s="50"/>
      <c r="G17" s="51" t="s">
        <v>21</v>
      </c>
      <c r="H17" s="49"/>
      <c r="I17" s="50"/>
      <c r="J17" s="51" t="s">
        <v>22</v>
      </c>
      <c r="K17" s="49"/>
      <c r="L17" s="51" t="s">
        <v>23</v>
      </c>
      <c r="M17" s="49"/>
      <c r="N17" s="49"/>
      <c r="O17" s="49"/>
      <c r="P17" s="50"/>
      <c r="Q17" s="51" t="s">
        <v>24</v>
      </c>
      <c r="R17" s="49"/>
      <c r="S17" s="52"/>
    </row>
    <row r="18" spans="1:19" s="2" customFormat="1" ht="18" customHeight="1">
      <c r="A18" s="53"/>
      <c r="B18" s="54"/>
      <c r="C18" s="54"/>
      <c r="D18" s="55">
        <v>0</v>
      </c>
      <c r="E18" s="56">
        <v>0</v>
      </c>
      <c r="F18" s="57"/>
      <c r="G18" s="58"/>
      <c r="H18" s="54"/>
      <c r="I18" s="55">
        <v>0</v>
      </c>
      <c r="J18" s="56">
        <v>0</v>
      </c>
      <c r="K18" s="59"/>
      <c r="L18" s="58"/>
      <c r="M18" s="54"/>
      <c r="N18" s="54"/>
      <c r="O18" s="60"/>
      <c r="P18" s="55">
        <v>0</v>
      </c>
      <c r="Q18" s="58"/>
      <c r="R18" s="61">
        <v>0</v>
      </c>
      <c r="S18" s="62"/>
    </row>
    <row r="19" spans="1:19" s="2" customFormat="1" ht="20.25" customHeight="1">
      <c r="A19" s="44"/>
      <c r="B19" s="45"/>
      <c r="C19" s="45"/>
      <c r="D19" s="45"/>
      <c r="E19" s="46" t="s">
        <v>25</v>
      </c>
      <c r="F19" s="45"/>
      <c r="G19" s="45"/>
      <c r="H19" s="45"/>
      <c r="I19" s="45"/>
      <c r="J19" s="63" t="s">
        <v>26</v>
      </c>
      <c r="K19" s="45"/>
      <c r="L19" s="45"/>
      <c r="M19" s="45"/>
      <c r="N19" s="45"/>
      <c r="O19" s="42"/>
      <c r="P19" s="45"/>
      <c r="Q19" s="45"/>
      <c r="R19" s="45"/>
      <c r="S19" s="47"/>
    </row>
    <row r="20" spans="1:19" s="2" customFormat="1" ht="18" customHeight="1">
      <c r="A20" s="64" t="s">
        <v>27</v>
      </c>
      <c r="B20" s="65"/>
      <c r="C20" s="66" t="s">
        <v>28</v>
      </c>
      <c r="D20" s="67"/>
      <c r="E20" s="67"/>
      <c r="F20" s="68"/>
      <c r="G20" s="64" t="s">
        <v>29</v>
      </c>
      <c r="H20" s="69"/>
      <c r="I20" s="66" t="s">
        <v>30</v>
      </c>
      <c r="J20" s="67"/>
      <c r="K20" s="67"/>
      <c r="L20" s="64" t="s">
        <v>31</v>
      </c>
      <c r="M20" s="69"/>
      <c r="N20" s="66" t="s">
        <v>32</v>
      </c>
      <c r="O20" s="70"/>
      <c r="P20" s="67"/>
      <c r="Q20" s="67"/>
      <c r="R20" s="67"/>
      <c r="S20" s="68"/>
    </row>
    <row r="21" spans="1:19" s="2" customFormat="1" ht="18" customHeight="1">
      <c r="A21" s="71" t="s">
        <v>33</v>
      </c>
      <c r="B21" s="72" t="s">
        <v>34</v>
      </c>
      <c r="C21" s="73"/>
      <c r="D21" s="74" t="s">
        <v>35</v>
      </c>
      <c r="E21" s="75">
        <v>0</v>
      </c>
      <c r="F21" s="76"/>
      <c r="G21" s="71" t="s">
        <v>36</v>
      </c>
      <c r="H21" s="77" t="s">
        <v>37</v>
      </c>
      <c r="I21" s="78"/>
      <c r="J21" s="79">
        <v>0</v>
      </c>
      <c r="K21" s="80"/>
      <c r="L21" s="71" t="s">
        <v>38</v>
      </c>
      <c r="M21" s="81" t="s">
        <v>39</v>
      </c>
      <c r="N21" s="82"/>
      <c r="O21" s="82"/>
      <c r="P21" s="82"/>
      <c r="Q21" s="83">
        <v>0</v>
      </c>
      <c r="R21" s="75">
        <v>0</v>
      </c>
      <c r="S21" s="76"/>
    </row>
    <row r="22" spans="1:19" s="2" customFormat="1" ht="18" customHeight="1">
      <c r="A22" s="71" t="s">
        <v>40</v>
      </c>
      <c r="B22" s="84"/>
      <c r="C22" s="85"/>
      <c r="D22" s="74" t="s">
        <v>41</v>
      </c>
      <c r="E22" s="75">
        <v>0</v>
      </c>
      <c r="F22" s="76"/>
      <c r="G22" s="71" t="s">
        <v>42</v>
      </c>
      <c r="H22" s="17" t="s">
        <v>43</v>
      </c>
      <c r="I22" s="78"/>
      <c r="J22" s="79">
        <v>0</v>
      </c>
      <c r="K22" s="80"/>
      <c r="L22" s="71" t="s">
        <v>44</v>
      </c>
      <c r="M22" s="81" t="s">
        <v>45</v>
      </c>
      <c r="N22" s="82"/>
      <c r="O22" s="17"/>
      <c r="P22" s="82"/>
      <c r="Q22" s="83">
        <v>0</v>
      </c>
      <c r="R22" s="75">
        <v>0</v>
      </c>
      <c r="S22" s="76"/>
    </row>
    <row r="23" spans="1:19" s="2" customFormat="1" ht="18" customHeight="1">
      <c r="A23" s="71" t="s">
        <v>46</v>
      </c>
      <c r="B23" s="72" t="s">
        <v>47</v>
      </c>
      <c r="C23" s="73"/>
      <c r="D23" s="74" t="s">
        <v>35</v>
      </c>
      <c r="E23" s="75">
        <v>0</v>
      </c>
      <c r="F23" s="76"/>
      <c r="G23" s="71" t="s">
        <v>48</v>
      </c>
      <c r="H23" s="77" t="s">
        <v>49</v>
      </c>
      <c r="I23" s="78"/>
      <c r="J23" s="79">
        <v>0</v>
      </c>
      <c r="K23" s="80"/>
      <c r="L23" s="71" t="s">
        <v>50</v>
      </c>
      <c r="M23" s="81" t="s">
        <v>51</v>
      </c>
      <c r="N23" s="82"/>
      <c r="O23" s="82"/>
      <c r="P23" s="82"/>
      <c r="Q23" s="83">
        <v>0</v>
      </c>
      <c r="R23" s="75">
        <v>0</v>
      </c>
      <c r="S23" s="76"/>
    </row>
    <row r="24" spans="1:19" s="2" customFormat="1" ht="18" customHeight="1">
      <c r="A24" s="71" t="s">
        <v>52</v>
      </c>
      <c r="B24" s="84"/>
      <c r="C24" s="85"/>
      <c r="D24" s="74" t="s">
        <v>41</v>
      </c>
      <c r="E24" s="75">
        <f>'10 - 1. Rekapitulace rozpočtu'!E10</f>
        <v>0</v>
      </c>
      <c r="F24" s="76"/>
      <c r="G24" s="71" t="s">
        <v>53</v>
      </c>
      <c r="H24" s="77"/>
      <c r="I24" s="78"/>
      <c r="J24" s="79">
        <v>0</v>
      </c>
      <c r="K24" s="80"/>
      <c r="L24" s="71" t="s">
        <v>54</v>
      </c>
      <c r="M24" s="81" t="s">
        <v>55</v>
      </c>
      <c r="N24" s="82"/>
      <c r="O24" s="17"/>
      <c r="P24" s="82"/>
      <c r="Q24" s="83">
        <v>0</v>
      </c>
      <c r="R24" s="75">
        <v>0</v>
      </c>
      <c r="S24" s="76"/>
    </row>
    <row r="25" spans="1:19" s="2" customFormat="1" ht="18" customHeight="1">
      <c r="A25" s="71" t="s">
        <v>56</v>
      </c>
      <c r="B25" s="72" t="s">
        <v>57</v>
      </c>
      <c r="C25" s="73"/>
      <c r="D25" s="74" t="s">
        <v>35</v>
      </c>
      <c r="E25" s="75">
        <v>0</v>
      </c>
      <c r="F25" s="76"/>
      <c r="G25" s="86"/>
      <c r="H25" s="82"/>
      <c r="I25" s="78"/>
      <c r="J25" s="79"/>
      <c r="K25" s="80"/>
      <c r="L25" s="71" t="s">
        <v>58</v>
      </c>
      <c r="M25" s="81" t="s">
        <v>59</v>
      </c>
      <c r="N25" s="82"/>
      <c r="O25" s="82"/>
      <c r="P25" s="82"/>
      <c r="Q25" s="83">
        <v>0</v>
      </c>
      <c r="R25" s="75">
        <v>0</v>
      </c>
      <c r="S25" s="76"/>
    </row>
    <row r="26" spans="1:19" s="2" customFormat="1" ht="18" customHeight="1">
      <c r="A26" s="71" t="s">
        <v>60</v>
      </c>
      <c r="B26" s="84"/>
      <c r="C26" s="85"/>
      <c r="D26" s="74" t="s">
        <v>41</v>
      </c>
      <c r="E26" s="75">
        <f>'10 - 1. Rekapitulace rozpočtu'!E11</f>
        <v>0</v>
      </c>
      <c r="F26" s="76"/>
      <c r="G26" s="86"/>
      <c r="H26" s="82"/>
      <c r="I26" s="78"/>
      <c r="J26" s="79"/>
      <c r="K26" s="80"/>
      <c r="L26" s="71" t="s">
        <v>61</v>
      </c>
      <c r="M26" s="77" t="s">
        <v>62</v>
      </c>
      <c r="N26" s="82"/>
      <c r="O26" s="17"/>
      <c r="P26" s="82"/>
      <c r="Q26" s="78"/>
      <c r="R26" s="75">
        <v>0</v>
      </c>
      <c r="S26" s="76"/>
    </row>
    <row r="27" spans="1:19" s="2" customFormat="1" ht="18" customHeight="1">
      <c r="A27" s="71" t="s">
        <v>63</v>
      </c>
      <c r="B27" s="87" t="s">
        <v>64</v>
      </c>
      <c r="C27" s="82"/>
      <c r="D27" s="78"/>
      <c r="E27" s="88">
        <f>SUM(E21:E26)</f>
        <v>0</v>
      </c>
      <c r="F27" s="47"/>
      <c r="G27" s="71" t="s">
        <v>65</v>
      </c>
      <c r="H27" s="87" t="s">
        <v>66</v>
      </c>
      <c r="I27" s="78"/>
      <c r="J27" s="89"/>
      <c r="K27" s="90"/>
      <c r="L27" s="71" t="s">
        <v>67</v>
      </c>
      <c r="M27" s="87" t="s">
        <v>68</v>
      </c>
      <c r="N27" s="82"/>
      <c r="O27" s="82"/>
      <c r="P27" s="82"/>
      <c r="Q27" s="78"/>
      <c r="R27" s="88">
        <v>0</v>
      </c>
      <c r="S27" s="47"/>
    </row>
    <row r="28" spans="1:19" s="2" customFormat="1" ht="18" customHeight="1">
      <c r="A28" s="91" t="s">
        <v>69</v>
      </c>
      <c r="B28" s="92" t="s">
        <v>70</v>
      </c>
      <c r="C28" s="93"/>
      <c r="D28" s="94"/>
      <c r="E28" s="95">
        <v>0</v>
      </c>
      <c r="F28" s="43"/>
      <c r="G28" s="91" t="s">
        <v>71</v>
      </c>
      <c r="H28" s="92" t="s">
        <v>72</v>
      </c>
      <c r="I28" s="94"/>
      <c r="J28" s="96">
        <v>0</v>
      </c>
      <c r="K28" s="97"/>
      <c r="L28" s="91" t="s">
        <v>73</v>
      </c>
      <c r="M28" s="92" t="s">
        <v>74</v>
      </c>
      <c r="N28" s="93"/>
      <c r="O28" s="42"/>
      <c r="P28" s="93"/>
      <c r="Q28" s="94"/>
      <c r="R28" s="95">
        <v>0</v>
      </c>
      <c r="S28" s="43"/>
    </row>
    <row r="29" spans="1:19" s="2" customFormat="1" ht="18" customHeight="1">
      <c r="A29" s="98" t="s">
        <v>12</v>
      </c>
      <c r="B29" s="14"/>
      <c r="C29" s="14"/>
      <c r="D29" s="14"/>
      <c r="E29" s="14"/>
      <c r="F29" s="99"/>
      <c r="G29" s="100"/>
      <c r="H29" s="14"/>
      <c r="I29" s="14"/>
      <c r="J29" s="14"/>
      <c r="K29" s="14"/>
      <c r="L29" s="64" t="s">
        <v>75</v>
      </c>
      <c r="M29" s="50"/>
      <c r="N29" s="66" t="s">
        <v>76</v>
      </c>
      <c r="O29" s="17"/>
      <c r="P29" s="49"/>
      <c r="Q29" s="49"/>
      <c r="R29" s="49"/>
      <c r="S29" s="52"/>
    </row>
    <row r="30" spans="1:19" s="2" customFormat="1" ht="18" customHeight="1">
      <c r="A30" s="16"/>
      <c r="B30" s="17"/>
      <c r="C30" s="17"/>
      <c r="D30" s="17"/>
      <c r="E30" s="17"/>
      <c r="F30" s="101"/>
      <c r="G30" s="102"/>
      <c r="H30" s="17"/>
      <c r="I30" s="17"/>
      <c r="J30" s="17"/>
      <c r="K30" s="17"/>
      <c r="L30" s="71" t="s">
        <v>77</v>
      </c>
      <c r="M30" s="77" t="s">
        <v>78</v>
      </c>
      <c r="N30" s="82"/>
      <c r="O30" s="82"/>
      <c r="P30" s="82"/>
      <c r="Q30" s="78"/>
      <c r="R30" s="88">
        <f>E27</f>
        <v>0</v>
      </c>
      <c r="S30" s="47"/>
    </row>
    <row r="31" spans="1:19" s="2" customFormat="1" ht="18" customHeight="1">
      <c r="A31" s="103" t="s">
        <v>79</v>
      </c>
      <c r="B31" s="104"/>
      <c r="C31" s="104"/>
      <c r="D31" s="104"/>
      <c r="E31" s="104"/>
      <c r="F31" s="85"/>
      <c r="G31" s="105" t="s">
        <v>80</v>
      </c>
      <c r="H31" s="104"/>
      <c r="I31" s="104"/>
      <c r="J31" s="104"/>
      <c r="K31" s="104"/>
      <c r="L31" s="71" t="s">
        <v>81</v>
      </c>
      <c r="M31" s="81" t="s">
        <v>82</v>
      </c>
      <c r="N31" s="106">
        <v>15</v>
      </c>
      <c r="O31" s="35" t="s">
        <v>83</v>
      </c>
      <c r="P31" s="107">
        <v>0</v>
      </c>
      <c r="Q31" s="107"/>
      <c r="R31" s="108"/>
      <c r="S31" s="109"/>
    </row>
    <row r="32" spans="1:19" s="2" customFormat="1" ht="20.25" customHeight="1">
      <c r="A32" s="110" t="s">
        <v>10</v>
      </c>
      <c r="B32" s="111"/>
      <c r="C32" s="111"/>
      <c r="D32" s="111"/>
      <c r="E32" s="111"/>
      <c r="F32" s="73"/>
      <c r="G32" s="112"/>
      <c r="H32" s="111"/>
      <c r="I32" s="111"/>
      <c r="J32" s="111"/>
      <c r="K32" s="111"/>
      <c r="L32" s="71" t="s">
        <v>84</v>
      </c>
      <c r="M32" s="81" t="s">
        <v>82</v>
      </c>
      <c r="N32" s="106">
        <v>21</v>
      </c>
      <c r="O32" s="113" t="s">
        <v>83</v>
      </c>
      <c r="P32" s="114"/>
      <c r="Q32" s="114"/>
      <c r="R32" s="75">
        <f>R30*0.21</f>
        <v>0</v>
      </c>
      <c r="S32" s="76"/>
    </row>
    <row r="33" spans="1:19" s="2" customFormat="1" ht="20.25" customHeight="1">
      <c r="A33" s="16"/>
      <c r="B33" s="17"/>
      <c r="C33" s="17"/>
      <c r="D33" s="17"/>
      <c r="E33" s="17"/>
      <c r="F33" s="101"/>
      <c r="G33" s="102"/>
      <c r="H33" s="17"/>
      <c r="I33" s="17"/>
      <c r="J33" s="17"/>
      <c r="K33" s="17"/>
      <c r="L33" s="91" t="s">
        <v>85</v>
      </c>
      <c r="M33" s="115" t="s">
        <v>86</v>
      </c>
      <c r="N33" s="93"/>
      <c r="O33" s="17"/>
      <c r="P33" s="93"/>
      <c r="Q33" s="94"/>
      <c r="R33" s="116">
        <f>SUM(R30:R32)</f>
        <v>0</v>
      </c>
      <c r="S33" s="32"/>
    </row>
    <row r="34" spans="1:19" s="2" customFormat="1" ht="18" customHeight="1">
      <c r="A34" s="103" t="s">
        <v>79</v>
      </c>
      <c r="B34" s="104"/>
      <c r="C34" s="104"/>
      <c r="D34" s="104"/>
      <c r="E34" s="104"/>
      <c r="F34" s="85"/>
      <c r="G34" s="105" t="s">
        <v>80</v>
      </c>
      <c r="H34" s="104"/>
      <c r="I34" s="104"/>
      <c r="J34" s="104"/>
      <c r="K34" s="104"/>
      <c r="L34" s="64" t="s">
        <v>87</v>
      </c>
      <c r="M34" s="50"/>
      <c r="N34" s="66" t="s">
        <v>88</v>
      </c>
      <c r="O34" s="14"/>
      <c r="P34" s="49"/>
      <c r="Q34" s="49"/>
      <c r="R34" s="117"/>
      <c r="S34" s="52"/>
    </row>
    <row r="35" spans="1:19" s="2" customFormat="1" ht="20.25" customHeight="1">
      <c r="A35" s="110" t="s">
        <v>13</v>
      </c>
      <c r="B35" s="111"/>
      <c r="C35" s="111"/>
      <c r="D35" s="111"/>
      <c r="E35" s="111"/>
      <c r="F35" s="73"/>
      <c r="G35" s="112"/>
      <c r="H35" s="111"/>
      <c r="I35" s="111"/>
      <c r="J35" s="111"/>
      <c r="K35" s="111"/>
      <c r="L35" s="71" t="s">
        <v>89</v>
      </c>
      <c r="M35" s="77" t="s">
        <v>90</v>
      </c>
      <c r="N35" s="82"/>
      <c r="O35" s="82"/>
      <c r="P35" s="82"/>
      <c r="Q35" s="78"/>
      <c r="R35" s="75">
        <v>0</v>
      </c>
      <c r="S35" s="76"/>
    </row>
    <row r="36" spans="1:19" s="2" customFormat="1" ht="18" customHeight="1">
      <c r="A36" s="16"/>
      <c r="B36" s="17"/>
      <c r="C36" s="17"/>
      <c r="D36" s="17"/>
      <c r="E36" s="17"/>
      <c r="F36" s="101"/>
      <c r="G36" s="102"/>
      <c r="H36" s="17"/>
      <c r="I36" s="17"/>
      <c r="J36" s="17"/>
      <c r="K36" s="17"/>
      <c r="L36" s="71" t="s">
        <v>91</v>
      </c>
      <c r="M36" s="77" t="s">
        <v>92</v>
      </c>
      <c r="N36" s="82"/>
      <c r="O36" s="104"/>
      <c r="P36" s="82"/>
      <c r="Q36" s="78"/>
      <c r="R36" s="75">
        <v>0</v>
      </c>
      <c r="S36" s="76"/>
    </row>
    <row r="37" spans="1:19" s="2" customFormat="1" ht="18" customHeight="1">
      <c r="A37" s="118" t="s">
        <v>79</v>
      </c>
      <c r="B37" s="42"/>
      <c r="C37" s="42"/>
      <c r="D37" s="42"/>
      <c r="E37" s="42"/>
      <c r="F37" s="119"/>
      <c r="G37" s="120" t="s">
        <v>80</v>
      </c>
      <c r="H37" s="42"/>
      <c r="I37" s="42"/>
      <c r="J37" s="42"/>
      <c r="K37" s="42"/>
      <c r="L37" s="91" t="s">
        <v>93</v>
      </c>
      <c r="M37" s="92" t="s">
        <v>94</v>
      </c>
      <c r="N37" s="93"/>
      <c r="O37" s="42"/>
      <c r="P37" s="93"/>
      <c r="Q37" s="94"/>
      <c r="R37" s="56">
        <v>0</v>
      </c>
      <c r="S37" s="121"/>
    </row>
  </sheetData>
  <sheetProtection selectLockedCells="1" selectUnlockedCells="1"/>
  <mergeCells count="17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</mergeCells>
  <printOptions/>
  <pageMargins left="0.39375" right="0.39375" top="0.7875" bottom="0.7875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 topLeftCell="A1">
      <selection activeCell="C6" sqref="C6"/>
    </sheetView>
  </sheetViews>
  <sheetFormatPr defaultColWidth="10.66015625" defaultRowHeight="12" customHeight="1"/>
  <cols>
    <col min="1" max="1" width="15" style="1" customWidth="1"/>
    <col min="2" max="2" width="58.66015625" style="1" customWidth="1"/>
    <col min="3" max="3" width="15.33203125" style="1" customWidth="1"/>
    <col min="4" max="4" width="15.83203125" style="1" customWidth="1"/>
    <col min="5" max="5" width="18.33203125" style="1" customWidth="1"/>
    <col min="6" max="6" width="14.33203125" style="1" customWidth="1"/>
    <col min="7" max="7" width="14" style="1" customWidth="1"/>
    <col min="8" max="16384" width="10.66015625" style="1" customWidth="1"/>
  </cols>
  <sheetData>
    <row r="1" spans="1:7" s="2" customFormat="1" ht="20.25" customHeight="1">
      <c r="A1" s="123" t="s">
        <v>116</v>
      </c>
      <c r="B1" s="124"/>
      <c r="C1" s="124"/>
      <c r="D1" s="124"/>
      <c r="E1" s="124"/>
      <c r="F1" s="124"/>
      <c r="G1" s="124"/>
    </row>
    <row r="2" spans="1:7" s="2" customFormat="1" ht="12" customHeight="1">
      <c r="A2" s="150" t="s">
        <v>117</v>
      </c>
      <c r="B2" s="151"/>
      <c r="C2" s="124"/>
      <c r="D2" s="124"/>
      <c r="E2" s="124"/>
      <c r="F2" s="124"/>
      <c r="G2" s="124"/>
    </row>
    <row r="3" spans="1:7" s="2" customFormat="1" ht="12" customHeight="1">
      <c r="A3" s="150" t="s">
        <v>118</v>
      </c>
      <c r="B3" s="151"/>
      <c r="C3" s="151" t="s">
        <v>119</v>
      </c>
      <c r="D3" s="124"/>
      <c r="E3" s="124"/>
      <c r="F3" s="124"/>
      <c r="G3" s="124"/>
    </row>
    <row r="4" spans="1:7" s="2" customFormat="1" ht="12" customHeight="1">
      <c r="A4" s="150"/>
      <c r="B4" s="150"/>
      <c r="C4" s="151" t="s">
        <v>120</v>
      </c>
      <c r="D4" s="124"/>
      <c r="E4" s="124"/>
      <c r="F4" s="124"/>
      <c r="G4" s="124"/>
    </row>
    <row r="5" spans="1:7" s="2" customFormat="1" ht="12" customHeight="1">
      <c r="A5" s="151" t="s">
        <v>121</v>
      </c>
      <c r="B5" s="151"/>
      <c r="C5" s="151" t="s">
        <v>122</v>
      </c>
      <c r="D5" s="124"/>
      <c r="E5" s="124"/>
      <c r="F5" s="124"/>
      <c r="G5" s="124"/>
    </row>
    <row r="6" spans="1:7" s="2" customFormat="1" ht="6" customHeight="1">
      <c r="A6" s="124"/>
      <c r="B6" s="124"/>
      <c r="C6" s="124"/>
      <c r="D6" s="124"/>
      <c r="E6" s="124"/>
      <c r="F6" s="124"/>
      <c r="G6" s="124"/>
    </row>
    <row r="7" spans="1:7" s="2" customFormat="1" ht="24" customHeight="1">
      <c r="A7" s="152" t="s">
        <v>123</v>
      </c>
      <c r="B7" s="152" t="s">
        <v>103</v>
      </c>
      <c r="C7" s="152" t="s">
        <v>124</v>
      </c>
      <c r="D7" s="152" t="s">
        <v>125</v>
      </c>
      <c r="E7" s="152" t="s">
        <v>126</v>
      </c>
      <c r="F7" s="152" t="s">
        <v>127</v>
      </c>
      <c r="G7" s="152" t="s">
        <v>128</v>
      </c>
    </row>
    <row r="8" spans="1:7" s="2" customFormat="1" ht="12" customHeight="1">
      <c r="A8" s="152" t="s">
        <v>33</v>
      </c>
      <c r="B8" s="152" t="s">
        <v>40</v>
      </c>
      <c r="C8" s="152" t="s">
        <v>46</v>
      </c>
      <c r="D8" s="152" t="s">
        <v>52</v>
      </c>
      <c r="E8" s="152" t="s">
        <v>56</v>
      </c>
      <c r="F8" s="152" t="s">
        <v>60</v>
      </c>
      <c r="G8" s="152" t="s">
        <v>63</v>
      </c>
    </row>
    <row r="9" spans="1:7" s="2" customFormat="1" ht="5.25" customHeight="1">
      <c r="A9" s="151"/>
      <c r="B9" s="151"/>
      <c r="C9" s="151"/>
      <c r="D9" s="151"/>
      <c r="E9" s="151"/>
      <c r="F9" s="151"/>
      <c r="G9" s="151"/>
    </row>
    <row r="10" spans="1:7" s="2" customFormat="1" ht="21" customHeight="1">
      <c r="A10" s="153"/>
      <c r="B10" s="153" t="s">
        <v>129</v>
      </c>
      <c r="C10" s="154"/>
      <c r="D10" s="154"/>
      <c r="E10" s="154">
        <f>'10 - 3. Rozpočet s výkazem výmě'!H11</f>
        <v>0</v>
      </c>
      <c r="F10" s="155">
        <v>0</v>
      </c>
      <c r="G10" s="155">
        <v>0</v>
      </c>
    </row>
    <row r="11" spans="1:7" s="2" customFormat="1" ht="21" customHeight="1">
      <c r="A11" s="153"/>
      <c r="B11" s="153" t="s">
        <v>130</v>
      </c>
      <c r="C11" s="154"/>
      <c r="D11" s="154"/>
      <c r="E11" s="154">
        <f>'10 - 3. Rozpočet s výkazem výmě'!H35</f>
        <v>0</v>
      </c>
      <c r="F11" s="155">
        <v>0</v>
      </c>
      <c r="G11" s="155">
        <v>0</v>
      </c>
    </row>
    <row r="12" spans="1:7" s="2" customFormat="1" ht="21" customHeight="1">
      <c r="A12" s="156"/>
      <c r="B12" s="156" t="s">
        <v>114</v>
      </c>
      <c r="C12" s="157"/>
      <c r="D12" s="157"/>
      <c r="E12" s="157">
        <f>SUM(E10:E11)</f>
        <v>0</v>
      </c>
      <c r="F12" s="158">
        <v>0</v>
      </c>
      <c r="G12" s="158">
        <v>0</v>
      </c>
    </row>
    <row r="65535" ht="12.75" customHeight="1"/>
    <row r="65536" ht="12.75" customHeight="1"/>
  </sheetData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workbookViewId="0" topLeftCell="A7">
      <selection activeCell="G12" sqref="G12"/>
    </sheetView>
  </sheetViews>
  <sheetFormatPr defaultColWidth="10.66015625" defaultRowHeight="12" customHeight="1"/>
  <cols>
    <col min="1" max="1" width="7.5" style="1" customWidth="1"/>
    <col min="2" max="2" width="7.33203125" style="1" customWidth="1"/>
    <col min="3" max="3" width="12.16015625" style="1" customWidth="1"/>
    <col min="4" max="4" width="46.83203125" style="1" customWidth="1"/>
    <col min="5" max="5" width="4.33203125" style="1" customWidth="1"/>
    <col min="6" max="7" width="10.83203125" style="1" customWidth="1"/>
    <col min="8" max="8" width="14.5" style="1" customWidth="1"/>
    <col min="9" max="16384" width="10.66015625" style="1" customWidth="1"/>
  </cols>
  <sheetData>
    <row r="1" spans="1:8" s="2" customFormat="1" ht="12.75" customHeight="1">
      <c r="A1" s="123" t="s">
        <v>131</v>
      </c>
      <c r="B1" s="124"/>
      <c r="C1" s="124"/>
      <c r="D1" s="124"/>
      <c r="E1" s="124"/>
      <c r="F1" s="124"/>
      <c r="G1" s="124"/>
      <c r="H1" s="124"/>
    </row>
    <row r="2" spans="1:8" s="2" customFormat="1" ht="12.75" customHeight="1">
      <c r="A2" s="150" t="s">
        <v>117</v>
      </c>
      <c r="B2" s="151"/>
      <c r="C2" s="151"/>
      <c r="D2" s="151"/>
      <c r="E2" s="151"/>
      <c r="F2" s="151"/>
      <c r="G2" s="124"/>
      <c r="H2" s="124"/>
    </row>
    <row r="3" spans="1:8" s="2" customFormat="1" ht="12.75" customHeight="1">
      <c r="A3" s="150" t="s">
        <v>118</v>
      </c>
      <c r="B3" s="151"/>
      <c r="C3" s="151"/>
      <c r="D3" s="151"/>
      <c r="E3" s="151"/>
      <c r="F3" s="151" t="s">
        <v>121</v>
      </c>
      <c r="G3" s="124"/>
      <c r="H3" s="124"/>
    </row>
    <row r="4" spans="1:8" s="2" customFormat="1" ht="12.75" customHeight="1">
      <c r="A4" s="150"/>
      <c r="B4" s="151"/>
      <c r="C4" s="150"/>
      <c r="D4" s="151"/>
      <c r="E4" s="151"/>
      <c r="F4" s="151" t="s">
        <v>132</v>
      </c>
      <c r="G4" s="124"/>
      <c r="H4" s="124"/>
    </row>
    <row r="5" spans="1:8" s="2" customFormat="1" ht="12.75" customHeight="1">
      <c r="A5" s="151" t="s">
        <v>119</v>
      </c>
      <c r="B5" s="151"/>
      <c r="C5" s="151"/>
      <c r="D5" s="151"/>
      <c r="E5" s="151"/>
      <c r="F5" s="151" t="s">
        <v>133</v>
      </c>
      <c r="G5" s="124"/>
      <c r="H5" s="124"/>
    </row>
    <row r="6" spans="1:8" s="2" customFormat="1" ht="12.75" customHeight="1">
      <c r="A6" s="151" t="s">
        <v>120</v>
      </c>
      <c r="B6" s="151"/>
      <c r="C6" s="151"/>
      <c r="D6" s="151"/>
      <c r="E6" s="151"/>
      <c r="F6" s="151" t="s">
        <v>134</v>
      </c>
      <c r="G6" s="124"/>
      <c r="H6" s="124"/>
    </row>
    <row r="7" spans="1:8" s="2" customFormat="1" ht="12.75" customHeight="1">
      <c r="A7" s="124"/>
      <c r="B7" s="124"/>
      <c r="C7" s="124"/>
      <c r="D7" s="124"/>
      <c r="E7" s="124"/>
      <c r="F7" s="124"/>
      <c r="G7" s="124"/>
      <c r="H7" s="124"/>
    </row>
    <row r="8" spans="1:8" s="2" customFormat="1" ht="22.5" customHeight="1">
      <c r="A8" s="159" t="s">
        <v>135</v>
      </c>
      <c r="B8" s="159" t="s">
        <v>136</v>
      </c>
      <c r="C8" s="159" t="s">
        <v>123</v>
      </c>
      <c r="D8" s="159" t="s">
        <v>103</v>
      </c>
      <c r="E8" s="159" t="s">
        <v>137</v>
      </c>
      <c r="F8" s="159" t="s">
        <v>138</v>
      </c>
      <c r="G8" s="159" t="s">
        <v>139</v>
      </c>
      <c r="H8" s="159" t="s">
        <v>126</v>
      </c>
    </row>
    <row r="9" spans="1:8" s="2" customFormat="1" ht="12" customHeight="1">
      <c r="A9" s="159" t="s">
        <v>33</v>
      </c>
      <c r="B9" s="159" t="s">
        <v>40</v>
      </c>
      <c r="C9" s="159" t="s">
        <v>46</v>
      </c>
      <c r="D9" s="159" t="s">
        <v>52</v>
      </c>
      <c r="E9" s="159" t="s">
        <v>56</v>
      </c>
      <c r="F9" s="159" t="s">
        <v>60</v>
      </c>
      <c r="G9" s="159" t="s">
        <v>63</v>
      </c>
      <c r="H9" s="159" t="s">
        <v>36</v>
      </c>
    </row>
    <row r="10" spans="1:8" s="2" customFormat="1" ht="3" customHeight="1">
      <c r="A10" s="124"/>
      <c r="B10" s="124"/>
      <c r="C10" s="124"/>
      <c r="D10" s="124"/>
      <c r="E10" s="124"/>
      <c r="F10" s="124"/>
      <c r="G10" s="124"/>
      <c r="H10" s="124"/>
    </row>
    <row r="11" spans="1:8" s="2" customFormat="1" ht="21" customHeight="1">
      <c r="A11" s="160"/>
      <c r="B11" s="161"/>
      <c r="C11" s="161"/>
      <c r="D11" s="161" t="s">
        <v>129</v>
      </c>
      <c r="E11" s="161"/>
      <c r="F11" s="162"/>
      <c r="G11" s="163"/>
      <c r="H11" s="163">
        <f>SUM(H12:H34)</f>
        <v>0</v>
      </c>
    </row>
    <row r="12" spans="1:8" s="2" customFormat="1" ht="12" customHeight="1">
      <c r="A12" s="164">
        <v>1</v>
      </c>
      <c r="B12" s="165" t="s">
        <v>140</v>
      </c>
      <c r="C12" s="165" t="s">
        <v>141</v>
      </c>
      <c r="D12" s="165" t="s">
        <v>142</v>
      </c>
      <c r="E12" s="165" t="s">
        <v>143</v>
      </c>
      <c r="F12" s="166">
        <v>20</v>
      </c>
      <c r="G12" s="167"/>
      <c r="H12" s="168">
        <f aca="true" t="shared" si="0" ref="H12:H34">F12*G12</f>
        <v>0</v>
      </c>
    </row>
    <row r="13" spans="1:8" s="2" customFormat="1" ht="12" customHeight="1">
      <c r="A13" s="169"/>
      <c r="B13" s="170"/>
      <c r="C13" s="170"/>
      <c r="D13" s="170" t="s">
        <v>144</v>
      </c>
      <c r="E13" s="170"/>
      <c r="F13" s="171">
        <v>20</v>
      </c>
      <c r="G13" s="172"/>
      <c r="H13" s="168">
        <f t="shared" si="0"/>
        <v>0</v>
      </c>
    </row>
    <row r="14" spans="1:8" s="2" customFormat="1" ht="12" customHeight="1">
      <c r="A14" s="173">
        <v>2</v>
      </c>
      <c r="B14" s="174" t="s">
        <v>145</v>
      </c>
      <c r="C14" s="174" t="s">
        <v>146</v>
      </c>
      <c r="D14" s="174" t="s">
        <v>147</v>
      </c>
      <c r="E14" s="174" t="s">
        <v>143</v>
      </c>
      <c r="F14" s="175">
        <v>20</v>
      </c>
      <c r="G14" s="176"/>
      <c r="H14" s="168">
        <f t="shared" si="0"/>
        <v>0</v>
      </c>
    </row>
    <row r="15" spans="1:8" s="2" customFormat="1" ht="12" customHeight="1">
      <c r="A15" s="164">
        <v>3</v>
      </c>
      <c r="B15" s="165" t="s">
        <v>140</v>
      </c>
      <c r="C15" s="165" t="s">
        <v>148</v>
      </c>
      <c r="D15" s="165" t="s">
        <v>149</v>
      </c>
      <c r="E15" s="165" t="s">
        <v>143</v>
      </c>
      <c r="F15" s="166">
        <v>20</v>
      </c>
      <c r="G15" s="167"/>
      <c r="H15" s="168">
        <f t="shared" si="0"/>
        <v>0</v>
      </c>
    </row>
    <row r="16" spans="1:8" s="2" customFormat="1" ht="12" customHeight="1">
      <c r="A16" s="173">
        <v>4</v>
      </c>
      <c r="B16" s="174" t="s">
        <v>145</v>
      </c>
      <c r="C16" s="174" t="s">
        <v>150</v>
      </c>
      <c r="D16" s="174" t="s">
        <v>151</v>
      </c>
      <c r="E16" s="174" t="s">
        <v>152</v>
      </c>
      <c r="F16" s="175">
        <v>343</v>
      </c>
      <c r="G16" s="176"/>
      <c r="H16" s="168">
        <f t="shared" si="0"/>
        <v>0</v>
      </c>
    </row>
    <row r="17" spans="1:8" s="2" customFormat="1" ht="12" customHeight="1">
      <c r="A17" s="164">
        <v>5</v>
      </c>
      <c r="B17" s="165" t="s">
        <v>140</v>
      </c>
      <c r="C17" s="165" t="s">
        <v>153</v>
      </c>
      <c r="D17" s="165" t="s">
        <v>154</v>
      </c>
      <c r="E17" s="165" t="s">
        <v>152</v>
      </c>
      <c r="F17" s="166">
        <v>343</v>
      </c>
      <c r="G17" s="167"/>
      <c r="H17" s="168">
        <f t="shared" si="0"/>
        <v>0</v>
      </c>
    </row>
    <row r="18" spans="1:8" s="2" customFormat="1" ht="12" customHeight="1">
      <c r="A18" s="164">
        <v>6</v>
      </c>
      <c r="B18" s="174" t="s">
        <v>145</v>
      </c>
      <c r="C18" s="174" t="s">
        <v>155</v>
      </c>
      <c r="D18" s="174" t="s">
        <v>156</v>
      </c>
      <c r="E18" s="174" t="s">
        <v>143</v>
      </c>
      <c r="F18" s="175">
        <v>7</v>
      </c>
      <c r="G18" s="176"/>
      <c r="H18" s="168">
        <f t="shared" si="0"/>
        <v>0</v>
      </c>
    </row>
    <row r="19" spans="1:8" s="2" customFormat="1" ht="24" customHeight="1">
      <c r="A19" s="164">
        <v>7</v>
      </c>
      <c r="B19" s="165" t="s">
        <v>140</v>
      </c>
      <c r="C19" s="165" t="s">
        <v>157</v>
      </c>
      <c r="D19" s="165" t="s">
        <v>158</v>
      </c>
      <c r="E19" s="165" t="s">
        <v>143</v>
      </c>
      <c r="F19" s="166">
        <v>7</v>
      </c>
      <c r="G19" s="167"/>
      <c r="H19" s="168">
        <f t="shared" si="0"/>
        <v>0</v>
      </c>
    </row>
    <row r="20" spans="1:8" s="2" customFormat="1" ht="12" customHeight="1">
      <c r="A20" s="164">
        <v>8</v>
      </c>
      <c r="B20" s="165" t="s">
        <v>140</v>
      </c>
      <c r="C20" s="165" t="s">
        <v>159</v>
      </c>
      <c r="D20" s="165" t="s">
        <v>160</v>
      </c>
      <c r="E20" s="165" t="s">
        <v>143</v>
      </c>
      <c r="F20" s="166">
        <v>1</v>
      </c>
      <c r="G20" s="167"/>
      <c r="H20" s="168">
        <f t="shared" si="0"/>
        <v>0</v>
      </c>
    </row>
    <row r="21" spans="1:8" s="2" customFormat="1" ht="12" customHeight="1">
      <c r="A21" s="164">
        <v>9</v>
      </c>
      <c r="B21" s="165">
        <v>341</v>
      </c>
      <c r="C21" s="165" t="s">
        <v>161</v>
      </c>
      <c r="D21" s="165" t="s">
        <v>162</v>
      </c>
      <c r="E21" s="165" t="s">
        <v>143</v>
      </c>
      <c r="F21" s="166">
        <v>3</v>
      </c>
      <c r="G21" s="167"/>
      <c r="H21" s="168">
        <f t="shared" si="0"/>
        <v>0</v>
      </c>
    </row>
    <row r="22" spans="1:8" s="2" customFormat="1" ht="12" customHeight="1">
      <c r="A22" s="173">
        <v>10</v>
      </c>
      <c r="B22" s="174" t="s">
        <v>145</v>
      </c>
      <c r="C22" s="174" t="s">
        <v>163</v>
      </c>
      <c r="D22" s="174" t="s">
        <v>164</v>
      </c>
      <c r="E22" s="174" t="s">
        <v>143</v>
      </c>
      <c r="F22" s="175">
        <v>3</v>
      </c>
      <c r="G22" s="176"/>
      <c r="H22" s="168">
        <f t="shared" si="0"/>
        <v>0</v>
      </c>
    </row>
    <row r="23" spans="1:8" s="2" customFormat="1" ht="12" customHeight="1">
      <c r="A23" s="164">
        <v>11</v>
      </c>
      <c r="B23" s="165">
        <v>341</v>
      </c>
      <c r="C23" s="165" t="s">
        <v>165</v>
      </c>
      <c r="D23" s="165" t="s">
        <v>166</v>
      </c>
      <c r="E23" s="165" t="s">
        <v>143</v>
      </c>
      <c r="F23" s="166">
        <v>2</v>
      </c>
      <c r="G23" s="167"/>
      <c r="H23" s="168">
        <f t="shared" si="0"/>
        <v>0</v>
      </c>
    </row>
    <row r="24" spans="1:8" s="2" customFormat="1" ht="12" customHeight="1">
      <c r="A24" s="173">
        <v>12</v>
      </c>
      <c r="B24" s="174" t="s">
        <v>145</v>
      </c>
      <c r="C24" s="174" t="s">
        <v>167</v>
      </c>
      <c r="D24" s="174" t="s">
        <v>168</v>
      </c>
      <c r="E24" s="174" t="s">
        <v>143</v>
      </c>
      <c r="F24" s="175">
        <v>2</v>
      </c>
      <c r="G24" s="176"/>
      <c r="H24" s="168">
        <f t="shared" si="0"/>
        <v>0</v>
      </c>
    </row>
    <row r="25" spans="1:8" s="2" customFormat="1" ht="12" customHeight="1">
      <c r="A25" s="164">
        <v>13</v>
      </c>
      <c r="B25" s="165">
        <v>341</v>
      </c>
      <c r="C25" s="165" t="s">
        <v>169</v>
      </c>
      <c r="D25" s="165" t="s">
        <v>170</v>
      </c>
      <c r="E25" s="165" t="s">
        <v>143</v>
      </c>
      <c r="F25" s="166">
        <v>2</v>
      </c>
      <c r="G25" s="167"/>
      <c r="H25" s="168">
        <f t="shared" si="0"/>
        <v>0</v>
      </c>
    </row>
    <row r="26" spans="1:8" s="2" customFormat="1" ht="12" customHeight="1">
      <c r="A26" s="173">
        <v>14</v>
      </c>
      <c r="B26" s="174" t="s">
        <v>145</v>
      </c>
      <c r="C26" s="174" t="s">
        <v>171</v>
      </c>
      <c r="D26" s="174" t="s">
        <v>172</v>
      </c>
      <c r="E26" s="174" t="s">
        <v>143</v>
      </c>
      <c r="F26" s="175">
        <v>2</v>
      </c>
      <c r="G26" s="176"/>
      <c r="H26" s="168">
        <f t="shared" si="0"/>
        <v>0</v>
      </c>
    </row>
    <row r="27" spans="1:8" s="2" customFormat="1" ht="12" customHeight="1">
      <c r="A27" s="164">
        <v>15</v>
      </c>
      <c r="B27" s="165" t="s">
        <v>140</v>
      </c>
      <c r="C27" s="165" t="s">
        <v>173</v>
      </c>
      <c r="D27" s="165" t="s">
        <v>174</v>
      </c>
      <c r="E27" s="165" t="s">
        <v>152</v>
      </c>
      <c r="F27" s="166">
        <v>138</v>
      </c>
      <c r="G27" s="167"/>
      <c r="H27" s="168">
        <f t="shared" si="0"/>
        <v>0</v>
      </c>
    </row>
    <row r="28" spans="1:8" s="2" customFormat="1" ht="12" customHeight="1">
      <c r="A28" s="173">
        <v>16</v>
      </c>
      <c r="B28" s="174" t="s">
        <v>145</v>
      </c>
      <c r="C28" s="165" t="s">
        <v>175</v>
      </c>
      <c r="D28" s="174" t="s">
        <v>176</v>
      </c>
      <c r="E28" s="174" t="s">
        <v>152</v>
      </c>
      <c r="F28" s="175">
        <v>138</v>
      </c>
      <c r="G28" s="176"/>
      <c r="H28" s="168">
        <f t="shared" si="0"/>
        <v>0</v>
      </c>
    </row>
    <row r="29" spans="1:8" s="2" customFormat="1" ht="12" customHeight="1">
      <c r="A29" s="173">
        <v>17</v>
      </c>
      <c r="B29" s="174" t="s">
        <v>145</v>
      </c>
      <c r="C29" s="174" t="s">
        <v>177</v>
      </c>
      <c r="D29" s="174" t="s">
        <v>178</v>
      </c>
      <c r="E29" s="174" t="s">
        <v>143</v>
      </c>
      <c r="F29" s="175">
        <v>1</v>
      </c>
      <c r="G29" s="176"/>
      <c r="H29" s="168">
        <f t="shared" si="0"/>
        <v>0</v>
      </c>
    </row>
    <row r="30" spans="1:8" s="2" customFormat="1" ht="12" customHeight="1">
      <c r="A30" s="173">
        <v>18</v>
      </c>
      <c r="B30" s="174" t="s">
        <v>145</v>
      </c>
      <c r="C30" s="174" t="s">
        <v>179</v>
      </c>
      <c r="D30" s="174" t="s">
        <v>180</v>
      </c>
      <c r="E30" s="174" t="s">
        <v>181</v>
      </c>
      <c r="F30" s="175">
        <v>2</v>
      </c>
      <c r="G30" s="176"/>
      <c r="H30" s="168">
        <f t="shared" si="0"/>
        <v>0</v>
      </c>
    </row>
    <row r="31" spans="1:8" s="2" customFormat="1" ht="12" customHeight="1">
      <c r="A31" s="173">
        <v>19</v>
      </c>
      <c r="B31" s="174" t="s">
        <v>145</v>
      </c>
      <c r="C31" s="174" t="s">
        <v>182</v>
      </c>
      <c r="D31" s="174" t="s">
        <v>183</v>
      </c>
      <c r="E31" s="174" t="s">
        <v>143</v>
      </c>
      <c r="F31" s="175">
        <v>1</v>
      </c>
      <c r="G31" s="176"/>
      <c r="H31" s="168">
        <f t="shared" si="0"/>
        <v>0</v>
      </c>
    </row>
    <row r="32" spans="1:8" s="2" customFormat="1" ht="12" customHeight="1">
      <c r="A32" s="173">
        <v>20</v>
      </c>
      <c r="B32" s="174" t="s">
        <v>145</v>
      </c>
      <c r="C32" s="174" t="s">
        <v>184</v>
      </c>
      <c r="D32" s="174" t="s">
        <v>185</v>
      </c>
      <c r="E32" s="174" t="s">
        <v>181</v>
      </c>
      <c r="F32" s="175">
        <v>2</v>
      </c>
      <c r="G32" s="176"/>
      <c r="H32" s="168">
        <f t="shared" si="0"/>
        <v>0</v>
      </c>
    </row>
    <row r="33" spans="1:8" s="2" customFormat="1" ht="12" customHeight="1">
      <c r="A33" s="173">
        <v>21</v>
      </c>
      <c r="B33" s="174" t="s">
        <v>145</v>
      </c>
      <c r="C33" s="174" t="s">
        <v>186</v>
      </c>
      <c r="D33" s="174" t="s">
        <v>187</v>
      </c>
      <c r="E33" s="174" t="s">
        <v>143</v>
      </c>
      <c r="F33" s="175">
        <v>1</v>
      </c>
      <c r="G33" s="176"/>
      <c r="H33" s="168">
        <f t="shared" si="0"/>
        <v>0</v>
      </c>
    </row>
    <row r="34" spans="1:8" s="2" customFormat="1" ht="12" customHeight="1">
      <c r="A34" s="173">
        <v>22</v>
      </c>
      <c r="B34" s="174" t="s">
        <v>145</v>
      </c>
      <c r="C34" s="174" t="s">
        <v>188</v>
      </c>
      <c r="D34" s="174" t="s">
        <v>189</v>
      </c>
      <c r="E34" s="174" t="s">
        <v>181</v>
      </c>
      <c r="F34" s="175">
        <v>2</v>
      </c>
      <c r="G34" s="176"/>
      <c r="H34" s="168">
        <f t="shared" si="0"/>
        <v>0</v>
      </c>
    </row>
    <row r="35" spans="1:8" s="2" customFormat="1" ht="21" customHeight="1">
      <c r="A35" s="160"/>
      <c r="B35" s="161"/>
      <c r="C35" s="161"/>
      <c r="D35" s="161" t="s">
        <v>130</v>
      </c>
      <c r="E35" s="161"/>
      <c r="F35" s="162"/>
      <c r="G35" s="163"/>
      <c r="H35" s="163">
        <f>SUM(H36:H47)</f>
        <v>0</v>
      </c>
    </row>
    <row r="36" spans="1:8" s="2" customFormat="1" ht="12" customHeight="1">
      <c r="A36" s="173">
        <v>80</v>
      </c>
      <c r="B36" s="174" t="s">
        <v>145</v>
      </c>
      <c r="C36" s="174" t="s">
        <v>190</v>
      </c>
      <c r="D36" s="174" t="s">
        <v>191</v>
      </c>
      <c r="E36" s="174" t="s">
        <v>143</v>
      </c>
      <c r="F36" s="175">
        <v>3</v>
      </c>
      <c r="G36" s="176"/>
      <c r="H36" s="168">
        <f aca="true" t="shared" si="1" ref="H36:H47">F36*G36</f>
        <v>0</v>
      </c>
    </row>
    <row r="37" spans="1:8" s="2" customFormat="1" ht="12" customHeight="1">
      <c r="A37" s="164">
        <v>81</v>
      </c>
      <c r="B37" s="165" t="s">
        <v>140</v>
      </c>
      <c r="C37" s="165" t="s">
        <v>192</v>
      </c>
      <c r="D37" s="165" t="s">
        <v>193</v>
      </c>
      <c r="E37" s="165" t="s">
        <v>143</v>
      </c>
      <c r="F37" s="166">
        <v>3</v>
      </c>
      <c r="G37" s="167"/>
      <c r="H37" s="168">
        <f t="shared" si="1"/>
        <v>0</v>
      </c>
    </row>
    <row r="38" spans="1:8" s="2" customFormat="1" ht="12" customHeight="1">
      <c r="A38" s="173">
        <v>88</v>
      </c>
      <c r="B38" s="174" t="s">
        <v>145</v>
      </c>
      <c r="C38" s="174" t="s">
        <v>194</v>
      </c>
      <c r="D38" s="174" t="s">
        <v>195</v>
      </c>
      <c r="E38" s="174" t="s">
        <v>152</v>
      </c>
      <c r="F38" s="175">
        <v>55</v>
      </c>
      <c r="G38" s="176"/>
      <c r="H38" s="168">
        <f t="shared" si="1"/>
        <v>0</v>
      </c>
    </row>
    <row r="39" spans="1:8" s="2" customFormat="1" ht="12" customHeight="1">
      <c r="A39" s="164">
        <v>89</v>
      </c>
      <c r="B39" s="165" t="s">
        <v>140</v>
      </c>
      <c r="C39" s="165" t="s">
        <v>196</v>
      </c>
      <c r="D39" s="165" t="s">
        <v>197</v>
      </c>
      <c r="E39" s="165" t="s">
        <v>152</v>
      </c>
      <c r="F39" s="166">
        <v>55</v>
      </c>
      <c r="G39" s="167"/>
      <c r="H39" s="168">
        <f t="shared" si="1"/>
        <v>0</v>
      </c>
    </row>
    <row r="40" spans="1:8" s="2" customFormat="1" ht="12" customHeight="1">
      <c r="A40" s="164">
        <v>90</v>
      </c>
      <c r="B40" s="165" t="s">
        <v>140</v>
      </c>
      <c r="C40" s="165" t="s">
        <v>198</v>
      </c>
      <c r="D40" s="165" t="s">
        <v>199</v>
      </c>
      <c r="E40" s="165" t="s">
        <v>143</v>
      </c>
      <c r="F40" s="166">
        <v>1</v>
      </c>
      <c r="G40" s="167"/>
      <c r="H40" s="168">
        <f t="shared" si="1"/>
        <v>0</v>
      </c>
    </row>
    <row r="41" spans="1:8" s="2" customFormat="1" ht="12" customHeight="1">
      <c r="A41" s="164">
        <v>91</v>
      </c>
      <c r="B41" s="165" t="s">
        <v>140</v>
      </c>
      <c r="C41" s="165" t="s">
        <v>200</v>
      </c>
      <c r="D41" s="165" t="s">
        <v>160</v>
      </c>
      <c r="E41" s="165" t="s">
        <v>143</v>
      </c>
      <c r="F41" s="166">
        <v>1</v>
      </c>
      <c r="G41" s="167"/>
      <c r="H41" s="168">
        <f t="shared" si="1"/>
        <v>0</v>
      </c>
    </row>
    <row r="42" spans="1:8" s="2" customFormat="1" ht="12" customHeight="1">
      <c r="A42" s="173">
        <v>92</v>
      </c>
      <c r="B42" s="174" t="s">
        <v>145</v>
      </c>
      <c r="C42" s="174" t="s">
        <v>201</v>
      </c>
      <c r="D42" s="174" t="s">
        <v>178</v>
      </c>
      <c r="E42" s="174" t="s">
        <v>143</v>
      </c>
      <c r="F42" s="175">
        <v>1</v>
      </c>
      <c r="G42" s="176"/>
      <c r="H42" s="168">
        <f t="shared" si="1"/>
        <v>0</v>
      </c>
    </row>
    <row r="43" spans="1:8" s="2" customFormat="1" ht="12" customHeight="1">
      <c r="A43" s="173">
        <v>93</v>
      </c>
      <c r="B43" s="174" t="s">
        <v>145</v>
      </c>
      <c r="C43" s="174" t="s">
        <v>194</v>
      </c>
      <c r="D43" s="174" t="s">
        <v>180</v>
      </c>
      <c r="E43" s="174" t="s">
        <v>181</v>
      </c>
      <c r="F43" s="175">
        <v>1</v>
      </c>
      <c r="G43" s="176"/>
      <c r="H43" s="168">
        <f t="shared" si="1"/>
        <v>0</v>
      </c>
    </row>
    <row r="44" spans="1:8" s="2" customFormat="1" ht="12" customHeight="1">
      <c r="A44" s="173">
        <v>94</v>
      </c>
      <c r="B44" s="174" t="s">
        <v>145</v>
      </c>
      <c r="C44" s="174" t="s">
        <v>202</v>
      </c>
      <c r="D44" s="174" t="s">
        <v>183</v>
      </c>
      <c r="E44" s="174" t="s">
        <v>143</v>
      </c>
      <c r="F44" s="175">
        <v>1</v>
      </c>
      <c r="G44" s="176"/>
      <c r="H44" s="168">
        <f t="shared" si="1"/>
        <v>0</v>
      </c>
    </row>
    <row r="45" spans="1:8" s="2" customFormat="1" ht="12" customHeight="1">
      <c r="A45" s="173">
        <v>95</v>
      </c>
      <c r="B45" s="174" t="s">
        <v>145</v>
      </c>
      <c r="C45" s="174" t="s">
        <v>203</v>
      </c>
      <c r="D45" s="174" t="s">
        <v>185</v>
      </c>
      <c r="E45" s="174" t="s">
        <v>181</v>
      </c>
      <c r="F45" s="175">
        <v>1</v>
      </c>
      <c r="G45" s="176"/>
      <c r="H45" s="168">
        <f t="shared" si="1"/>
        <v>0</v>
      </c>
    </row>
    <row r="46" spans="1:8" s="2" customFormat="1" ht="12" customHeight="1">
      <c r="A46" s="173">
        <v>96</v>
      </c>
      <c r="B46" s="174" t="s">
        <v>145</v>
      </c>
      <c r="C46" s="174" t="s">
        <v>204</v>
      </c>
      <c r="D46" s="174" t="s">
        <v>187</v>
      </c>
      <c r="E46" s="174" t="s">
        <v>143</v>
      </c>
      <c r="F46" s="175">
        <v>1</v>
      </c>
      <c r="G46" s="176"/>
      <c r="H46" s="168">
        <f t="shared" si="1"/>
        <v>0</v>
      </c>
    </row>
    <row r="47" spans="1:8" s="2" customFormat="1" ht="12" customHeight="1">
      <c r="A47" s="173">
        <v>97</v>
      </c>
      <c r="B47" s="174" t="s">
        <v>145</v>
      </c>
      <c r="C47" s="174" t="s">
        <v>205</v>
      </c>
      <c r="D47" s="174" t="s">
        <v>189</v>
      </c>
      <c r="E47" s="174" t="s">
        <v>143</v>
      </c>
      <c r="F47" s="175">
        <v>1</v>
      </c>
      <c r="G47" s="176"/>
      <c r="H47" s="168">
        <f t="shared" si="1"/>
        <v>0</v>
      </c>
    </row>
    <row r="48" spans="1:8" s="2" customFormat="1" ht="21" customHeight="1">
      <c r="A48" s="177"/>
      <c r="B48" s="156"/>
      <c r="C48" s="156"/>
      <c r="D48" s="156" t="s">
        <v>114</v>
      </c>
      <c r="E48" s="156"/>
      <c r="F48" s="158"/>
      <c r="G48" s="157"/>
      <c r="H48" s="157">
        <f>H35+H11</f>
        <v>0</v>
      </c>
    </row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workbookViewId="0" topLeftCell="A1">
      <pane ySplit="3" topLeftCell="A13" activePane="bottomLeft" state="frozen"/>
      <selection pane="topLeft" activeCell="A1" sqref="A1"/>
      <selection pane="bottomLeft" activeCell="O15" sqref="O15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4.66015625" style="1" customWidth="1"/>
    <col min="14" max="14" width="5.66015625" style="1" customWidth="1"/>
    <col min="15" max="15" width="4.16015625" style="1" customWidth="1"/>
    <col min="16" max="16" width="15.33203125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s="2" customFormat="1" ht="24" customHeight="1">
      <c r="A6" s="16"/>
      <c r="B6" s="17" t="s">
        <v>4</v>
      </c>
      <c r="C6" s="17"/>
      <c r="D6" s="17"/>
      <c r="E6" s="23" t="s">
        <v>206</v>
      </c>
      <c r="F6" s="23"/>
      <c r="G6" s="23"/>
      <c r="H6" s="23"/>
      <c r="I6" s="23"/>
      <c r="J6" s="23"/>
      <c r="K6" s="23"/>
      <c r="L6" s="23"/>
      <c r="M6" s="17"/>
      <c r="N6" s="17"/>
      <c r="O6" s="19" t="s">
        <v>5</v>
      </c>
      <c r="P6" s="19"/>
      <c r="Q6" s="24"/>
      <c r="R6" s="25"/>
      <c r="S6" s="22"/>
    </row>
    <row r="7" spans="1:19" s="2" customFormat="1" ht="24" customHeight="1">
      <c r="A7" s="16"/>
      <c r="B7" s="17"/>
      <c r="C7" s="17"/>
      <c r="D7" s="17"/>
      <c r="E7" s="26"/>
      <c r="F7" s="26"/>
      <c r="G7" s="26"/>
      <c r="H7" s="26"/>
      <c r="I7" s="26"/>
      <c r="J7" s="26"/>
      <c r="K7" s="26"/>
      <c r="L7" s="26"/>
      <c r="M7" s="17"/>
      <c r="N7" s="17"/>
      <c r="O7" s="19" t="s">
        <v>6</v>
      </c>
      <c r="P7" s="19"/>
      <c r="Q7" s="27" t="s">
        <v>7</v>
      </c>
      <c r="R7" s="28"/>
      <c r="S7" s="22"/>
    </row>
    <row r="8" spans="1:19" s="2" customFormat="1" ht="24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8</v>
      </c>
      <c r="P8" s="19"/>
      <c r="Q8" s="17" t="s">
        <v>9</v>
      </c>
      <c r="R8" s="17"/>
      <c r="S8" s="22"/>
    </row>
    <row r="9" spans="1:19" s="2" customFormat="1" ht="24" customHeight="1">
      <c r="A9" s="16"/>
      <c r="B9" s="17" t="s">
        <v>10</v>
      </c>
      <c r="C9" s="17"/>
      <c r="D9" s="17"/>
      <c r="E9" s="29" t="s">
        <v>11</v>
      </c>
      <c r="F9" s="29"/>
      <c r="G9" s="29"/>
      <c r="H9" s="29"/>
      <c r="I9" s="29"/>
      <c r="J9" s="29"/>
      <c r="K9" s="29"/>
      <c r="L9" s="29"/>
      <c r="M9" s="17"/>
      <c r="N9" s="17"/>
      <c r="O9" s="30"/>
      <c r="P9" s="30"/>
      <c r="Q9" s="31"/>
      <c r="R9" s="32"/>
      <c r="S9" s="22"/>
    </row>
    <row r="10" spans="1:19" s="2" customFormat="1" ht="24" customHeight="1">
      <c r="A10" s="16"/>
      <c r="B10" s="17" t="s">
        <v>12</v>
      </c>
      <c r="C10" s="17"/>
      <c r="D10" s="17"/>
      <c r="E10" s="33"/>
      <c r="F10" s="33"/>
      <c r="G10" s="33"/>
      <c r="H10" s="33"/>
      <c r="I10" s="33"/>
      <c r="J10" s="33"/>
      <c r="K10" s="33"/>
      <c r="L10" s="33"/>
      <c r="M10" s="17"/>
      <c r="N10" s="17"/>
      <c r="O10" s="30"/>
      <c r="P10" s="30"/>
      <c r="Q10" s="31"/>
      <c r="R10" s="32"/>
      <c r="S10" s="22"/>
    </row>
    <row r="11" spans="1:19" s="2" customFormat="1" ht="24" customHeight="1">
      <c r="A11" s="16"/>
      <c r="B11" s="17" t="s">
        <v>13</v>
      </c>
      <c r="C11" s="17"/>
      <c r="D11" s="17"/>
      <c r="E11" s="34"/>
      <c r="F11" s="34"/>
      <c r="G11" s="34"/>
      <c r="H11" s="34"/>
      <c r="I11" s="34"/>
      <c r="J11" s="34"/>
      <c r="K11" s="34"/>
      <c r="L11" s="34"/>
      <c r="M11" s="17"/>
      <c r="N11" s="17"/>
      <c r="O11" s="30"/>
      <c r="P11" s="30"/>
      <c r="Q11" s="31"/>
      <c r="R11" s="32"/>
      <c r="S11" s="22"/>
    </row>
    <row r="12" spans="1:19" s="2" customFormat="1" ht="18" customHeight="1">
      <c r="A12" s="16"/>
      <c r="B12" s="17"/>
      <c r="C12" s="17"/>
      <c r="D12" s="17"/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35"/>
      <c r="P12" s="35"/>
      <c r="Q12" s="35"/>
      <c r="R12" s="17"/>
      <c r="S12" s="22"/>
    </row>
    <row r="13" spans="1:19" s="2" customFormat="1" ht="18" customHeight="1">
      <c r="A13" s="16"/>
      <c r="B13" s="17"/>
      <c r="C13" s="17"/>
      <c r="D13" s="17"/>
      <c r="E13" s="35" t="s">
        <v>14</v>
      </c>
      <c r="F13" s="17"/>
      <c r="G13" s="17" t="s">
        <v>15</v>
      </c>
      <c r="H13" s="17"/>
      <c r="I13" s="17"/>
      <c r="J13" s="17"/>
      <c r="K13" s="17"/>
      <c r="L13" s="17"/>
      <c r="M13" s="17"/>
      <c r="N13" s="17"/>
      <c r="O13" s="36" t="s">
        <v>16</v>
      </c>
      <c r="P13" s="36"/>
      <c r="Q13" s="35"/>
      <c r="R13" s="37"/>
      <c r="S13" s="22"/>
    </row>
    <row r="14" spans="1:19" s="2" customFormat="1" ht="18" customHeight="1">
      <c r="A14" s="16"/>
      <c r="B14" s="17"/>
      <c r="C14" s="17"/>
      <c r="D14" s="17"/>
      <c r="E14" s="30"/>
      <c r="F14" s="17"/>
      <c r="G14" s="31"/>
      <c r="H14" s="38"/>
      <c r="I14" s="39"/>
      <c r="J14" s="17"/>
      <c r="K14" s="17"/>
      <c r="L14" s="17"/>
      <c r="M14" s="17"/>
      <c r="N14" s="17"/>
      <c r="O14" s="30">
        <f>'X559 - 1. Krycí list rozpočtu'!O14</f>
        <v>0</v>
      </c>
      <c r="P14" s="30"/>
      <c r="Q14" s="35"/>
      <c r="R14" s="40"/>
      <c r="S14" s="22"/>
    </row>
    <row r="15" spans="1:19" s="2" customFormat="1" ht="9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"/>
      <c r="P15" s="42"/>
      <c r="Q15" s="42"/>
      <c r="R15" s="42"/>
      <c r="S15" s="43"/>
    </row>
    <row r="16" spans="1:19" s="2" customFormat="1" ht="20.25" customHeight="1">
      <c r="A16" s="44"/>
      <c r="B16" s="45"/>
      <c r="C16" s="45"/>
      <c r="D16" s="45"/>
      <c r="E16" s="46" t="s">
        <v>18</v>
      </c>
      <c r="F16" s="45"/>
      <c r="G16" s="45"/>
      <c r="H16" s="45"/>
      <c r="I16" s="45"/>
      <c r="J16" s="45"/>
      <c r="K16" s="45"/>
      <c r="L16" s="45"/>
      <c r="M16" s="45"/>
      <c r="N16" s="45"/>
      <c r="O16" s="14"/>
      <c r="P16" s="45"/>
      <c r="Q16" s="45"/>
      <c r="R16" s="45"/>
      <c r="S16" s="47"/>
    </row>
    <row r="17" spans="1:19" s="2" customFormat="1" ht="21" customHeight="1">
      <c r="A17" s="48" t="s">
        <v>19</v>
      </c>
      <c r="B17" s="49"/>
      <c r="C17" s="49"/>
      <c r="D17" s="50"/>
      <c r="E17" s="51" t="s">
        <v>20</v>
      </c>
      <c r="F17" s="50"/>
      <c r="G17" s="51" t="s">
        <v>21</v>
      </c>
      <c r="H17" s="49"/>
      <c r="I17" s="50"/>
      <c r="J17" s="51" t="s">
        <v>22</v>
      </c>
      <c r="K17" s="49"/>
      <c r="L17" s="51" t="s">
        <v>23</v>
      </c>
      <c r="M17" s="49"/>
      <c r="N17" s="49"/>
      <c r="O17" s="49"/>
      <c r="P17" s="50"/>
      <c r="Q17" s="51" t="s">
        <v>24</v>
      </c>
      <c r="R17" s="49"/>
      <c r="S17" s="52"/>
    </row>
    <row r="18" spans="1:19" s="2" customFormat="1" ht="18" customHeight="1">
      <c r="A18" s="53"/>
      <c r="B18" s="54"/>
      <c r="C18" s="54"/>
      <c r="D18" s="55">
        <v>0</v>
      </c>
      <c r="E18" s="56">
        <v>0</v>
      </c>
      <c r="F18" s="57"/>
      <c r="G18" s="58"/>
      <c r="H18" s="54"/>
      <c r="I18" s="55">
        <v>0</v>
      </c>
      <c r="J18" s="56">
        <v>0</v>
      </c>
      <c r="K18" s="59"/>
      <c r="L18" s="58"/>
      <c r="M18" s="54"/>
      <c r="N18" s="54"/>
      <c r="O18" s="60"/>
      <c r="P18" s="55">
        <v>0</v>
      </c>
      <c r="Q18" s="58"/>
      <c r="R18" s="61">
        <v>0</v>
      </c>
      <c r="S18" s="62"/>
    </row>
    <row r="19" spans="1:19" s="2" customFormat="1" ht="20.25" customHeight="1">
      <c r="A19" s="44"/>
      <c r="B19" s="45"/>
      <c r="C19" s="45"/>
      <c r="D19" s="45"/>
      <c r="E19" s="46" t="s">
        <v>25</v>
      </c>
      <c r="F19" s="45"/>
      <c r="G19" s="45"/>
      <c r="H19" s="45"/>
      <c r="I19" s="45"/>
      <c r="J19" s="63" t="s">
        <v>26</v>
      </c>
      <c r="K19" s="45"/>
      <c r="L19" s="45"/>
      <c r="M19" s="45"/>
      <c r="N19" s="45"/>
      <c r="O19" s="42"/>
      <c r="P19" s="45"/>
      <c r="Q19" s="45"/>
      <c r="R19" s="45"/>
      <c r="S19" s="47"/>
    </row>
    <row r="20" spans="1:19" s="2" customFormat="1" ht="18" customHeight="1">
      <c r="A20" s="64" t="s">
        <v>27</v>
      </c>
      <c r="B20" s="65"/>
      <c r="C20" s="66" t="s">
        <v>28</v>
      </c>
      <c r="D20" s="67"/>
      <c r="E20" s="67"/>
      <c r="F20" s="68"/>
      <c r="G20" s="64" t="s">
        <v>29</v>
      </c>
      <c r="H20" s="69"/>
      <c r="I20" s="66" t="s">
        <v>30</v>
      </c>
      <c r="J20" s="67"/>
      <c r="K20" s="67"/>
      <c r="L20" s="64" t="s">
        <v>31</v>
      </c>
      <c r="M20" s="69"/>
      <c r="N20" s="66" t="s">
        <v>32</v>
      </c>
      <c r="O20" s="70"/>
      <c r="P20" s="67"/>
      <c r="Q20" s="67"/>
      <c r="R20" s="67"/>
      <c r="S20" s="68"/>
    </row>
    <row r="21" spans="1:19" s="2" customFormat="1" ht="18" customHeight="1">
      <c r="A21" s="71" t="s">
        <v>33</v>
      </c>
      <c r="B21" s="72" t="s">
        <v>34</v>
      </c>
      <c r="C21" s="73"/>
      <c r="D21" s="74" t="s">
        <v>35</v>
      </c>
      <c r="E21" s="75"/>
      <c r="F21" s="76"/>
      <c r="G21" s="71" t="s">
        <v>36</v>
      </c>
      <c r="H21" s="77" t="s">
        <v>37</v>
      </c>
      <c r="I21" s="78"/>
      <c r="J21" s="79">
        <v>0</v>
      </c>
      <c r="K21" s="80"/>
      <c r="L21" s="71" t="s">
        <v>38</v>
      </c>
      <c r="M21" s="81" t="s">
        <v>39</v>
      </c>
      <c r="N21" s="82"/>
      <c r="O21" s="82"/>
      <c r="P21" s="82"/>
      <c r="Q21" s="83">
        <v>0</v>
      </c>
      <c r="R21" s="75">
        <v>0</v>
      </c>
      <c r="S21" s="76"/>
    </row>
    <row r="22" spans="1:19" s="2" customFormat="1" ht="18" customHeight="1">
      <c r="A22" s="71" t="s">
        <v>40</v>
      </c>
      <c r="B22" s="84"/>
      <c r="C22" s="85"/>
      <c r="D22" s="74" t="s">
        <v>41</v>
      </c>
      <c r="E22" s="75">
        <f>'20 - 1. Rekapitulace rozpočtu'!E10</f>
        <v>0</v>
      </c>
      <c r="F22" s="76"/>
      <c r="G22" s="71" t="s">
        <v>42</v>
      </c>
      <c r="H22" s="17" t="s">
        <v>43</v>
      </c>
      <c r="I22" s="78"/>
      <c r="J22" s="79">
        <v>0</v>
      </c>
      <c r="K22" s="80"/>
      <c r="L22" s="71" t="s">
        <v>44</v>
      </c>
      <c r="M22" s="81" t="s">
        <v>45</v>
      </c>
      <c r="N22" s="82"/>
      <c r="O22" s="17"/>
      <c r="P22" s="82"/>
      <c r="Q22" s="83">
        <v>0</v>
      </c>
      <c r="R22" s="75">
        <v>0</v>
      </c>
      <c r="S22" s="76"/>
    </row>
    <row r="23" spans="1:19" s="2" customFormat="1" ht="18" customHeight="1">
      <c r="A23" s="71" t="s">
        <v>46</v>
      </c>
      <c r="B23" s="72" t="s">
        <v>47</v>
      </c>
      <c r="C23" s="73"/>
      <c r="D23" s="74" t="s">
        <v>35</v>
      </c>
      <c r="E23" s="75"/>
      <c r="F23" s="76"/>
      <c r="G23" s="71" t="s">
        <v>48</v>
      </c>
      <c r="H23" s="77" t="s">
        <v>49</v>
      </c>
      <c r="I23" s="78"/>
      <c r="J23" s="79">
        <v>0</v>
      </c>
      <c r="K23" s="80"/>
      <c r="L23" s="71" t="s">
        <v>50</v>
      </c>
      <c r="M23" s="81" t="s">
        <v>51</v>
      </c>
      <c r="N23" s="82"/>
      <c r="O23" s="82"/>
      <c r="P23" s="82"/>
      <c r="Q23" s="83">
        <v>0</v>
      </c>
      <c r="R23" s="75">
        <v>0</v>
      </c>
      <c r="S23" s="76"/>
    </row>
    <row r="24" spans="1:19" s="2" customFormat="1" ht="18" customHeight="1">
      <c r="A24" s="71" t="s">
        <v>52</v>
      </c>
      <c r="B24" s="84"/>
      <c r="C24" s="85"/>
      <c r="D24" s="74" t="s">
        <v>41</v>
      </c>
      <c r="E24" s="75"/>
      <c r="F24" s="76"/>
      <c r="G24" s="71" t="s">
        <v>53</v>
      </c>
      <c r="H24" s="77"/>
      <c r="I24" s="78"/>
      <c r="J24" s="79">
        <v>0</v>
      </c>
      <c r="K24" s="80"/>
      <c r="L24" s="71" t="s">
        <v>54</v>
      </c>
      <c r="M24" s="81" t="s">
        <v>55</v>
      </c>
      <c r="N24" s="82"/>
      <c r="O24" s="17"/>
      <c r="P24" s="82"/>
      <c r="Q24" s="83">
        <v>0</v>
      </c>
      <c r="R24" s="75">
        <v>0</v>
      </c>
      <c r="S24" s="76"/>
    </row>
    <row r="25" spans="1:19" s="2" customFormat="1" ht="18" customHeight="1">
      <c r="A25" s="71" t="s">
        <v>56</v>
      </c>
      <c r="B25" s="72" t="s">
        <v>57</v>
      </c>
      <c r="C25" s="73"/>
      <c r="D25" s="74" t="s">
        <v>35</v>
      </c>
      <c r="E25" s="75"/>
      <c r="F25" s="76"/>
      <c r="G25" s="86"/>
      <c r="H25" s="82"/>
      <c r="I25" s="78"/>
      <c r="J25" s="79"/>
      <c r="K25" s="80"/>
      <c r="L25" s="71" t="s">
        <v>58</v>
      </c>
      <c r="M25" s="81" t="s">
        <v>59</v>
      </c>
      <c r="N25" s="82"/>
      <c r="O25" s="82"/>
      <c r="P25" s="82"/>
      <c r="Q25" s="83">
        <v>0</v>
      </c>
      <c r="R25" s="75">
        <v>0</v>
      </c>
      <c r="S25" s="76"/>
    </row>
    <row r="26" spans="1:19" s="2" customFormat="1" ht="18" customHeight="1">
      <c r="A26" s="71" t="s">
        <v>60</v>
      </c>
      <c r="B26" s="84"/>
      <c r="C26" s="85"/>
      <c r="D26" s="74" t="s">
        <v>41</v>
      </c>
      <c r="E26" s="75">
        <f>'20 - 1. Rekapitulace rozpočtu'!E13</f>
        <v>0</v>
      </c>
      <c r="F26" s="76"/>
      <c r="G26" s="86"/>
      <c r="H26" s="82"/>
      <c r="I26" s="78"/>
      <c r="J26" s="79"/>
      <c r="K26" s="80"/>
      <c r="L26" s="71" t="s">
        <v>61</v>
      </c>
      <c r="M26" s="77" t="s">
        <v>62</v>
      </c>
      <c r="N26" s="82"/>
      <c r="O26" s="17"/>
      <c r="P26" s="82"/>
      <c r="Q26" s="78"/>
      <c r="R26" s="75">
        <v>0</v>
      </c>
      <c r="S26" s="76"/>
    </row>
    <row r="27" spans="1:19" s="2" customFormat="1" ht="18" customHeight="1">
      <c r="A27" s="71" t="s">
        <v>63</v>
      </c>
      <c r="B27" s="87" t="s">
        <v>64</v>
      </c>
      <c r="C27" s="82"/>
      <c r="D27" s="78"/>
      <c r="E27" s="88">
        <f>E26+E22</f>
        <v>0</v>
      </c>
      <c r="F27" s="47"/>
      <c r="G27" s="71" t="s">
        <v>65</v>
      </c>
      <c r="H27" s="87" t="s">
        <v>66</v>
      </c>
      <c r="I27" s="78"/>
      <c r="J27" s="89"/>
      <c r="K27" s="90"/>
      <c r="L27" s="71" t="s">
        <v>67</v>
      </c>
      <c r="M27" s="87" t="s">
        <v>68</v>
      </c>
      <c r="N27" s="82"/>
      <c r="O27" s="82"/>
      <c r="P27" s="82"/>
      <c r="Q27" s="78"/>
      <c r="R27" s="88">
        <v>0</v>
      </c>
      <c r="S27" s="47"/>
    </row>
    <row r="28" spans="1:19" s="2" customFormat="1" ht="18" customHeight="1">
      <c r="A28" s="91" t="s">
        <v>69</v>
      </c>
      <c r="B28" s="92" t="s">
        <v>70</v>
      </c>
      <c r="C28" s="93"/>
      <c r="D28" s="94"/>
      <c r="E28" s="95">
        <v>0</v>
      </c>
      <c r="F28" s="43"/>
      <c r="G28" s="91" t="s">
        <v>71</v>
      </c>
      <c r="H28" s="92" t="s">
        <v>72</v>
      </c>
      <c r="I28" s="94"/>
      <c r="J28" s="96">
        <v>0</v>
      </c>
      <c r="K28" s="97"/>
      <c r="L28" s="91" t="s">
        <v>73</v>
      </c>
      <c r="M28" s="92" t="s">
        <v>74</v>
      </c>
      <c r="N28" s="93"/>
      <c r="O28" s="42"/>
      <c r="P28" s="93"/>
      <c r="Q28" s="94"/>
      <c r="R28" s="95">
        <v>0</v>
      </c>
      <c r="S28" s="43"/>
    </row>
    <row r="29" spans="1:19" s="2" customFormat="1" ht="18" customHeight="1">
      <c r="A29" s="98" t="s">
        <v>12</v>
      </c>
      <c r="B29" s="14"/>
      <c r="C29" s="14"/>
      <c r="D29" s="14"/>
      <c r="E29" s="14"/>
      <c r="F29" s="99"/>
      <c r="G29" s="100"/>
      <c r="H29" s="14"/>
      <c r="I29" s="14"/>
      <c r="J29" s="14"/>
      <c r="K29" s="14"/>
      <c r="L29" s="64" t="s">
        <v>75</v>
      </c>
      <c r="M29" s="50"/>
      <c r="N29" s="66" t="s">
        <v>76</v>
      </c>
      <c r="O29" s="17"/>
      <c r="P29" s="49"/>
      <c r="Q29" s="49"/>
      <c r="R29" s="49"/>
      <c r="S29" s="52"/>
    </row>
    <row r="30" spans="1:19" s="2" customFormat="1" ht="18" customHeight="1">
      <c r="A30" s="16"/>
      <c r="B30" s="17"/>
      <c r="C30" s="17"/>
      <c r="D30" s="17"/>
      <c r="E30" s="17"/>
      <c r="F30" s="101"/>
      <c r="G30" s="102"/>
      <c r="H30" s="17"/>
      <c r="I30" s="17"/>
      <c r="J30" s="17"/>
      <c r="K30" s="17"/>
      <c r="L30" s="71" t="s">
        <v>77</v>
      </c>
      <c r="M30" s="77" t="s">
        <v>78</v>
      </c>
      <c r="N30" s="82"/>
      <c r="O30" s="82"/>
      <c r="P30" s="82"/>
      <c r="Q30" s="78"/>
      <c r="R30" s="88">
        <f>E27</f>
        <v>0</v>
      </c>
      <c r="S30" s="47"/>
    </row>
    <row r="31" spans="1:19" s="2" customFormat="1" ht="18" customHeight="1">
      <c r="A31" s="103" t="s">
        <v>79</v>
      </c>
      <c r="B31" s="104"/>
      <c r="C31" s="104"/>
      <c r="D31" s="104"/>
      <c r="E31" s="104"/>
      <c r="F31" s="85"/>
      <c r="G31" s="105" t="s">
        <v>80</v>
      </c>
      <c r="H31" s="104"/>
      <c r="I31" s="104"/>
      <c r="J31" s="104"/>
      <c r="K31" s="104"/>
      <c r="L31" s="71" t="s">
        <v>81</v>
      </c>
      <c r="M31" s="81" t="s">
        <v>82</v>
      </c>
      <c r="N31" s="106">
        <v>15</v>
      </c>
      <c r="O31" s="35" t="s">
        <v>83</v>
      </c>
      <c r="P31" s="107">
        <v>0</v>
      </c>
      <c r="Q31" s="107"/>
      <c r="R31" s="108"/>
      <c r="S31" s="109"/>
    </row>
    <row r="32" spans="1:19" s="2" customFormat="1" ht="20.25" customHeight="1">
      <c r="A32" s="110" t="s">
        <v>10</v>
      </c>
      <c r="B32" s="111"/>
      <c r="C32" s="111"/>
      <c r="D32" s="111"/>
      <c r="E32" s="111"/>
      <c r="F32" s="73"/>
      <c r="G32" s="112"/>
      <c r="H32" s="111"/>
      <c r="I32" s="111"/>
      <c r="J32" s="111"/>
      <c r="K32" s="111"/>
      <c r="L32" s="71" t="s">
        <v>84</v>
      </c>
      <c r="M32" s="81" t="s">
        <v>82</v>
      </c>
      <c r="N32" s="106">
        <v>21</v>
      </c>
      <c r="O32" s="113" t="s">
        <v>83</v>
      </c>
      <c r="P32" s="114"/>
      <c r="Q32" s="114"/>
      <c r="R32" s="75">
        <f>R30*0.21</f>
        <v>0</v>
      </c>
      <c r="S32" s="76"/>
    </row>
    <row r="33" spans="1:19" s="2" customFormat="1" ht="20.25" customHeight="1">
      <c r="A33" s="16"/>
      <c r="B33" s="17"/>
      <c r="C33" s="17"/>
      <c r="D33" s="17"/>
      <c r="E33" s="17"/>
      <c r="F33" s="101"/>
      <c r="G33" s="102"/>
      <c r="H33" s="17"/>
      <c r="I33" s="17"/>
      <c r="J33" s="17"/>
      <c r="K33" s="17"/>
      <c r="L33" s="91" t="s">
        <v>85</v>
      </c>
      <c r="M33" s="115" t="s">
        <v>86</v>
      </c>
      <c r="N33" s="93"/>
      <c r="O33" s="17"/>
      <c r="P33" s="93"/>
      <c r="Q33" s="94"/>
      <c r="R33" s="116">
        <f>SUM(R30:R32)</f>
        <v>0</v>
      </c>
      <c r="S33" s="32"/>
    </row>
    <row r="34" spans="1:19" s="2" customFormat="1" ht="18" customHeight="1">
      <c r="A34" s="103" t="s">
        <v>79</v>
      </c>
      <c r="B34" s="104"/>
      <c r="C34" s="104"/>
      <c r="D34" s="104"/>
      <c r="E34" s="104"/>
      <c r="F34" s="85"/>
      <c r="G34" s="105" t="s">
        <v>80</v>
      </c>
      <c r="H34" s="104"/>
      <c r="I34" s="104"/>
      <c r="J34" s="104"/>
      <c r="K34" s="104"/>
      <c r="L34" s="64" t="s">
        <v>87</v>
      </c>
      <c r="M34" s="50"/>
      <c r="N34" s="66" t="s">
        <v>88</v>
      </c>
      <c r="O34" s="14"/>
      <c r="P34" s="49"/>
      <c r="Q34" s="49"/>
      <c r="R34" s="117"/>
      <c r="S34" s="52"/>
    </row>
    <row r="35" spans="1:19" s="2" customFormat="1" ht="20.25" customHeight="1">
      <c r="A35" s="110" t="s">
        <v>13</v>
      </c>
      <c r="B35" s="111"/>
      <c r="C35" s="111"/>
      <c r="D35" s="111"/>
      <c r="E35" s="111"/>
      <c r="F35" s="73"/>
      <c r="G35" s="112"/>
      <c r="H35" s="111"/>
      <c r="I35" s="111"/>
      <c r="J35" s="111"/>
      <c r="K35" s="111"/>
      <c r="L35" s="71" t="s">
        <v>89</v>
      </c>
      <c r="M35" s="77" t="s">
        <v>90</v>
      </c>
      <c r="N35" s="82"/>
      <c r="O35" s="82"/>
      <c r="P35" s="82"/>
      <c r="Q35" s="78"/>
      <c r="R35" s="75">
        <v>0</v>
      </c>
      <c r="S35" s="76"/>
    </row>
    <row r="36" spans="1:19" s="2" customFormat="1" ht="18" customHeight="1">
      <c r="A36" s="16"/>
      <c r="B36" s="17"/>
      <c r="C36" s="17"/>
      <c r="D36" s="17"/>
      <c r="E36" s="17"/>
      <c r="F36" s="101"/>
      <c r="G36" s="102"/>
      <c r="H36" s="17"/>
      <c r="I36" s="17"/>
      <c r="J36" s="17"/>
      <c r="K36" s="17"/>
      <c r="L36" s="71" t="s">
        <v>91</v>
      </c>
      <c r="M36" s="77" t="s">
        <v>92</v>
      </c>
      <c r="N36" s="82"/>
      <c r="O36" s="104"/>
      <c r="P36" s="82"/>
      <c r="Q36" s="78"/>
      <c r="R36" s="75">
        <v>0</v>
      </c>
      <c r="S36" s="76"/>
    </row>
    <row r="37" spans="1:19" s="2" customFormat="1" ht="18" customHeight="1">
      <c r="A37" s="118" t="s">
        <v>79</v>
      </c>
      <c r="B37" s="42"/>
      <c r="C37" s="42"/>
      <c r="D37" s="42"/>
      <c r="E37" s="42"/>
      <c r="F37" s="119"/>
      <c r="G37" s="120" t="s">
        <v>80</v>
      </c>
      <c r="H37" s="42"/>
      <c r="I37" s="42"/>
      <c r="J37" s="42"/>
      <c r="K37" s="42"/>
      <c r="L37" s="91" t="s">
        <v>93</v>
      </c>
      <c r="M37" s="92" t="s">
        <v>94</v>
      </c>
      <c r="N37" s="93"/>
      <c r="O37" s="42"/>
      <c r="P37" s="93"/>
      <c r="Q37" s="94"/>
      <c r="R37" s="56">
        <v>0</v>
      </c>
      <c r="S37" s="121"/>
    </row>
  </sheetData>
  <sheetProtection selectLockedCells="1" selectUnlockedCells="1"/>
  <mergeCells count="17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</mergeCells>
  <printOptions/>
  <pageMargins left="0.39375" right="0.39375" top="0.7875" bottom="0.7875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C6" sqref="C6"/>
    </sheetView>
  </sheetViews>
  <sheetFormatPr defaultColWidth="10.66015625" defaultRowHeight="12" customHeight="1"/>
  <cols>
    <col min="1" max="1" width="15" style="1" customWidth="1"/>
    <col min="2" max="2" width="58.66015625" style="1" customWidth="1"/>
    <col min="3" max="3" width="15.33203125" style="1" customWidth="1"/>
    <col min="4" max="4" width="15.83203125" style="1" customWidth="1"/>
    <col min="5" max="5" width="18.33203125" style="1" customWidth="1"/>
    <col min="6" max="6" width="14.33203125" style="1" customWidth="1"/>
    <col min="7" max="7" width="14" style="1" customWidth="1"/>
    <col min="8" max="16384" width="10.66015625" style="1" customWidth="1"/>
  </cols>
  <sheetData>
    <row r="1" spans="1:7" s="2" customFormat="1" ht="20.25" customHeight="1">
      <c r="A1" s="123" t="s">
        <v>116</v>
      </c>
      <c r="B1" s="124"/>
      <c r="C1" s="124"/>
      <c r="D1" s="124"/>
      <c r="E1" s="124"/>
      <c r="F1" s="124"/>
      <c r="G1" s="124"/>
    </row>
    <row r="2" spans="1:7" s="2" customFormat="1" ht="12" customHeight="1">
      <c r="A2" s="150" t="s">
        <v>117</v>
      </c>
      <c r="B2" s="151"/>
      <c r="C2" s="124"/>
      <c r="D2" s="124"/>
      <c r="E2" s="124"/>
      <c r="F2" s="124"/>
      <c r="G2" s="124"/>
    </row>
    <row r="3" spans="1:7" s="2" customFormat="1" ht="12" customHeight="1">
      <c r="A3" s="150" t="s">
        <v>207</v>
      </c>
      <c r="B3" s="151"/>
      <c r="C3" s="151" t="s">
        <v>119</v>
      </c>
      <c r="D3" s="124"/>
      <c r="E3" s="124"/>
      <c r="F3" s="124"/>
      <c r="G3" s="124"/>
    </row>
    <row r="4" spans="1:7" s="2" customFormat="1" ht="12" customHeight="1">
      <c r="A4" s="150"/>
      <c r="B4" s="150"/>
      <c r="C4" s="151" t="s">
        <v>120</v>
      </c>
      <c r="D4" s="124"/>
      <c r="E4" s="124"/>
      <c r="F4" s="124"/>
      <c r="G4" s="124"/>
    </row>
    <row r="5" spans="1:7" s="2" customFormat="1" ht="12" customHeight="1">
      <c r="A5" s="151" t="s">
        <v>121</v>
      </c>
      <c r="B5" s="151"/>
      <c r="C5" s="151" t="s">
        <v>134</v>
      </c>
      <c r="D5" s="124"/>
      <c r="E5" s="124"/>
      <c r="F5" s="124"/>
      <c r="G5" s="124"/>
    </row>
    <row r="6" spans="1:7" s="2" customFormat="1" ht="6" customHeight="1">
      <c r="A6" s="124"/>
      <c r="B6" s="124"/>
      <c r="C6" s="124"/>
      <c r="D6" s="124"/>
      <c r="E6" s="124"/>
      <c r="F6" s="124"/>
      <c r="G6" s="124"/>
    </row>
    <row r="7" spans="1:7" s="2" customFormat="1" ht="24" customHeight="1">
      <c r="A7" s="152" t="s">
        <v>123</v>
      </c>
      <c r="B7" s="152" t="s">
        <v>103</v>
      </c>
      <c r="C7" s="152" t="s">
        <v>124</v>
      </c>
      <c r="D7" s="152" t="s">
        <v>125</v>
      </c>
      <c r="E7" s="152" t="s">
        <v>126</v>
      </c>
      <c r="F7" s="152" t="s">
        <v>127</v>
      </c>
      <c r="G7" s="152" t="s">
        <v>128</v>
      </c>
    </row>
    <row r="8" spans="1:7" s="2" customFormat="1" ht="12" customHeight="1">
      <c r="A8" s="152" t="s">
        <v>33</v>
      </c>
      <c r="B8" s="152" t="s">
        <v>40</v>
      </c>
      <c r="C8" s="152" t="s">
        <v>46</v>
      </c>
      <c r="D8" s="152" t="s">
        <v>52</v>
      </c>
      <c r="E8" s="152" t="s">
        <v>56</v>
      </c>
      <c r="F8" s="152" t="s">
        <v>60</v>
      </c>
      <c r="G8" s="152" t="s">
        <v>63</v>
      </c>
    </row>
    <row r="9" spans="1:7" s="2" customFormat="1" ht="5.25" customHeight="1">
      <c r="A9" s="151"/>
      <c r="B9" s="151"/>
      <c r="C9" s="151"/>
      <c r="D9" s="151"/>
      <c r="E9" s="151"/>
      <c r="F9" s="151"/>
      <c r="G9" s="151"/>
    </row>
    <row r="10" spans="1:7" s="2" customFormat="1" ht="21" customHeight="1">
      <c r="A10" s="153" t="s">
        <v>34</v>
      </c>
      <c r="B10" s="153" t="s">
        <v>208</v>
      </c>
      <c r="C10" s="154"/>
      <c r="D10" s="154"/>
      <c r="E10" s="154">
        <f>E11+E12</f>
        <v>0</v>
      </c>
      <c r="F10" s="155">
        <v>19.56965</v>
      </c>
      <c r="G10" s="155">
        <v>6.695</v>
      </c>
    </row>
    <row r="11" spans="1:7" s="2" customFormat="1" ht="12" customHeight="1">
      <c r="A11" s="161" t="s">
        <v>209</v>
      </c>
      <c r="B11" s="161" t="s">
        <v>210</v>
      </c>
      <c r="C11" s="163"/>
      <c r="D11" s="163"/>
      <c r="E11" s="163">
        <f>'20 - 3. Rozpočet s výkazem výmě'!H12</f>
        <v>0</v>
      </c>
      <c r="F11" s="162">
        <v>12.87465</v>
      </c>
      <c r="G11" s="162">
        <v>6.695</v>
      </c>
    </row>
    <row r="12" spans="1:7" s="2" customFormat="1" ht="12" customHeight="1">
      <c r="A12" s="161" t="s">
        <v>42</v>
      </c>
      <c r="B12" s="161" t="s">
        <v>211</v>
      </c>
      <c r="C12" s="163"/>
      <c r="D12" s="163"/>
      <c r="E12" s="163">
        <f>'20 - 3. Rozpočet s výkazem výmě'!H18</f>
        <v>0</v>
      </c>
      <c r="F12" s="162">
        <v>6.695</v>
      </c>
      <c r="G12" s="162">
        <v>0</v>
      </c>
    </row>
    <row r="13" spans="1:7" s="2" customFormat="1" ht="21" customHeight="1">
      <c r="A13" s="153" t="s">
        <v>212</v>
      </c>
      <c r="B13" s="153" t="s">
        <v>213</v>
      </c>
      <c r="C13" s="154"/>
      <c r="D13" s="154"/>
      <c r="E13" s="154">
        <f>E14</f>
        <v>0</v>
      </c>
      <c r="F13" s="155">
        <v>2.382716</v>
      </c>
      <c r="G13" s="155">
        <v>0</v>
      </c>
    </row>
    <row r="14" spans="1:7" s="2" customFormat="1" ht="12" customHeight="1">
      <c r="A14" s="161" t="s">
        <v>214</v>
      </c>
      <c r="B14" s="161" t="s">
        <v>215</v>
      </c>
      <c r="C14" s="163"/>
      <c r="D14" s="163"/>
      <c r="E14" s="163">
        <f>'20 - 3. Rozpočet s výkazem výmě'!H27</f>
        <v>0</v>
      </c>
      <c r="F14" s="162">
        <v>2.382716</v>
      </c>
      <c r="G14" s="162">
        <v>0</v>
      </c>
    </row>
    <row r="15" spans="1:7" s="2" customFormat="1" ht="21" customHeight="1">
      <c r="A15" s="156"/>
      <c r="B15" s="156" t="s">
        <v>114</v>
      </c>
      <c r="C15" s="157"/>
      <c r="D15" s="157"/>
      <c r="E15" s="157">
        <f>E13+E10</f>
        <v>0</v>
      </c>
      <c r="F15" s="158">
        <v>21.952366</v>
      </c>
      <c r="G15" s="158">
        <v>6.695</v>
      </c>
    </row>
  </sheetData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showGridLines="0" showZeros="0" workbookViewId="0" topLeftCell="A82">
      <selection activeCell="G13" sqref="G13"/>
    </sheetView>
  </sheetViews>
  <sheetFormatPr defaultColWidth="10.66015625" defaultRowHeight="12" customHeight="1"/>
  <cols>
    <col min="1" max="1" width="7.5" style="1" customWidth="1"/>
    <col min="2" max="2" width="7.33203125" style="1" customWidth="1"/>
    <col min="3" max="3" width="12.16015625" style="1" customWidth="1"/>
    <col min="4" max="4" width="46.83203125" style="1" customWidth="1"/>
    <col min="5" max="5" width="4.33203125" style="1" customWidth="1"/>
    <col min="6" max="7" width="10.83203125" style="1" customWidth="1"/>
    <col min="8" max="8" width="14.5" style="1" customWidth="1"/>
    <col min="9" max="16384" width="10.66015625" style="1" customWidth="1"/>
  </cols>
  <sheetData>
    <row r="1" spans="1:8" s="2" customFormat="1" ht="18" customHeight="1">
      <c r="A1" s="123" t="s">
        <v>131</v>
      </c>
      <c r="B1" s="124"/>
      <c r="C1" s="124"/>
      <c r="D1" s="124"/>
      <c r="E1" s="124"/>
      <c r="F1" s="124"/>
      <c r="G1" s="124"/>
      <c r="H1" s="124"/>
    </row>
    <row r="2" spans="1:8" s="2" customFormat="1" ht="12" customHeight="1">
      <c r="A2" s="150" t="s">
        <v>117</v>
      </c>
      <c r="B2" s="151"/>
      <c r="C2" s="151"/>
      <c r="D2" s="151"/>
      <c r="E2" s="151"/>
      <c r="F2" s="151"/>
      <c r="G2" s="124"/>
      <c r="H2" s="124"/>
    </row>
    <row r="3" spans="1:8" s="2" customFormat="1" ht="12" customHeight="1">
      <c r="A3" s="150" t="s">
        <v>207</v>
      </c>
      <c r="B3" s="151"/>
      <c r="C3" s="151"/>
      <c r="D3" s="151"/>
      <c r="E3" s="151"/>
      <c r="F3" s="151" t="s">
        <v>121</v>
      </c>
      <c r="G3" s="124"/>
      <c r="H3" s="124"/>
    </row>
    <row r="4" spans="1:8" s="2" customFormat="1" ht="12" customHeight="1">
      <c r="A4" s="150"/>
      <c r="B4" s="151"/>
      <c r="C4" s="150"/>
      <c r="D4" s="151"/>
      <c r="E4" s="151"/>
      <c r="F4" s="151" t="s">
        <v>132</v>
      </c>
      <c r="G4" s="124"/>
      <c r="H4" s="124"/>
    </row>
    <row r="5" spans="1:8" s="2" customFormat="1" ht="12" customHeight="1">
      <c r="A5" s="151" t="s">
        <v>119</v>
      </c>
      <c r="B5" s="151"/>
      <c r="C5" s="151"/>
      <c r="D5" s="151"/>
      <c r="E5" s="151"/>
      <c r="F5" s="151" t="s">
        <v>216</v>
      </c>
      <c r="G5" s="124"/>
      <c r="H5" s="124"/>
    </row>
    <row r="6" spans="1:8" s="2" customFormat="1" ht="12" customHeight="1">
      <c r="A6" s="151" t="s">
        <v>120</v>
      </c>
      <c r="B6" s="151"/>
      <c r="C6" s="151"/>
      <c r="D6" s="151"/>
      <c r="E6" s="151"/>
      <c r="F6" s="151" t="s">
        <v>134</v>
      </c>
      <c r="G6" s="124"/>
      <c r="H6" s="124"/>
    </row>
    <row r="7" spans="1:8" s="2" customFormat="1" ht="6" customHeight="1">
      <c r="A7" s="124"/>
      <c r="B7" s="124"/>
      <c r="C7" s="124"/>
      <c r="D7" s="124"/>
      <c r="E7" s="124"/>
      <c r="F7" s="124"/>
      <c r="G7" s="124"/>
      <c r="H7" s="124"/>
    </row>
    <row r="8" spans="1:8" s="2" customFormat="1" ht="24" customHeight="1">
      <c r="A8" s="159" t="s">
        <v>135</v>
      </c>
      <c r="B8" s="159" t="s">
        <v>136</v>
      </c>
      <c r="C8" s="159" t="s">
        <v>123</v>
      </c>
      <c r="D8" s="159" t="s">
        <v>103</v>
      </c>
      <c r="E8" s="159" t="s">
        <v>137</v>
      </c>
      <c r="F8" s="159" t="s">
        <v>138</v>
      </c>
      <c r="G8" s="159" t="s">
        <v>139</v>
      </c>
      <c r="H8" s="159" t="s">
        <v>126</v>
      </c>
    </row>
    <row r="9" spans="1:8" s="2" customFormat="1" ht="12" customHeight="1">
      <c r="A9" s="159" t="s">
        <v>33</v>
      </c>
      <c r="B9" s="159" t="s">
        <v>40</v>
      </c>
      <c r="C9" s="159" t="s">
        <v>46</v>
      </c>
      <c r="D9" s="159" t="s">
        <v>52</v>
      </c>
      <c r="E9" s="159" t="s">
        <v>56</v>
      </c>
      <c r="F9" s="159" t="s">
        <v>60</v>
      </c>
      <c r="G9" s="159" t="s">
        <v>63</v>
      </c>
      <c r="H9" s="159" t="s">
        <v>36</v>
      </c>
    </row>
    <row r="10" spans="1:8" s="2" customFormat="1" ht="3" customHeight="1">
      <c r="A10" s="124"/>
      <c r="B10" s="124"/>
      <c r="C10" s="124"/>
      <c r="D10" s="124"/>
      <c r="E10" s="124"/>
      <c r="F10" s="124"/>
      <c r="G10" s="124"/>
      <c r="H10" s="124"/>
    </row>
    <row r="11" spans="1:8" s="2" customFormat="1" ht="21" customHeight="1">
      <c r="A11" s="160"/>
      <c r="B11" s="161"/>
      <c r="C11" s="161" t="s">
        <v>34</v>
      </c>
      <c r="D11" s="161" t="s">
        <v>208</v>
      </c>
      <c r="E11" s="161"/>
      <c r="F11" s="162"/>
      <c r="G11" s="163"/>
      <c r="H11" s="163">
        <f>H12+H18</f>
        <v>0</v>
      </c>
    </row>
    <row r="12" spans="1:8" s="2" customFormat="1" ht="21" customHeight="1">
      <c r="A12" s="160"/>
      <c r="B12" s="161"/>
      <c r="C12" s="161" t="s">
        <v>209</v>
      </c>
      <c r="D12" s="161" t="s">
        <v>210</v>
      </c>
      <c r="E12" s="161"/>
      <c r="F12" s="162"/>
      <c r="G12" s="163"/>
      <c r="H12" s="163">
        <f>SUM(H13:H17)</f>
        <v>0</v>
      </c>
    </row>
    <row r="13" spans="1:8" s="2" customFormat="1" ht="24" customHeight="1">
      <c r="A13" s="178">
        <v>2</v>
      </c>
      <c r="B13" s="179" t="s">
        <v>209</v>
      </c>
      <c r="C13" s="179" t="s">
        <v>217</v>
      </c>
      <c r="D13" s="179" t="s">
        <v>218</v>
      </c>
      <c r="E13" s="179" t="s">
        <v>152</v>
      </c>
      <c r="F13" s="180">
        <v>447</v>
      </c>
      <c r="G13" s="181"/>
      <c r="H13" s="182">
        <f aca="true" t="shared" si="0" ref="H13:H14">F13*G13</f>
        <v>0</v>
      </c>
    </row>
    <row r="14" spans="1:8" s="2" customFormat="1" ht="24" customHeight="1">
      <c r="A14" s="183">
        <v>97</v>
      </c>
      <c r="B14" s="184" t="s">
        <v>209</v>
      </c>
      <c r="C14" s="184" t="s">
        <v>219</v>
      </c>
      <c r="D14" s="184" t="s">
        <v>220</v>
      </c>
      <c r="E14" s="184" t="s">
        <v>143</v>
      </c>
      <c r="F14" s="185">
        <v>63</v>
      </c>
      <c r="G14" s="186"/>
      <c r="H14" s="187">
        <f t="shared" si="0"/>
        <v>0</v>
      </c>
    </row>
    <row r="15" spans="1:8" s="2" customFormat="1" ht="12" customHeight="1">
      <c r="A15" s="188"/>
      <c r="B15" s="189"/>
      <c r="C15" s="189"/>
      <c r="D15" s="189">
        <v>63</v>
      </c>
      <c r="E15" s="189"/>
      <c r="F15" s="190">
        <v>63</v>
      </c>
      <c r="G15" s="191"/>
      <c r="H15" s="192"/>
    </row>
    <row r="16" spans="1:8" s="2" customFormat="1" ht="24" customHeight="1">
      <c r="A16" s="178">
        <v>1</v>
      </c>
      <c r="B16" s="179" t="s">
        <v>209</v>
      </c>
      <c r="C16" s="179" t="s">
        <v>221</v>
      </c>
      <c r="D16" s="179" t="s">
        <v>222</v>
      </c>
      <c r="E16" s="179" t="s">
        <v>152</v>
      </c>
      <c r="F16" s="180">
        <f aca="true" t="shared" si="1" ref="F16:F17">F13</f>
        <v>447</v>
      </c>
      <c r="G16" s="181"/>
      <c r="H16" s="182">
        <f aca="true" t="shared" si="2" ref="H16:H17">F16*G16</f>
        <v>0</v>
      </c>
    </row>
    <row r="17" spans="1:8" s="2" customFormat="1" ht="12" customHeight="1">
      <c r="A17" s="183">
        <v>98</v>
      </c>
      <c r="B17" s="184" t="s">
        <v>223</v>
      </c>
      <c r="C17" s="184" t="s">
        <v>224</v>
      </c>
      <c r="D17" s="184" t="s">
        <v>225</v>
      </c>
      <c r="E17" s="184" t="s">
        <v>143</v>
      </c>
      <c r="F17" s="185">
        <f t="shared" si="1"/>
        <v>63</v>
      </c>
      <c r="G17" s="186"/>
      <c r="H17" s="187">
        <f t="shared" si="2"/>
        <v>0</v>
      </c>
    </row>
    <row r="18" spans="1:8" s="2" customFormat="1" ht="21" customHeight="1">
      <c r="A18" s="160"/>
      <c r="B18" s="161"/>
      <c r="C18" s="161" t="s">
        <v>42</v>
      </c>
      <c r="D18" s="161" t="s">
        <v>211</v>
      </c>
      <c r="E18" s="161"/>
      <c r="F18" s="162"/>
      <c r="G18" s="163"/>
      <c r="H18" s="163">
        <f>SUM(H19:H25)</f>
        <v>0</v>
      </c>
    </row>
    <row r="19" spans="1:8" s="2" customFormat="1" ht="12" customHeight="1">
      <c r="A19" s="178">
        <v>99</v>
      </c>
      <c r="B19" s="179" t="s">
        <v>226</v>
      </c>
      <c r="C19" s="179" t="s">
        <v>227</v>
      </c>
      <c r="D19" s="179" t="s">
        <v>228</v>
      </c>
      <c r="E19" s="179" t="s">
        <v>229</v>
      </c>
      <c r="F19" s="180">
        <v>6.695</v>
      </c>
      <c r="G19" s="181"/>
      <c r="H19" s="182">
        <f aca="true" t="shared" si="3" ref="H19:H25">F19*G19</f>
        <v>0</v>
      </c>
    </row>
    <row r="20" spans="1:8" s="2" customFormat="1" ht="12" customHeight="1">
      <c r="A20" s="193">
        <v>102</v>
      </c>
      <c r="B20" s="194" t="s">
        <v>226</v>
      </c>
      <c r="C20" s="194" t="s">
        <v>230</v>
      </c>
      <c r="D20" s="194" t="s">
        <v>231</v>
      </c>
      <c r="E20" s="194" t="s">
        <v>229</v>
      </c>
      <c r="F20" s="195">
        <v>6.695</v>
      </c>
      <c r="G20" s="196"/>
      <c r="H20" s="197">
        <f t="shared" si="3"/>
        <v>0</v>
      </c>
    </row>
    <row r="21" spans="1:8" s="2" customFormat="1" ht="24" customHeight="1">
      <c r="A21" s="193">
        <v>103</v>
      </c>
      <c r="B21" s="194" t="s">
        <v>226</v>
      </c>
      <c r="C21" s="194" t="s">
        <v>232</v>
      </c>
      <c r="D21" s="194" t="s">
        <v>233</v>
      </c>
      <c r="E21" s="194" t="s">
        <v>229</v>
      </c>
      <c r="F21" s="195">
        <v>66.95</v>
      </c>
      <c r="G21" s="196"/>
      <c r="H21" s="197">
        <f t="shared" si="3"/>
        <v>0</v>
      </c>
    </row>
    <row r="22" spans="1:8" s="2" customFormat="1" ht="24" customHeight="1">
      <c r="A22" s="193">
        <v>100</v>
      </c>
      <c r="B22" s="194" t="s">
        <v>226</v>
      </c>
      <c r="C22" s="194" t="s">
        <v>234</v>
      </c>
      <c r="D22" s="194" t="s">
        <v>235</v>
      </c>
      <c r="E22" s="194" t="s">
        <v>229</v>
      </c>
      <c r="F22" s="195">
        <v>6.695</v>
      </c>
      <c r="G22" s="196"/>
      <c r="H22" s="197">
        <f t="shared" si="3"/>
        <v>0</v>
      </c>
    </row>
    <row r="23" spans="1:8" s="2" customFormat="1" ht="24" customHeight="1">
      <c r="A23" s="193">
        <v>101</v>
      </c>
      <c r="B23" s="194" t="s">
        <v>226</v>
      </c>
      <c r="C23" s="194" t="s">
        <v>236</v>
      </c>
      <c r="D23" s="194" t="s">
        <v>237</v>
      </c>
      <c r="E23" s="194" t="s">
        <v>229</v>
      </c>
      <c r="F23" s="195">
        <v>26.78</v>
      </c>
      <c r="G23" s="196"/>
      <c r="H23" s="197">
        <f t="shared" si="3"/>
        <v>0</v>
      </c>
    </row>
    <row r="24" spans="1:8" s="2" customFormat="1" ht="24" customHeight="1">
      <c r="A24" s="193">
        <v>104</v>
      </c>
      <c r="B24" s="194" t="s">
        <v>238</v>
      </c>
      <c r="C24" s="194" t="s">
        <v>239</v>
      </c>
      <c r="D24" s="194" t="s">
        <v>240</v>
      </c>
      <c r="E24" s="194" t="s">
        <v>229</v>
      </c>
      <c r="F24" s="195">
        <v>6.695</v>
      </c>
      <c r="G24" s="196"/>
      <c r="H24" s="197">
        <f t="shared" si="3"/>
        <v>0</v>
      </c>
    </row>
    <row r="25" spans="1:8" s="2" customFormat="1" ht="24" customHeight="1">
      <c r="A25" s="183">
        <v>105</v>
      </c>
      <c r="B25" s="184" t="s">
        <v>226</v>
      </c>
      <c r="C25" s="184" t="s">
        <v>241</v>
      </c>
      <c r="D25" s="184" t="s">
        <v>242</v>
      </c>
      <c r="E25" s="184" t="s">
        <v>229</v>
      </c>
      <c r="F25" s="185">
        <v>6.695</v>
      </c>
      <c r="G25" s="186"/>
      <c r="H25" s="187">
        <f t="shared" si="3"/>
        <v>0</v>
      </c>
    </row>
    <row r="26" spans="1:8" s="2" customFormat="1" ht="21" customHeight="1">
      <c r="A26" s="160"/>
      <c r="B26" s="161"/>
      <c r="C26" s="161" t="s">
        <v>212</v>
      </c>
      <c r="D26" s="161" t="s">
        <v>213</v>
      </c>
      <c r="E26" s="161"/>
      <c r="F26" s="162"/>
      <c r="G26" s="163"/>
      <c r="H26" s="163">
        <f>H27</f>
        <v>0</v>
      </c>
    </row>
    <row r="27" spans="1:8" s="2" customFormat="1" ht="21" customHeight="1">
      <c r="A27" s="160"/>
      <c r="B27" s="161"/>
      <c r="C27" s="161" t="s">
        <v>214</v>
      </c>
      <c r="D27" s="161" t="s">
        <v>215</v>
      </c>
      <c r="E27" s="161"/>
      <c r="F27" s="162"/>
      <c r="G27" s="163"/>
      <c r="H27" s="163">
        <f>SUM(H28:H108)</f>
        <v>0</v>
      </c>
    </row>
    <row r="28" spans="1:8" s="202" customFormat="1" ht="24" customHeight="1">
      <c r="A28" s="198">
        <v>89</v>
      </c>
      <c r="B28" s="199" t="s">
        <v>243</v>
      </c>
      <c r="C28" s="199" t="s">
        <v>244</v>
      </c>
      <c r="D28" s="199" t="s">
        <v>245</v>
      </c>
      <c r="E28" s="199" t="s">
        <v>143</v>
      </c>
      <c r="F28" s="200">
        <f>F29</f>
        <v>224</v>
      </c>
      <c r="G28" s="201"/>
      <c r="H28" s="168">
        <f aca="true" t="shared" si="4" ref="H28:H35">F28*G28</f>
        <v>0</v>
      </c>
    </row>
    <row r="29" spans="1:8" s="202" customFormat="1" ht="12" customHeight="1">
      <c r="A29" s="203">
        <v>90</v>
      </c>
      <c r="B29" s="204" t="s">
        <v>246</v>
      </c>
      <c r="C29" s="204" t="s">
        <v>247</v>
      </c>
      <c r="D29" s="204" t="s">
        <v>248</v>
      </c>
      <c r="E29" s="204" t="s">
        <v>143</v>
      </c>
      <c r="F29" s="205">
        <f>(SUM(F41:F47)+SUM(F60:F60))*2</f>
        <v>224</v>
      </c>
      <c r="G29" s="206"/>
      <c r="H29" s="168">
        <f t="shared" si="4"/>
        <v>0</v>
      </c>
    </row>
    <row r="30" spans="1:8" s="202" customFormat="1" ht="24" customHeight="1">
      <c r="A30" s="198">
        <v>91</v>
      </c>
      <c r="B30" s="199" t="s">
        <v>243</v>
      </c>
      <c r="C30" s="199" t="s">
        <v>249</v>
      </c>
      <c r="D30" s="199" t="s">
        <v>250</v>
      </c>
      <c r="E30" s="199" t="s">
        <v>143</v>
      </c>
      <c r="F30" s="200">
        <f>F31</f>
        <v>146</v>
      </c>
      <c r="G30" s="201"/>
      <c r="H30" s="168">
        <f t="shared" si="4"/>
        <v>0</v>
      </c>
    </row>
    <row r="31" spans="1:8" s="202" customFormat="1" ht="12" customHeight="1">
      <c r="A31" s="207">
        <v>92</v>
      </c>
      <c r="B31" s="208" t="s">
        <v>246</v>
      </c>
      <c r="C31" s="208" t="s">
        <v>251</v>
      </c>
      <c r="D31" s="208" t="s">
        <v>252</v>
      </c>
      <c r="E31" s="208" t="s">
        <v>143</v>
      </c>
      <c r="F31" s="209">
        <v>146</v>
      </c>
      <c r="G31" s="210"/>
      <c r="H31" s="211">
        <f t="shared" si="4"/>
        <v>0</v>
      </c>
    </row>
    <row r="32" spans="1:8" s="202" customFormat="1" ht="12" customHeight="1">
      <c r="A32" s="212">
        <v>93</v>
      </c>
      <c r="B32" s="213" t="s">
        <v>253</v>
      </c>
      <c r="C32" s="213" t="s">
        <v>254</v>
      </c>
      <c r="D32" s="213" t="s">
        <v>255</v>
      </c>
      <c r="E32" s="213" t="s">
        <v>143</v>
      </c>
      <c r="F32" s="214">
        <f>4*(SUM(F49:F57))</f>
        <v>528</v>
      </c>
      <c r="G32" s="215"/>
      <c r="H32" s="216">
        <f t="shared" si="4"/>
        <v>0</v>
      </c>
    </row>
    <row r="33" spans="1:8" s="202" customFormat="1" ht="24" customHeight="1">
      <c r="A33" s="198">
        <v>87</v>
      </c>
      <c r="B33" s="199" t="s">
        <v>243</v>
      </c>
      <c r="C33" s="199" t="s">
        <v>256</v>
      </c>
      <c r="D33" s="199" t="s">
        <v>257</v>
      </c>
      <c r="E33" s="199" t="s">
        <v>143</v>
      </c>
      <c r="F33" s="200">
        <f>2*F34+(4*(SUM(F49:F57))+(3*(SUM(F41:F47))))</f>
        <v>2318</v>
      </c>
      <c r="G33" s="201"/>
      <c r="H33" s="168">
        <f t="shared" si="4"/>
        <v>0</v>
      </c>
    </row>
    <row r="34" spans="1:8" s="202" customFormat="1" ht="12" customHeight="1">
      <c r="A34" s="203">
        <v>88</v>
      </c>
      <c r="B34" s="204" t="s">
        <v>246</v>
      </c>
      <c r="C34" s="204" t="s">
        <v>258</v>
      </c>
      <c r="D34" s="204" t="s">
        <v>259</v>
      </c>
      <c r="E34" s="204" t="s">
        <v>143</v>
      </c>
      <c r="F34" s="205">
        <f>5*F31</f>
        <v>730</v>
      </c>
      <c r="G34" s="206"/>
      <c r="H34" s="168">
        <f t="shared" si="4"/>
        <v>0</v>
      </c>
    </row>
    <row r="35" spans="1:8" s="202" customFormat="1" ht="12" customHeight="1">
      <c r="A35" s="198">
        <v>46</v>
      </c>
      <c r="B35" s="199" t="s">
        <v>243</v>
      </c>
      <c r="C35" s="199" t="s">
        <v>260</v>
      </c>
      <c r="D35" s="199" t="s">
        <v>261</v>
      </c>
      <c r="E35" s="199" t="s">
        <v>143</v>
      </c>
      <c r="F35" s="200">
        <f>F36</f>
        <v>63</v>
      </c>
      <c r="G35" s="201"/>
      <c r="H35" s="168">
        <f t="shared" si="4"/>
        <v>0</v>
      </c>
    </row>
    <row r="36" spans="1:8" s="202" customFormat="1" ht="12" customHeight="1">
      <c r="A36" s="217"/>
      <c r="B36" s="218"/>
      <c r="C36" s="218"/>
      <c r="D36" s="218">
        <f>F36</f>
        <v>63</v>
      </c>
      <c r="E36" s="218"/>
      <c r="F36" s="219">
        <f>SUM(F43:F47)</f>
        <v>63</v>
      </c>
      <c r="G36" s="220"/>
      <c r="H36" s="168"/>
    </row>
    <row r="37" spans="1:8" s="202" customFormat="1" ht="24" customHeight="1">
      <c r="A37" s="198">
        <v>44</v>
      </c>
      <c r="B37" s="199" t="s">
        <v>243</v>
      </c>
      <c r="C37" s="199" t="s">
        <v>262</v>
      </c>
      <c r="D37" s="199" t="s">
        <v>263</v>
      </c>
      <c r="E37" s="199" t="s">
        <v>143</v>
      </c>
      <c r="F37" s="200">
        <f>F38</f>
        <v>47</v>
      </c>
      <c r="G37" s="201"/>
      <c r="H37" s="168">
        <f aca="true" t="shared" si="5" ref="H37:H39">F37*G37</f>
        <v>0</v>
      </c>
    </row>
    <row r="38" spans="1:8" s="202" customFormat="1" ht="12" customHeight="1">
      <c r="A38" s="217"/>
      <c r="B38" s="218"/>
      <c r="C38" s="218"/>
      <c r="D38" s="218">
        <f>F38</f>
        <v>47</v>
      </c>
      <c r="E38" s="204" t="s">
        <v>143</v>
      </c>
      <c r="F38" s="205">
        <f>SUM(F41:F42)</f>
        <v>47</v>
      </c>
      <c r="G38" s="220"/>
      <c r="H38" s="168">
        <f t="shared" si="5"/>
        <v>0</v>
      </c>
    </row>
    <row r="39" spans="1:8" s="202" customFormat="1" ht="12" customHeight="1">
      <c r="A39" s="221">
        <v>47</v>
      </c>
      <c r="B39" s="222" t="s">
        <v>243</v>
      </c>
      <c r="C39" s="222" t="s">
        <v>264</v>
      </c>
      <c r="D39" s="222" t="s">
        <v>265</v>
      </c>
      <c r="E39" s="222" t="s">
        <v>143</v>
      </c>
      <c r="F39" s="223">
        <v>2</v>
      </c>
      <c r="G39" s="224"/>
      <c r="H39" s="168">
        <f t="shared" si="5"/>
        <v>0</v>
      </c>
    </row>
    <row r="40" spans="1:8" s="202" customFormat="1" ht="12" customHeight="1">
      <c r="A40" s="217"/>
      <c r="B40" s="218"/>
      <c r="C40" s="218"/>
      <c r="D40" s="218" t="s">
        <v>266</v>
      </c>
      <c r="E40" s="218"/>
      <c r="F40" s="219">
        <v>2</v>
      </c>
      <c r="G40" s="220"/>
      <c r="H40" s="168"/>
    </row>
    <row r="41" spans="1:8" s="202" customFormat="1" ht="12" customHeight="1">
      <c r="A41" s="207">
        <v>48</v>
      </c>
      <c r="B41" s="208" t="s">
        <v>140</v>
      </c>
      <c r="C41" s="208" t="s">
        <v>267</v>
      </c>
      <c r="D41" s="208" t="s">
        <v>268</v>
      </c>
      <c r="E41" s="208" t="s">
        <v>269</v>
      </c>
      <c r="F41" s="209">
        <v>12</v>
      </c>
      <c r="G41" s="210"/>
      <c r="H41" s="211">
        <f aca="true" t="shared" si="6" ref="H41:H108">F41*G41</f>
        <v>0</v>
      </c>
    </row>
    <row r="42" spans="1:8" s="202" customFormat="1" ht="12" customHeight="1">
      <c r="A42" s="225">
        <v>49</v>
      </c>
      <c r="B42" s="226" t="s">
        <v>140</v>
      </c>
      <c r="C42" s="226" t="s">
        <v>270</v>
      </c>
      <c r="D42" s="226" t="s">
        <v>271</v>
      </c>
      <c r="E42" s="226" t="s">
        <v>269</v>
      </c>
      <c r="F42" s="227">
        <v>35</v>
      </c>
      <c r="G42" s="228"/>
      <c r="H42" s="229">
        <f t="shared" si="6"/>
        <v>0</v>
      </c>
    </row>
    <row r="43" spans="1:8" s="202" customFormat="1" ht="12" customHeight="1">
      <c r="A43" s="225">
        <v>53</v>
      </c>
      <c r="B43" s="226" t="s">
        <v>140</v>
      </c>
      <c r="C43" s="226" t="s">
        <v>272</v>
      </c>
      <c r="D43" s="226" t="s">
        <v>273</v>
      </c>
      <c r="E43" s="226" t="s">
        <v>269</v>
      </c>
      <c r="F43" s="227">
        <v>38</v>
      </c>
      <c r="G43" s="228"/>
      <c r="H43" s="229">
        <f t="shared" si="6"/>
        <v>0</v>
      </c>
    </row>
    <row r="44" spans="1:8" s="202" customFormat="1" ht="12" customHeight="1">
      <c r="A44" s="225">
        <v>54</v>
      </c>
      <c r="B44" s="226" t="s">
        <v>140</v>
      </c>
      <c r="C44" s="226" t="s">
        <v>274</v>
      </c>
      <c r="D44" s="226" t="s">
        <v>275</v>
      </c>
      <c r="E44" s="226" t="s">
        <v>269</v>
      </c>
      <c r="F44" s="227">
        <v>1</v>
      </c>
      <c r="G44" s="228"/>
      <c r="H44" s="229">
        <f t="shared" si="6"/>
        <v>0</v>
      </c>
    </row>
    <row r="45" spans="1:8" s="202" customFormat="1" ht="12" customHeight="1">
      <c r="A45" s="225">
        <v>55</v>
      </c>
      <c r="B45" s="226" t="s">
        <v>140</v>
      </c>
      <c r="C45" s="226" t="s">
        <v>276</v>
      </c>
      <c r="D45" s="226" t="s">
        <v>277</v>
      </c>
      <c r="E45" s="226" t="s">
        <v>269</v>
      </c>
      <c r="F45" s="227">
        <v>12</v>
      </c>
      <c r="G45" s="228"/>
      <c r="H45" s="229">
        <f t="shared" si="6"/>
        <v>0</v>
      </c>
    </row>
    <row r="46" spans="1:8" s="202" customFormat="1" ht="12" customHeight="1">
      <c r="A46" s="225">
        <v>56</v>
      </c>
      <c r="B46" s="226" t="s">
        <v>140</v>
      </c>
      <c r="C46" s="226" t="s">
        <v>278</v>
      </c>
      <c r="D46" s="226" t="s">
        <v>279</v>
      </c>
      <c r="E46" s="226" t="s">
        <v>269</v>
      </c>
      <c r="F46" s="227">
        <v>10</v>
      </c>
      <c r="G46" s="228"/>
      <c r="H46" s="229">
        <f t="shared" si="6"/>
        <v>0</v>
      </c>
    </row>
    <row r="47" spans="1:8" s="202" customFormat="1" ht="12" customHeight="1">
      <c r="A47" s="225">
        <v>58</v>
      </c>
      <c r="B47" s="226" t="s">
        <v>140</v>
      </c>
      <c r="C47" s="226" t="s">
        <v>280</v>
      </c>
      <c r="D47" s="226" t="s">
        <v>281</v>
      </c>
      <c r="E47" s="226" t="s">
        <v>269</v>
      </c>
      <c r="F47" s="227">
        <v>2</v>
      </c>
      <c r="G47" s="228"/>
      <c r="H47" s="229">
        <f t="shared" si="6"/>
        <v>0</v>
      </c>
    </row>
    <row r="48" spans="1:8" s="202" customFormat="1" ht="12" customHeight="1">
      <c r="A48" s="198">
        <v>60</v>
      </c>
      <c r="B48" s="199" t="s">
        <v>243</v>
      </c>
      <c r="C48" s="199" t="s">
        <v>282</v>
      </c>
      <c r="D48" s="199" t="s">
        <v>283</v>
      </c>
      <c r="E48" s="199" t="s">
        <v>143</v>
      </c>
      <c r="F48" s="200">
        <f>SUM(F49:F57)</f>
        <v>132</v>
      </c>
      <c r="G48" s="201"/>
      <c r="H48" s="168">
        <f t="shared" si="6"/>
        <v>0</v>
      </c>
    </row>
    <row r="49" spans="1:8" s="202" customFormat="1" ht="12" customHeight="1">
      <c r="A49" s="207">
        <v>61</v>
      </c>
      <c r="B49" s="208" t="s">
        <v>140</v>
      </c>
      <c r="C49" s="208" t="s">
        <v>284</v>
      </c>
      <c r="D49" s="208" t="s">
        <v>285</v>
      </c>
      <c r="E49" s="208" t="s">
        <v>269</v>
      </c>
      <c r="F49" s="209">
        <v>21</v>
      </c>
      <c r="G49" s="210"/>
      <c r="H49" s="211">
        <f t="shared" si="6"/>
        <v>0</v>
      </c>
    </row>
    <row r="50" spans="1:8" s="202" customFormat="1" ht="12" customHeight="1">
      <c r="A50" s="225">
        <v>63</v>
      </c>
      <c r="B50" s="226" t="s">
        <v>140</v>
      </c>
      <c r="C50" s="226" t="s">
        <v>286</v>
      </c>
      <c r="D50" s="226" t="s">
        <v>287</v>
      </c>
      <c r="E50" s="226" t="s">
        <v>269</v>
      </c>
      <c r="F50" s="227">
        <v>5</v>
      </c>
      <c r="G50" s="228"/>
      <c r="H50" s="229">
        <f t="shared" si="6"/>
        <v>0</v>
      </c>
    </row>
    <row r="51" spans="1:8" s="202" customFormat="1" ht="12" customHeight="1">
      <c r="A51" s="225">
        <v>64</v>
      </c>
      <c r="B51" s="226">
        <v>341</v>
      </c>
      <c r="C51" s="226" t="s">
        <v>288</v>
      </c>
      <c r="D51" s="226" t="s">
        <v>289</v>
      </c>
      <c r="E51" s="226" t="s">
        <v>269</v>
      </c>
      <c r="F51" s="227">
        <v>16</v>
      </c>
      <c r="G51" s="228"/>
      <c r="H51" s="229">
        <f t="shared" si="6"/>
        <v>0</v>
      </c>
    </row>
    <row r="52" spans="1:8" s="202" customFormat="1" ht="12" customHeight="1">
      <c r="A52" s="225">
        <v>65</v>
      </c>
      <c r="B52" s="226" t="s">
        <v>140</v>
      </c>
      <c r="C52" s="226" t="s">
        <v>290</v>
      </c>
      <c r="D52" s="226" t="s">
        <v>291</v>
      </c>
      <c r="E52" s="226" t="s">
        <v>269</v>
      </c>
      <c r="F52" s="227">
        <v>1</v>
      </c>
      <c r="G52" s="228"/>
      <c r="H52" s="229">
        <f t="shared" si="6"/>
        <v>0</v>
      </c>
    </row>
    <row r="53" spans="1:8" s="202" customFormat="1" ht="12" customHeight="1">
      <c r="A53" s="225">
        <v>67</v>
      </c>
      <c r="B53" s="226" t="s">
        <v>140</v>
      </c>
      <c r="C53" s="226" t="s">
        <v>292</v>
      </c>
      <c r="D53" s="226" t="s">
        <v>293</v>
      </c>
      <c r="E53" s="226" t="s">
        <v>269</v>
      </c>
      <c r="F53" s="227">
        <v>10</v>
      </c>
      <c r="G53" s="228"/>
      <c r="H53" s="229">
        <f t="shared" si="6"/>
        <v>0</v>
      </c>
    </row>
    <row r="54" spans="1:8" s="202" customFormat="1" ht="12" customHeight="1">
      <c r="A54" s="225">
        <v>68</v>
      </c>
      <c r="B54" s="226" t="s">
        <v>140</v>
      </c>
      <c r="C54" s="226" t="s">
        <v>294</v>
      </c>
      <c r="D54" s="226" t="s">
        <v>295</v>
      </c>
      <c r="E54" s="226" t="s">
        <v>269</v>
      </c>
      <c r="F54" s="227">
        <v>1</v>
      </c>
      <c r="G54" s="228"/>
      <c r="H54" s="229">
        <f t="shared" si="6"/>
        <v>0</v>
      </c>
    </row>
    <row r="55" spans="1:8" s="202" customFormat="1" ht="12" customHeight="1">
      <c r="A55" s="225">
        <v>70</v>
      </c>
      <c r="B55" s="226" t="s">
        <v>140</v>
      </c>
      <c r="C55" s="226" t="s">
        <v>296</v>
      </c>
      <c r="D55" s="226" t="s">
        <v>297</v>
      </c>
      <c r="E55" s="226" t="s">
        <v>269</v>
      </c>
      <c r="F55" s="227">
        <v>31</v>
      </c>
      <c r="G55" s="228"/>
      <c r="H55" s="229">
        <f t="shared" si="6"/>
        <v>0</v>
      </c>
    </row>
    <row r="56" spans="1:8" s="202" customFormat="1" ht="12" customHeight="1">
      <c r="A56" s="225">
        <v>74</v>
      </c>
      <c r="B56" s="226" t="s">
        <v>140</v>
      </c>
      <c r="C56" s="226" t="s">
        <v>298</v>
      </c>
      <c r="D56" s="226" t="s">
        <v>299</v>
      </c>
      <c r="E56" s="226" t="s">
        <v>269</v>
      </c>
      <c r="F56" s="227">
        <v>37</v>
      </c>
      <c r="G56" s="228"/>
      <c r="H56" s="229">
        <f t="shared" si="6"/>
        <v>0</v>
      </c>
    </row>
    <row r="57" spans="1:8" s="202" customFormat="1" ht="12" customHeight="1">
      <c r="A57" s="212">
        <v>79</v>
      </c>
      <c r="B57" s="213" t="s">
        <v>140</v>
      </c>
      <c r="C57" s="213" t="s">
        <v>300</v>
      </c>
      <c r="D57" s="213" t="s">
        <v>301</v>
      </c>
      <c r="E57" s="213" t="s">
        <v>269</v>
      </c>
      <c r="F57" s="214">
        <v>10</v>
      </c>
      <c r="G57" s="215"/>
      <c r="H57" s="216">
        <f t="shared" si="6"/>
        <v>0</v>
      </c>
    </row>
    <row r="58" spans="1:8" s="202" customFormat="1" ht="12" customHeight="1">
      <c r="A58" s="198">
        <v>80</v>
      </c>
      <c r="B58" s="199" t="s">
        <v>145</v>
      </c>
      <c r="C58" s="199" t="s">
        <v>302</v>
      </c>
      <c r="D58" s="199" t="s">
        <v>303</v>
      </c>
      <c r="E58" s="199" t="s">
        <v>143</v>
      </c>
      <c r="F58" s="200">
        <f>SUM(F59:F60)</f>
        <v>3</v>
      </c>
      <c r="G58" s="201"/>
      <c r="H58" s="168">
        <f t="shared" si="6"/>
        <v>0</v>
      </c>
    </row>
    <row r="59" spans="1:8" s="202" customFormat="1" ht="12" customHeight="1">
      <c r="A59" s="225">
        <v>82</v>
      </c>
      <c r="B59" s="226" t="s">
        <v>140</v>
      </c>
      <c r="C59" s="226" t="s">
        <v>304</v>
      </c>
      <c r="D59" s="226" t="s">
        <v>305</v>
      </c>
      <c r="E59" s="226" t="s">
        <v>269</v>
      </c>
      <c r="F59" s="227">
        <v>1</v>
      </c>
      <c r="G59" s="228"/>
      <c r="H59" s="229">
        <f t="shared" si="6"/>
        <v>0</v>
      </c>
    </row>
    <row r="60" spans="1:8" s="202" customFormat="1" ht="12" customHeight="1">
      <c r="A60" s="225">
        <v>83</v>
      </c>
      <c r="B60" s="226" t="s">
        <v>140</v>
      </c>
      <c r="C60" s="226" t="s">
        <v>306</v>
      </c>
      <c r="D60" s="226" t="s">
        <v>307</v>
      </c>
      <c r="E60" s="226" t="s">
        <v>269</v>
      </c>
      <c r="F60" s="227">
        <v>2</v>
      </c>
      <c r="G60" s="228"/>
      <c r="H60" s="229">
        <f t="shared" si="6"/>
        <v>0</v>
      </c>
    </row>
    <row r="61" spans="1:8" s="202" customFormat="1" ht="33" customHeight="1">
      <c r="A61" s="198">
        <v>8</v>
      </c>
      <c r="B61" s="199" t="s">
        <v>243</v>
      </c>
      <c r="C61" s="199" t="s">
        <v>308</v>
      </c>
      <c r="D61" s="199" t="s">
        <v>309</v>
      </c>
      <c r="E61" s="199" t="s">
        <v>152</v>
      </c>
      <c r="F61" s="200">
        <f>SUM(F62:F63)</f>
        <v>756</v>
      </c>
      <c r="G61" s="201"/>
      <c r="H61" s="168">
        <f t="shared" si="6"/>
        <v>0</v>
      </c>
    </row>
    <row r="62" spans="1:8" s="202" customFormat="1" ht="12" customHeight="1">
      <c r="A62" s="203">
        <v>9</v>
      </c>
      <c r="B62" s="204" t="s">
        <v>140</v>
      </c>
      <c r="C62" s="204" t="s">
        <v>310</v>
      </c>
      <c r="D62" s="204" t="s">
        <v>311</v>
      </c>
      <c r="E62" s="204" t="s">
        <v>152</v>
      </c>
      <c r="F62" s="205">
        <f>F43*4</f>
        <v>152</v>
      </c>
      <c r="G62" s="206"/>
      <c r="H62" s="168">
        <f t="shared" si="6"/>
        <v>0</v>
      </c>
    </row>
    <row r="63" spans="1:8" s="202" customFormat="1" ht="12" customHeight="1">
      <c r="A63" s="203">
        <v>10</v>
      </c>
      <c r="B63" s="204" t="s">
        <v>140</v>
      </c>
      <c r="C63" s="204" t="s">
        <v>312</v>
      </c>
      <c r="D63" s="204" t="s">
        <v>313</v>
      </c>
      <c r="E63" s="204" t="s">
        <v>152</v>
      </c>
      <c r="F63" s="205">
        <v>604</v>
      </c>
      <c r="G63" s="206"/>
      <c r="H63" s="168">
        <f t="shared" si="6"/>
        <v>0</v>
      </c>
    </row>
    <row r="64" spans="1:8" s="202" customFormat="1" ht="33" customHeight="1">
      <c r="A64" s="198">
        <v>11</v>
      </c>
      <c r="B64" s="199" t="s">
        <v>243</v>
      </c>
      <c r="C64" s="199" t="s">
        <v>314</v>
      </c>
      <c r="D64" s="199" t="s">
        <v>315</v>
      </c>
      <c r="E64" s="199" t="s">
        <v>152</v>
      </c>
      <c r="F64" s="200">
        <f>F65</f>
        <v>234</v>
      </c>
      <c r="G64" s="201"/>
      <c r="H64" s="168">
        <f t="shared" si="6"/>
        <v>0</v>
      </c>
    </row>
    <row r="65" spans="1:8" s="202" customFormat="1" ht="12" customHeight="1">
      <c r="A65" s="203">
        <v>12</v>
      </c>
      <c r="B65" s="204" t="s">
        <v>140</v>
      </c>
      <c r="C65" s="204" t="s">
        <v>316</v>
      </c>
      <c r="D65" s="204" t="s">
        <v>317</v>
      </c>
      <c r="E65" s="204" t="s">
        <v>152</v>
      </c>
      <c r="F65" s="205">
        <v>234</v>
      </c>
      <c r="G65" s="206"/>
      <c r="H65" s="168">
        <f t="shared" si="6"/>
        <v>0</v>
      </c>
    </row>
    <row r="66" spans="1:8" s="202" customFormat="1" ht="33" customHeight="1">
      <c r="A66" s="198">
        <v>17</v>
      </c>
      <c r="B66" s="199" t="s">
        <v>243</v>
      </c>
      <c r="C66" s="199" t="s">
        <v>318</v>
      </c>
      <c r="D66" s="199" t="s">
        <v>319</v>
      </c>
      <c r="E66" s="199" t="s">
        <v>152</v>
      </c>
      <c r="F66" s="200">
        <f>F67</f>
        <v>35</v>
      </c>
      <c r="G66" s="201"/>
      <c r="H66" s="168">
        <f t="shared" si="6"/>
        <v>0</v>
      </c>
    </row>
    <row r="67" spans="1:8" s="202" customFormat="1" ht="12" customHeight="1">
      <c r="A67" s="203">
        <v>18</v>
      </c>
      <c r="B67" s="204" t="s">
        <v>140</v>
      </c>
      <c r="C67" s="204" t="s">
        <v>320</v>
      </c>
      <c r="D67" s="204" t="s">
        <v>321</v>
      </c>
      <c r="E67" s="204" t="s">
        <v>152</v>
      </c>
      <c r="F67" s="205">
        <v>35</v>
      </c>
      <c r="G67" s="206"/>
      <c r="H67" s="168">
        <f t="shared" si="6"/>
        <v>0</v>
      </c>
    </row>
    <row r="68" spans="1:8" s="202" customFormat="1" ht="33" customHeight="1">
      <c r="A68" s="198">
        <v>21</v>
      </c>
      <c r="B68" s="199" t="s">
        <v>243</v>
      </c>
      <c r="C68" s="199" t="s">
        <v>322</v>
      </c>
      <c r="D68" s="199" t="s">
        <v>323</v>
      </c>
      <c r="E68" s="199" t="s">
        <v>152</v>
      </c>
      <c r="F68" s="200">
        <f>F69</f>
        <v>31</v>
      </c>
      <c r="G68" s="201"/>
      <c r="H68" s="168">
        <f t="shared" si="6"/>
        <v>0</v>
      </c>
    </row>
    <row r="69" spans="1:8" s="202" customFormat="1" ht="12" customHeight="1">
      <c r="A69" s="203">
        <v>22</v>
      </c>
      <c r="B69" s="204" t="s">
        <v>140</v>
      </c>
      <c r="C69" s="204" t="s">
        <v>324</v>
      </c>
      <c r="D69" s="204" t="s">
        <v>325</v>
      </c>
      <c r="E69" s="204" t="s">
        <v>152</v>
      </c>
      <c r="F69" s="205">
        <v>31</v>
      </c>
      <c r="G69" s="206"/>
      <c r="H69" s="168">
        <f t="shared" si="6"/>
        <v>0</v>
      </c>
    </row>
    <row r="70" spans="1:8" s="202" customFormat="1" ht="24" customHeight="1">
      <c r="A70" s="198">
        <v>23</v>
      </c>
      <c r="B70" s="199" t="s">
        <v>243</v>
      </c>
      <c r="C70" s="199" t="s">
        <v>326</v>
      </c>
      <c r="D70" s="199" t="s">
        <v>327</v>
      </c>
      <c r="E70" s="199" t="s">
        <v>152</v>
      </c>
      <c r="F70" s="200">
        <f>SUM(F71:F72)</f>
        <v>386</v>
      </c>
      <c r="G70" s="201"/>
      <c r="H70" s="168">
        <f t="shared" si="6"/>
        <v>0</v>
      </c>
    </row>
    <row r="71" spans="1:8" s="202" customFormat="1" ht="12" customHeight="1">
      <c r="A71" s="207">
        <v>24</v>
      </c>
      <c r="B71" s="208" t="s">
        <v>140</v>
      </c>
      <c r="C71" s="208" t="s">
        <v>310</v>
      </c>
      <c r="D71" s="208" t="s">
        <v>311</v>
      </c>
      <c r="E71" s="208" t="s">
        <v>152</v>
      </c>
      <c r="F71" s="209">
        <f>2*SUM(F43:F46)</f>
        <v>122</v>
      </c>
      <c r="G71" s="210"/>
      <c r="H71" s="211">
        <f t="shared" si="6"/>
        <v>0</v>
      </c>
    </row>
    <row r="72" spans="1:8" s="202" customFormat="1" ht="12" customHeight="1">
      <c r="A72" s="212">
        <v>25</v>
      </c>
      <c r="B72" s="213" t="s">
        <v>140</v>
      </c>
      <c r="C72" s="213" t="s">
        <v>312</v>
      </c>
      <c r="D72" s="213" t="s">
        <v>313</v>
      </c>
      <c r="E72" s="213" t="s">
        <v>152</v>
      </c>
      <c r="F72" s="214">
        <f>2*(SUM(F49:F57))</f>
        <v>264</v>
      </c>
      <c r="G72" s="215"/>
      <c r="H72" s="216">
        <f t="shared" si="6"/>
        <v>0</v>
      </c>
    </row>
    <row r="73" spans="1:8" s="202" customFormat="1" ht="24" customHeight="1">
      <c r="A73" s="198">
        <v>26</v>
      </c>
      <c r="B73" s="199" t="s">
        <v>243</v>
      </c>
      <c r="C73" s="199" t="s">
        <v>328</v>
      </c>
      <c r="D73" s="199" t="s">
        <v>329</v>
      </c>
      <c r="E73" s="199" t="s">
        <v>152</v>
      </c>
      <c r="F73" s="200">
        <f>F74</f>
        <v>65</v>
      </c>
      <c r="G73" s="201"/>
      <c r="H73" s="168">
        <f t="shared" si="6"/>
        <v>0</v>
      </c>
    </row>
    <row r="74" spans="1:8" s="202" customFormat="1" ht="12" customHeight="1">
      <c r="A74" s="203">
        <v>27</v>
      </c>
      <c r="B74" s="204" t="s">
        <v>140</v>
      </c>
      <c r="C74" s="204" t="s">
        <v>316</v>
      </c>
      <c r="D74" s="204" t="s">
        <v>317</v>
      </c>
      <c r="E74" s="204" t="s">
        <v>152</v>
      </c>
      <c r="F74" s="205">
        <f>18+F42+F41</f>
        <v>65</v>
      </c>
      <c r="G74" s="206"/>
      <c r="H74" s="168">
        <f t="shared" si="6"/>
        <v>0</v>
      </c>
    </row>
    <row r="75" spans="1:8" s="202" customFormat="1" ht="24" customHeight="1">
      <c r="A75" s="198">
        <v>30</v>
      </c>
      <c r="B75" s="199" t="s">
        <v>243</v>
      </c>
      <c r="C75" s="199" t="s">
        <v>330</v>
      </c>
      <c r="D75" s="199" t="s">
        <v>331</v>
      </c>
      <c r="E75" s="199" t="s">
        <v>152</v>
      </c>
      <c r="F75" s="200">
        <v>54</v>
      </c>
      <c r="G75" s="201"/>
      <c r="H75" s="168">
        <f t="shared" si="6"/>
        <v>0</v>
      </c>
    </row>
    <row r="76" spans="1:8" s="202" customFormat="1" ht="12" customHeight="1">
      <c r="A76" s="203">
        <v>31</v>
      </c>
      <c r="B76" s="204" t="s">
        <v>140</v>
      </c>
      <c r="C76" s="204" t="s">
        <v>332</v>
      </c>
      <c r="D76" s="204" t="s">
        <v>333</v>
      </c>
      <c r="E76" s="204" t="s">
        <v>152</v>
      </c>
      <c r="F76" s="205">
        <v>54</v>
      </c>
      <c r="G76" s="206"/>
      <c r="H76" s="168">
        <f t="shared" si="6"/>
        <v>0</v>
      </c>
    </row>
    <row r="77" spans="1:8" s="202" customFormat="1" ht="24" customHeight="1">
      <c r="A77" s="198">
        <v>32</v>
      </c>
      <c r="B77" s="199" t="s">
        <v>243</v>
      </c>
      <c r="C77" s="199" t="s">
        <v>334</v>
      </c>
      <c r="D77" s="199" t="s">
        <v>335</v>
      </c>
      <c r="E77" s="199" t="s">
        <v>152</v>
      </c>
      <c r="F77" s="200">
        <f>F78</f>
        <v>4</v>
      </c>
      <c r="G77" s="201"/>
      <c r="H77" s="168">
        <f t="shared" si="6"/>
        <v>0</v>
      </c>
    </row>
    <row r="78" spans="1:8" s="202" customFormat="1" ht="12" customHeight="1">
      <c r="A78" s="203">
        <v>33</v>
      </c>
      <c r="B78" s="204" t="s">
        <v>140</v>
      </c>
      <c r="C78" s="204" t="s">
        <v>320</v>
      </c>
      <c r="D78" s="204" t="s">
        <v>321</v>
      </c>
      <c r="E78" s="204" t="s">
        <v>152</v>
      </c>
      <c r="F78" s="205">
        <v>4</v>
      </c>
      <c r="G78" s="206"/>
      <c r="H78" s="168">
        <f t="shared" si="6"/>
        <v>0</v>
      </c>
    </row>
    <row r="79" spans="1:8" s="202" customFormat="1" ht="24" customHeight="1">
      <c r="A79" s="198">
        <v>36</v>
      </c>
      <c r="B79" s="199" t="s">
        <v>243</v>
      </c>
      <c r="C79" s="199" t="s">
        <v>336</v>
      </c>
      <c r="D79" s="199" t="s">
        <v>337</v>
      </c>
      <c r="E79" s="199" t="s">
        <v>152</v>
      </c>
      <c r="F79" s="200">
        <f>F80</f>
        <v>6</v>
      </c>
      <c r="G79" s="201"/>
      <c r="H79" s="168">
        <f t="shared" si="6"/>
        <v>0</v>
      </c>
    </row>
    <row r="80" spans="1:8" s="202" customFormat="1" ht="12" customHeight="1">
      <c r="A80" s="203">
        <v>37</v>
      </c>
      <c r="B80" s="204" t="s">
        <v>140</v>
      </c>
      <c r="C80" s="204" t="s">
        <v>324</v>
      </c>
      <c r="D80" s="204" t="s">
        <v>325</v>
      </c>
      <c r="E80" s="204" t="s">
        <v>152</v>
      </c>
      <c r="F80" s="205">
        <v>6</v>
      </c>
      <c r="G80" s="206"/>
      <c r="H80" s="168">
        <f t="shared" si="6"/>
        <v>0</v>
      </c>
    </row>
    <row r="81" spans="1:8" s="202" customFormat="1" ht="12" customHeight="1">
      <c r="A81" s="230">
        <v>94</v>
      </c>
      <c r="B81" s="231" t="s">
        <v>145</v>
      </c>
      <c r="C81" s="231" t="s">
        <v>338</v>
      </c>
      <c r="D81" s="231" t="s">
        <v>339</v>
      </c>
      <c r="E81" s="231" t="s">
        <v>181</v>
      </c>
      <c r="F81" s="232">
        <v>21</v>
      </c>
      <c r="G81" s="233"/>
      <c r="H81" s="234">
        <f t="shared" si="6"/>
        <v>0</v>
      </c>
    </row>
    <row r="82" spans="1:8" s="202" customFormat="1" ht="12" customHeight="1">
      <c r="A82" s="235">
        <v>96</v>
      </c>
      <c r="B82" s="236" t="s">
        <v>145</v>
      </c>
      <c r="C82" s="236" t="s">
        <v>340</v>
      </c>
      <c r="D82" s="236" t="s">
        <v>341</v>
      </c>
      <c r="E82" s="236" t="s">
        <v>143</v>
      </c>
      <c r="F82" s="237">
        <v>1</v>
      </c>
      <c r="G82" s="238"/>
      <c r="H82" s="239">
        <f t="shared" si="6"/>
        <v>0</v>
      </c>
    </row>
    <row r="83" spans="1:8" s="202" customFormat="1" ht="12" customHeight="1">
      <c r="A83" s="235">
        <v>184</v>
      </c>
      <c r="B83" s="236" t="s">
        <v>145</v>
      </c>
      <c r="C83" s="236" t="s">
        <v>342</v>
      </c>
      <c r="D83" s="236" t="s">
        <v>343</v>
      </c>
      <c r="E83" s="236" t="s">
        <v>152</v>
      </c>
      <c r="F83" s="237">
        <v>32</v>
      </c>
      <c r="G83" s="238"/>
      <c r="H83" s="239">
        <f t="shared" si="6"/>
        <v>0</v>
      </c>
    </row>
    <row r="84" spans="1:8" s="202" customFormat="1" ht="12" customHeight="1">
      <c r="A84" s="221">
        <v>106</v>
      </c>
      <c r="B84" s="222" t="s">
        <v>145</v>
      </c>
      <c r="C84" s="222" t="s">
        <v>344</v>
      </c>
      <c r="D84" s="222" t="s">
        <v>345</v>
      </c>
      <c r="E84" s="222" t="s">
        <v>143</v>
      </c>
      <c r="F84" s="223">
        <v>1</v>
      </c>
      <c r="G84" s="224"/>
      <c r="H84" s="240">
        <f t="shared" si="6"/>
        <v>0</v>
      </c>
    </row>
    <row r="85" spans="1:8" s="202" customFormat="1" ht="24" customHeight="1">
      <c r="A85" s="207">
        <v>107</v>
      </c>
      <c r="B85" s="208" t="s">
        <v>346</v>
      </c>
      <c r="C85" s="208" t="s">
        <v>347</v>
      </c>
      <c r="D85" s="208" t="s">
        <v>348</v>
      </c>
      <c r="E85" s="208" t="s">
        <v>269</v>
      </c>
      <c r="F85" s="209">
        <v>1</v>
      </c>
      <c r="G85" s="210"/>
      <c r="H85" s="211">
        <f t="shared" si="6"/>
        <v>0</v>
      </c>
    </row>
    <row r="86" spans="1:8" s="202" customFormat="1" ht="24" customHeight="1">
      <c r="A86" s="225">
        <v>108</v>
      </c>
      <c r="B86" s="226" t="s">
        <v>349</v>
      </c>
      <c r="C86" s="226" t="s">
        <v>350</v>
      </c>
      <c r="D86" s="226" t="s">
        <v>351</v>
      </c>
      <c r="E86" s="226" t="s">
        <v>269</v>
      </c>
      <c r="F86" s="227">
        <v>1</v>
      </c>
      <c r="G86" s="228"/>
      <c r="H86" s="229">
        <f t="shared" si="6"/>
        <v>0</v>
      </c>
    </row>
    <row r="87" spans="1:8" s="202" customFormat="1" ht="12" customHeight="1">
      <c r="A87" s="225">
        <v>109</v>
      </c>
      <c r="B87" s="226" t="s">
        <v>352</v>
      </c>
      <c r="C87" s="226" t="s">
        <v>353</v>
      </c>
      <c r="D87" s="226" t="s">
        <v>354</v>
      </c>
      <c r="E87" s="226" t="s">
        <v>269</v>
      </c>
      <c r="F87" s="227">
        <v>1</v>
      </c>
      <c r="G87" s="228"/>
      <c r="H87" s="229">
        <f t="shared" si="6"/>
        <v>0</v>
      </c>
    </row>
    <row r="88" spans="1:8" s="202" customFormat="1" ht="24" customHeight="1">
      <c r="A88" s="225">
        <v>110</v>
      </c>
      <c r="B88" s="226" t="s">
        <v>355</v>
      </c>
      <c r="C88" s="226" t="s">
        <v>356</v>
      </c>
      <c r="D88" s="226" t="s">
        <v>357</v>
      </c>
      <c r="E88" s="226" t="s">
        <v>269</v>
      </c>
      <c r="F88" s="227">
        <v>1</v>
      </c>
      <c r="G88" s="228"/>
      <c r="H88" s="229">
        <f t="shared" si="6"/>
        <v>0</v>
      </c>
    </row>
    <row r="89" spans="1:8" s="202" customFormat="1" ht="12" customHeight="1">
      <c r="A89" s="225">
        <v>111</v>
      </c>
      <c r="B89" s="226" t="s">
        <v>358</v>
      </c>
      <c r="C89" s="226" t="s">
        <v>359</v>
      </c>
      <c r="D89" s="226" t="s">
        <v>360</v>
      </c>
      <c r="E89" s="226" t="s">
        <v>269</v>
      </c>
      <c r="F89" s="227">
        <v>6</v>
      </c>
      <c r="G89" s="228"/>
      <c r="H89" s="229">
        <f t="shared" si="6"/>
        <v>0</v>
      </c>
    </row>
    <row r="90" spans="1:8" s="202" customFormat="1" ht="24" customHeight="1">
      <c r="A90" s="225">
        <v>112</v>
      </c>
      <c r="B90" s="226" t="s">
        <v>361</v>
      </c>
      <c r="C90" s="226" t="s">
        <v>362</v>
      </c>
      <c r="D90" s="226" t="s">
        <v>363</v>
      </c>
      <c r="E90" s="226" t="s">
        <v>269</v>
      </c>
      <c r="F90" s="227">
        <v>6</v>
      </c>
      <c r="G90" s="228"/>
      <c r="H90" s="229">
        <f t="shared" si="6"/>
        <v>0</v>
      </c>
    </row>
    <row r="91" spans="1:8" s="202" customFormat="1" ht="12" customHeight="1">
      <c r="A91" s="225">
        <v>114</v>
      </c>
      <c r="B91" s="226" t="s">
        <v>364</v>
      </c>
      <c r="C91" s="226" t="s">
        <v>365</v>
      </c>
      <c r="D91" s="226" t="s">
        <v>366</v>
      </c>
      <c r="E91" s="226" t="s">
        <v>269</v>
      </c>
      <c r="F91" s="227">
        <v>2</v>
      </c>
      <c r="G91" s="228"/>
      <c r="H91" s="229">
        <f t="shared" si="6"/>
        <v>0</v>
      </c>
    </row>
    <row r="92" spans="1:8" s="202" customFormat="1" ht="12" customHeight="1">
      <c r="A92" s="225">
        <v>115</v>
      </c>
      <c r="B92" s="226" t="s">
        <v>364</v>
      </c>
      <c r="C92" s="226" t="s">
        <v>367</v>
      </c>
      <c r="D92" s="226" t="s">
        <v>368</v>
      </c>
      <c r="E92" s="226" t="s">
        <v>269</v>
      </c>
      <c r="F92" s="227">
        <v>6</v>
      </c>
      <c r="G92" s="228"/>
      <c r="H92" s="229">
        <f t="shared" si="6"/>
        <v>0</v>
      </c>
    </row>
    <row r="93" spans="1:8" s="202" customFormat="1" ht="12" customHeight="1">
      <c r="A93" s="225">
        <v>117</v>
      </c>
      <c r="B93" s="226" t="s">
        <v>364</v>
      </c>
      <c r="C93" s="226" t="s">
        <v>369</v>
      </c>
      <c r="D93" s="226" t="s">
        <v>370</v>
      </c>
      <c r="E93" s="226" t="s">
        <v>269</v>
      </c>
      <c r="F93" s="227">
        <v>7</v>
      </c>
      <c r="G93" s="228"/>
      <c r="H93" s="229">
        <f t="shared" si="6"/>
        <v>0</v>
      </c>
    </row>
    <row r="94" spans="1:8" s="202" customFormat="1" ht="12" customHeight="1">
      <c r="A94" s="225">
        <v>118</v>
      </c>
      <c r="B94" s="226" t="s">
        <v>364</v>
      </c>
      <c r="C94" s="226" t="s">
        <v>371</v>
      </c>
      <c r="D94" s="226" t="s">
        <v>372</v>
      </c>
      <c r="E94" s="226" t="s">
        <v>269</v>
      </c>
      <c r="F94" s="227">
        <v>1</v>
      </c>
      <c r="G94" s="228"/>
      <c r="H94" s="229">
        <f t="shared" si="6"/>
        <v>0</v>
      </c>
    </row>
    <row r="95" spans="1:8" s="202" customFormat="1" ht="12" customHeight="1">
      <c r="A95" s="225">
        <v>119</v>
      </c>
      <c r="B95" s="226" t="s">
        <v>373</v>
      </c>
      <c r="C95" s="226" t="s">
        <v>374</v>
      </c>
      <c r="D95" s="226" t="s">
        <v>375</v>
      </c>
      <c r="E95" s="226" t="s">
        <v>269</v>
      </c>
      <c r="F95" s="227">
        <v>1</v>
      </c>
      <c r="G95" s="228"/>
      <c r="H95" s="229">
        <f t="shared" si="6"/>
        <v>0</v>
      </c>
    </row>
    <row r="96" spans="1:8" s="202" customFormat="1" ht="24" customHeight="1">
      <c r="A96" s="225">
        <v>121</v>
      </c>
      <c r="B96" s="226" t="s">
        <v>376</v>
      </c>
      <c r="C96" s="226" t="s">
        <v>377</v>
      </c>
      <c r="D96" s="226" t="s">
        <v>378</v>
      </c>
      <c r="E96" s="226" t="s">
        <v>269</v>
      </c>
      <c r="F96" s="227">
        <v>6</v>
      </c>
      <c r="G96" s="228"/>
      <c r="H96" s="229">
        <f t="shared" si="6"/>
        <v>0</v>
      </c>
    </row>
    <row r="97" spans="1:8" s="202" customFormat="1" ht="12" customHeight="1">
      <c r="A97" s="212">
        <v>122</v>
      </c>
      <c r="B97" s="213" t="s">
        <v>379</v>
      </c>
      <c r="C97" s="213" t="s">
        <v>380</v>
      </c>
      <c r="D97" s="213" t="s">
        <v>381</v>
      </c>
      <c r="E97" s="213" t="s">
        <v>269</v>
      </c>
      <c r="F97" s="214">
        <v>2</v>
      </c>
      <c r="G97" s="215"/>
      <c r="H97" s="216">
        <f t="shared" si="6"/>
        <v>0</v>
      </c>
    </row>
    <row r="98" spans="1:8" s="202" customFormat="1" ht="12" customHeight="1">
      <c r="A98" s="198">
        <v>162</v>
      </c>
      <c r="B98" s="199" t="s">
        <v>145</v>
      </c>
      <c r="C98" s="199" t="s">
        <v>382</v>
      </c>
      <c r="D98" s="199" t="s">
        <v>383</v>
      </c>
      <c r="E98" s="199" t="s">
        <v>143</v>
      </c>
      <c r="F98" s="200">
        <v>1</v>
      </c>
      <c r="G98" s="201"/>
      <c r="H98" s="168">
        <f t="shared" si="6"/>
        <v>0</v>
      </c>
    </row>
    <row r="99" spans="1:8" s="202" customFormat="1" ht="24" customHeight="1">
      <c r="A99" s="207">
        <v>163</v>
      </c>
      <c r="B99" s="208" t="s">
        <v>384</v>
      </c>
      <c r="C99" s="226" t="s">
        <v>347</v>
      </c>
      <c r="D99" s="226" t="s">
        <v>385</v>
      </c>
      <c r="E99" s="208" t="s">
        <v>269</v>
      </c>
      <c r="F99" s="227">
        <v>1</v>
      </c>
      <c r="G99" s="210"/>
      <c r="H99" s="211">
        <f t="shared" si="6"/>
        <v>0</v>
      </c>
    </row>
    <row r="100" spans="1:8" s="202" customFormat="1" ht="24" customHeight="1">
      <c r="A100" s="225">
        <v>164</v>
      </c>
      <c r="B100" s="226" t="s">
        <v>386</v>
      </c>
      <c r="C100" s="226" t="s">
        <v>350</v>
      </c>
      <c r="D100" s="226" t="s">
        <v>387</v>
      </c>
      <c r="E100" s="226" t="s">
        <v>269</v>
      </c>
      <c r="F100" s="227">
        <v>1</v>
      </c>
      <c r="G100" s="228"/>
      <c r="H100" s="229">
        <f t="shared" si="6"/>
        <v>0</v>
      </c>
    </row>
    <row r="101" spans="1:8" s="202" customFormat="1" ht="13.5" customHeight="1">
      <c r="A101" s="225">
        <v>109</v>
      </c>
      <c r="B101" s="226" t="s">
        <v>352</v>
      </c>
      <c r="C101" s="226" t="s">
        <v>353</v>
      </c>
      <c r="D101" s="226" t="s">
        <v>354</v>
      </c>
      <c r="E101" s="226" t="s">
        <v>269</v>
      </c>
      <c r="F101" s="227">
        <v>1</v>
      </c>
      <c r="G101" s="228"/>
      <c r="H101" s="229">
        <f t="shared" si="6"/>
        <v>0</v>
      </c>
    </row>
    <row r="102" spans="1:8" s="202" customFormat="1" ht="26.25" customHeight="1">
      <c r="A102" s="225">
        <v>110</v>
      </c>
      <c r="B102" s="226" t="s">
        <v>355</v>
      </c>
      <c r="C102" s="226" t="s">
        <v>356</v>
      </c>
      <c r="D102" s="226" t="s">
        <v>357</v>
      </c>
      <c r="E102" s="226" t="s">
        <v>269</v>
      </c>
      <c r="F102" s="227">
        <v>1</v>
      </c>
      <c r="G102" s="228"/>
      <c r="H102" s="229">
        <f t="shared" si="6"/>
        <v>0</v>
      </c>
    </row>
    <row r="103" spans="1:8" s="202" customFormat="1" ht="13.5" customHeight="1">
      <c r="A103" s="225">
        <v>111</v>
      </c>
      <c r="B103" s="226" t="s">
        <v>358</v>
      </c>
      <c r="C103" s="226" t="s">
        <v>359</v>
      </c>
      <c r="D103" s="226" t="s">
        <v>360</v>
      </c>
      <c r="E103" s="226" t="s">
        <v>269</v>
      </c>
      <c r="F103" s="227">
        <v>1</v>
      </c>
      <c r="G103" s="228"/>
      <c r="H103" s="229">
        <f t="shared" si="6"/>
        <v>0</v>
      </c>
    </row>
    <row r="104" spans="1:8" s="202" customFormat="1" ht="27" customHeight="1">
      <c r="A104" s="225">
        <v>112</v>
      </c>
      <c r="B104" s="226" t="s">
        <v>361</v>
      </c>
      <c r="C104" s="226" t="s">
        <v>362</v>
      </c>
      <c r="D104" s="226" t="s">
        <v>363</v>
      </c>
      <c r="E104" s="226" t="s">
        <v>269</v>
      </c>
      <c r="F104" s="227">
        <v>1</v>
      </c>
      <c r="G104" s="228"/>
      <c r="H104" s="229">
        <f t="shared" si="6"/>
        <v>0</v>
      </c>
    </row>
    <row r="105" spans="1:8" s="202" customFormat="1" ht="27" customHeight="1">
      <c r="A105" s="225">
        <v>111</v>
      </c>
      <c r="B105" s="226" t="s">
        <v>388</v>
      </c>
      <c r="C105" s="226" t="s">
        <v>389</v>
      </c>
      <c r="D105" s="226" t="s">
        <v>390</v>
      </c>
      <c r="E105" s="226" t="s">
        <v>269</v>
      </c>
      <c r="F105" s="227">
        <v>2</v>
      </c>
      <c r="G105" s="228"/>
      <c r="H105" s="229">
        <f t="shared" si="6"/>
        <v>0</v>
      </c>
    </row>
    <row r="106" spans="1:8" s="202" customFormat="1" ht="13.5" customHeight="1">
      <c r="A106" s="225">
        <v>117</v>
      </c>
      <c r="B106" s="226" t="s">
        <v>364</v>
      </c>
      <c r="C106" s="226" t="s">
        <v>369</v>
      </c>
      <c r="D106" s="226" t="s">
        <v>370</v>
      </c>
      <c r="E106" s="226" t="s">
        <v>269</v>
      </c>
      <c r="F106" s="227">
        <v>3</v>
      </c>
      <c r="G106" s="228"/>
      <c r="H106" s="229">
        <f t="shared" si="6"/>
        <v>0</v>
      </c>
    </row>
    <row r="107" spans="1:8" s="202" customFormat="1" ht="26.25" customHeight="1">
      <c r="A107" s="225">
        <v>121</v>
      </c>
      <c r="B107" s="226" t="s">
        <v>376</v>
      </c>
      <c r="C107" s="226" t="s">
        <v>377</v>
      </c>
      <c r="D107" s="226" t="s">
        <v>378</v>
      </c>
      <c r="E107" s="226" t="s">
        <v>269</v>
      </c>
      <c r="F107" s="227">
        <v>1</v>
      </c>
      <c r="G107" s="228"/>
      <c r="H107" s="229">
        <f t="shared" si="6"/>
        <v>0</v>
      </c>
    </row>
    <row r="108" spans="1:8" s="202" customFormat="1" ht="13.5" customHeight="1">
      <c r="A108" s="212">
        <v>122</v>
      </c>
      <c r="B108" s="213" t="s">
        <v>379</v>
      </c>
      <c r="C108" s="213" t="s">
        <v>380</v>
      </c>
      <c r="D108" s="213" t="s">
        <v>381</v>
      </c>
      <c r="E108" s="213" t="s">
        <v>269</v>
      </c>
      <c r="F108" s="214">
        <v>4</v>
      </c>
      <c r="G108" s="215"/>
      <c r="H108" s="216">
        <f t="shared" si="6"/>
        <v>0</v>
      </c>
    </row>
    <row r="109" spans="1:8" s="2" customFormat="1" ht="21" customHeight="1">
      <c r="A109" s="177"/>
      <c r="B109" s="156"/>
      <c r="C109" s="156"/>
      <c r="D109" s="156" t="s">
        <v>114</v>
      </c>
      <c r="E109" s="156"/>
      <c r="F109" s="158"/>
      <c r="G109" s="157"/>
      <c r="H109" s="157">
        <f>H26+H11</f>
        <v>0</v>
      </c>
    </row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workbookViewId="0" topLeftCell="A1">
      <pane ySplit="3" topLeftCell="A4" activePane="bottomLeft" state="frozen"/>
      <selection pane="topLeft" activeCell="A1" sqref="A1"/>
      <selection pane="bottomLeft" activeCell="O15" sqref="O15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4.66015625" style="1" customWidth="1"/>
    <col min="14" max="14" width="5.66015625" style="1" customWidth="1"/>
    <col min="15" max="15" width="4.16015625" style="1" customWidth="1"/>
    <col min="16" max="16" width="15.33203125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s="2" customFormat="1" ht="24" customHeight="1">
      <c r="A6" s="16"/>
      <c r="B6" s="17" t="s">
        <v>4</v>
      </c>
      <c r="C6" s="17"/>
      <c r="D6" s="17"/>
      <c r="E6" s="23" t="s">
        <v>391</v>
      </c>
      <c r="F6" s="23"/>
      <c r="G6" s="23"/>
      <c r="H6" s="23"/>
      <c r="I6" s="23"/>
      <c r="J6" s="23"/>
      <c r="K6" s="23"/>
      <c r="L6" s="23"/>
      <c r="M6" s="17"/>
      <c r="N6" s="17"/>
      <c r="O6" s="19" t="s">
        <v>5</v>
      </c>
      <c r="P6" s="19"/>
      <c r="Q6" s="24"/>
      <c r="R6" s="25"/>
      <c r="S6" s="22"/>
    </row>
    <row r="7" spans="1:19" s="2" customFormat="1" ht="24" customHeight="1">
      <c r="A7" s="16"/>
      <c r="B7" s="17"/>
      <c r="C7" s="17"/>
      <c r="D7" s="17"/>
      <c r="E7" s="26"/>
      <c r="F7" s="26"/>
      <c r="G7" s="26"/>
      <c r="H7" s="26"/>
      <c r="I7" s="26"/>
      <c r="J7" s="26"/>
      <c r="K7" s="26"/>
      <c r="L7" s="26"/>
      <c r="M7" s="17"/>
      <c r="N7" s="17"/>
      <c r="O7" s="19" t="s">
        <v>6</v>
      </c>
      <c r="P7" s="19"/>
      <c r="Q7" s="27" t="s">
        <v>7</v>
      </c>
      <c r="R7" s="28"/>
      <c r="S7" s="22"/>
    </row>
    <row r="8" spans="1:19" s="2" customFormat="1" ht="24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8</v>
      </c>
      <c r="P8" s="19"/>
      <c r="Q8" s="17" t="s">
        <v>9</v>
      </c>
      <c r="R8" s="17"/>
      <c r="S8" s="22"/>
    </row>
    <row r="9" spans="1:19" s="2" customFormat="1" ht="24" customHeight="1">
      <c r="A9" s="16"/>
      <c r="B9" s="17" t="s">
        <v>10</v>
      </c>
      <c r="C9" s="17"/>
      <c r="D9" s="17"/>
      <c r="E9" s="29" t="s">
        <v>11</v>
      </c>
      <c r="F9" s="29"/>
      <c r="G9" s="29"/>
      <c r="H9" s="29"/>
      <c r="I9" s="29"/>
      <c r="J9" s="29"/>
      <c r="K9" s="29"/>
      <c r="L9" s="29"/>
      <c r="M9" s="17"/>
      <c r="N9" s="17"/>
      <c r="O9" s="30"/>
      <c r="P9" s="30"/>
      <c r="Q9" s="31"/>
      <c r="R9" s="32"/>
      <c r="S9" s="22"/>
    </row>
    <row r="10" spans="1:19" s="2" customFormat="1" ht="24" customHeight="1">
      <c r="A10" s="16"/>
      <c r="B10" s="17" t="s">
        <v>12</v>
      </c>
      <c r="C10" s="17"/>
      <c r="D10" s="17"/>
      <c r="E10" s="33"/>
      <c r="F10" s="33"/>
      <c r="G10" s="33"/>
      <c r="H10" s="33"/>
      <c r="I10" s="33"/>
      <c r="J10" s="33"/>
      <c r="K10" s="33"/>
      <c r="L10" s="33"/>
      <c r="M10" s="17"/>
      <c r="N10" s="17"/>
      <c r="O10" s="30"/>
      <c r="P10" s="30"/>
      <c r="Q10" s="31"/>
      <c r="R10" s="32"/>
      <c r="S10" s="22"/>
    </row>
    <row r="11" spans="1:19" s="2" customFormat="1" ht="24" customHeight="1">
      <c r="A11" s="16"/>
      <c r="B11" s="17" t="s">
        <v>13</v>
      </c>
      <c r="C11" s="17"/>
      <c r="D11" s="17"/>
      <c r="E11" s="34"/>
      <c r="F11" s="34"/>
      <c r="G11" s="34"/>
      <c r="H11" s="34"/>
      <c r="I11" s="34"/>
      <c r="J11" s="34"/>
      <c r="K11" s="34"/>
      <c r="L11" s="34"/>
      <c r="M11" s="17"/>
      <c r="N11" s="17"/>
      <c r="O11" s="30"/>
      <c r="P11" s="30"/>
      <c r="Q11" s="31"/>
      <c r="R11" s="32"/>
      <c r="S11" s="22"/>
    </row>
    <row r="12" spans="1:19" s="2" customFormat="1" ht="18" customHeight="1">
      <c r="A12" s="16"/>
      <c r="B12" s="17"/>
      <c r="C12" s="17"/>
      <c r="D12" s="17"/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35"/>
      <c r="P12" s="35"/>
      <c r="Q12" s="35"/>
      <c r="R12" s="17"/>
      <c r="S12" s="22"/>
    </row>
    <row r="13" spans="1:19" s="2" customFormat="1" ht="18" customHeight="1">
      <c r="A13" s="16"/>
      <c r="B13" s="17"/>
      <c r="C13" s="17"/>
      <c r="D13" s="17"/>
      <c r="E13" s="35" t="s">
        <v>14</v>
      </c>
      <c r="F13" s="17"/>
      <c r="G13" s="17" t="s">
        <v>15</v>
      </c>
      <c r="H13" s="17"/>
      <c r="I13" s="17"/>
      <c r="J13" s="17"/>
      <c r="K13" s="17"/>
      <c r="L13" s="17"/>
      <c r="M13" s="17"/>
      <c r="N13" s="17"/>
      <c r="O13" s="36" t="s">
        <v>16</v>
      </c>
      <c r="P13" s="36"/>
      <c r="Q13" s="35"/>
      <c r="R13" s="37"/>
      <c r="S13" s="22"/>
    </row>
    <row r="14" spans="1:19" s="2" customFormat="1" ht="18" customHeight="1">
      <c r="A14" s="16"/>
      <c r="B14" s="17"/>
      <c r="C14" s="17"/>
      <c r="D14" s="17"/>
      <c r="E14" s="30"/>
      <c r="F14" s="17"/>
      <c r="G14" s="31"/>
      <c r="H14" s="38"/>
      <c r="I14" s="39"/>
      <c r="J14" s="17"/>
      <c r="K14" s="17"/>
      <c r="L14" s="17"/>
      <c r="M14" s="17"/>
      <c r="N14" s="17"/>
      <c r="O14" s="30">
        <f>'X559 - 1. Krycí list rozpočtu'!O14</f>
        <v>0</v>
      </c>
      <c r="P14" s="30"/>
      <c r="Q14" s="35"/>
      <c r="R14" s="40"/>
      <c r="S14" s="22"/>
    </row>
    <row r="15" spans="1:19" s="2" customFormat="1" ht="9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"/>
      <c r="P15" s="42"/>
      <c r="Q15" s="42"/>
      <c r="R15" s="42"/>
      <c r="S15" s="43"/>
    </row>
    <row r="16" spans="1:19" s="2" customFormat="1" ht="20.25" customHeight="1">
      <c r="A16" s="44"/>
      <c r="B16" s="45"/>
      <c r="C16" s="45"/>
      <c r="D16" s="45"/>
      <c r="E16" s="46" t="s">
        <v>18</v>
      </c>
      <c r="F16" s="45"/>
      <c r="G16" s="45"/>
      <c r="H16" s="45"/>
      <c r="I16" s="45"/>
      <c r="J16" s="45"/>
      <c r="K16" s="45"/>
      <c r="L16" s="45"/>
      <c r="M16" s="45"/>
      <c r="N16" s="45"/>
      <c r="O16" s="14"/>
      <c r="P16" s="45"/>
      <c r="Q16" s="45"/>
      <c r="R16" s="45"/>
      <c r="S16" s="47"/>
    </row>
    <row r="17" spans="1:19" s="2" customFormat="1" ht="21" customHeight="1">
      <c r="A17" s="48" t="s">
        <v>19</v>
      </c>
      <c r="B17" s="49"/>
      <c r="C17" s="49"/>
      <c r="D17" s="50"/>
      <c r="E17" s="51" t="s">
        <v>20</v>
      </c>
      <c r="F17" s="50"/>
      <c r="G17" s="51" t="s">
        <v>21</v>
      </c>
      <c r="H17" s="49"/>
      <c r="I17" s="50"/>
      <c r="J17" s="51" t="s">
        <v>22</v>
      </c>
      <c r="K17" s="49"/>
      <c r="L17" s="51" t="s">
        <v>23</v>
      </c>
      <c r="M17" s="49"/>
      <c r="N17" s="49"/>
      <c r="O17" s="49"/>
      <c r="P17" s="50"/>
      <c r="Q17" s="51" t="s">
        <v>24</v>
      </c>
      <c r="R17" s="49"/>
      <c r="S17" s="52"/>
    </row>
    <row r="18" spans="1:19" s="2" customFormat="1" ht="18" customHeight="1">
      <c r="A18" s="53"/>
      <c r="B18" s="54"/>
      <c r="C18" s="54"/>
      <c r="D18" s="55">
        <v>0</v>
      </c>
      <c r="E18" s="56">
        <v>0</v>
      </c>
      <c r="F18" s="57"/>
      <c r="G18" s="58"/>
      <c r="H18" s="54"/>
      <c r="I18" s="55">
        <v>0</v>
      </c>
      <c r="J18" s="56">
        <v>0</v>
      </c>
      <c r="K18" s="59"/>
      <c r="L18" s="58"/>
      <c r="M18" s="54"/>
      <c r="N18" s="54"/>
      <c r="O18" s="60"/>
      <c r="P18" s="55">
        <v>0</v>
      </c>
      <c r="Q18" s="58"/>
      <c r="R18" s="61">
        <v>0</v>
      </c>
      <c r="S18" s="62"/>
    </row>
    <row r="19" spans="1:19" s="2" customFormat="1" ht="20.25" customHeight="1">
      <c r="A19" s="44"/>
      <c r="B19" s="45"/>
      <c r="C19" s="45"/>
      <c r="D19" s="45"/>
      <c r="E19" s="46" t="s">
        <v>25</v>
      </c>
      <c r="F19" s="45"/>
      <c r="G19" s="45"/>
      <c r="H19" s="45"/>
      <c r="I19" s="45"/>
      <c r="J19" s="63" t="s">
        <v>26</v>
      </c>
      <c r="K19" s="45"/>
      <c r="L19" s="45"/>
      <c r="M19" s="45"/>
      <c r="N19" s="45"/>
      <c r="O19" s="42"/>
      <c r="P19" s="45"/>
      <c r="Q19" s="45"/>
      <c r="R19" s="45"/>
      <c r="S19" s="47"/>
    </row>
    <row r="20" spans="1:19" s="2" customFormat="1" ht="18" customHeight="1">
      <c r="A20" s="64" t="s">
        <v>27</v>
      </c>
      <c r="B20" s="65"/>
      <c r="C20" s="66" t="s">
        <v>28</v>
      </c>
      <c r="D20" s="67"/>
      <c r="E20" s="67"/>
      <c r="F20" s="68"/>
      <c r="G20" s="64" t="s">
        <v>29</v>
      </c>
      <c r="H20" s="69"/>
      <c r="I20" s="66" t="s">
        <v>30</v>
      </c>
      <c r="J20" s="67"/>
      <c r="K20" s="67"/>
      <c r="L20" s="64" t="s">
        <v>31</v>
      </c>
      <c r="M20" s="69"/>
      <c r="N20" s="66" t="s">
        <v>32</v>
      </c>
      <c r="O20" s="70"/>
      <c r="P20" s="67"/>
      <c r="Q20" s="67"/>
      <c r="R20" s="67"/>
      <c r="S20" s="68"/>
    </row>
    <row r="21" spans="1:19" s="2" customFormat="1" ht="18" customHeight="1">
      <c r="A21" s="71" t="s">
        <v>33</v>
      </c>
      <c r="B21" s="72" t="s">
        <v>34</v>
      </c>
      <c r="C21" s="73"/>
      <c r="D21" s="74" t="s">
        <v>35</v>
      </c>
      <c r="E21" s="75"/>
      <c r="F21" s="76"/>
      <c r="G21" s="71" t="s">
        <v>36</v>
      </c>
      <c r="H21" s="77" t="s">
        <v>37</v>
      </c>
      <c r="I21" s="78"/>
      <c r="J21" s="79">
        <v>0</v>
      </c>
      <c r="K21" s="80"/>
      <c r="L21" s="71" t="s">
        <v>38</v>
      </c>
      <c r="M21" s="81" t="s">
        <v>39</v>
      </c>
      <c r="N21" s="82"/>
      <c r="O21" s="82"/>
      <c r="P21" s="82"/>
      <c r="Q21" s="83">
        <v>0</v>
      </c>
      <c r="R21" s="75">
        <v>0</v>
      </c>
      <c r="S21" s="76"/>
    </row>
    <row r="22" spans="1:19" s="2" customFormat="1" ht="18" customHeight="1">
      <c r="A22" s="71" t="s">
        <v>40</v>
      </c>
      <c r="B22" s="84"/>
      <c r="C22" s="85"/>
      <c r="D22" s="74" t="s">
        <v>41</v>
      </c>
      <c r="E22" s="75">
        <f>'30 - 1. Rekapitulace rozpočtu'!E10</f>
        <v>0</v>
      </c>
      <c r="F22" s="76"/>
      <c r="G22" s="71" t="s">
        <v>42</v>
      </c>
      <c r="H22" s="17" t="s">
        <v>43</v>
      </c>
      <c r="I22" s="78"/>
      <c r="J22" s="79">
        <v>0</v>
      </c>
      <c r="K22" s="80"/>
      <c r="L22" s="71" t="s">
        <v>44</v>
      </c>
      <c r="M22" s="81" t="s">
        <v>45</v>
      </c>
      <c r="N22" s="82"/>
      <c r="O22" s="17"/>
      <c r="P22" s="82"/>
      <c r="Q22" s="83">
        <v>0</v>
      </c>
      <c r="R22" s="75">
        <v>0</v>
      </c>
      <c r="S22" s="76"/>
    </row>
    <row r="23" spans="1:19" s="2" customFormat="1" ht="18" customHeight="1">
      <c r="A23" s="71" t="s">
        <v>46</v>
      </c>
      <c r="B23" s="72" t="s">
        <v>47</v>
      </c>
      <c r="C23" s="73"/>
      <c r="D23" s="74" t="s">
        <v>35</v>
      </c>
      <c r="E23" s="75"/>
      <c r="F23" s="76"/>
      <c r="G23" s="71" t="s">
        <v>48</v>
      </c>
      <c r="H23" s="77" t="s">
        <v>49</v>
      </c>
      <c r="I23" s="78"/>
      <c r="J23" s="79">
        <v>0</v>
      </c>
      <c r="K23" s="80"/>
      <c r="L23" s="71" t="s">
        <v>50</v>
      </c>
      <c r="M23" s="81" t="s">
        <v>51</v>
      </c>
      <c r="N23" s="82"/>
      <c r="O23" s="82"/>
      <c r="P23" s="82"/>
      <c r="Q23" s="83">
        <v>0</v>
      </c>
      <c r="R23" s="75">
        <v>0</v>
      </c>
      <c r="S23" s="76"/>
    </row>
    <row r="24" spans="1:19" s="2" customFormat="1" ht="18" customHeight="1">
      <c r="A24" s="71" t="s">
        <v>52</v>
      </c>
      <c r="B24" s="84"/>
      <c r="C24" s="85"/>
      <c r="D24" s="74" t="s">
        <v>41</v>
      </c>
      <c r="E24" s="75">
        <f>'30 - 1. Rekapitulace rozpočtu'!E13</f>
        <v>0</v>
      </c>
      <c r="F24" s="76"/>
      <c r="G24" s="71" t="s">
        <v>53</v>
      </c>
      <c r="H24" s="77"/>
      <c r="I24" s="78"/>
      <c r="J24" s="79">
        <v>0</v>
      </c>
      <c r="K24" s="80"/>
      <c r="L24" s="71" t="s">
        <v>54</v>
      </c>
      <c r="M24" s="81" t="s">
        <v>55</v>
      </c>
      <c r="N24" s="82"/>
      <c r="O24" s="17"/>
      <c r="P24" s="82"/>
      <c r="Q24" s="83">
        <v>0</v>
      </c>
      <c r="R24" s="75">
        <v>0</v>
      </c>
      <c r="S24" s="76"/>
    </row>
    <row r="25" spans="1:19" s="2" customFormat="1" ht="18" customHeight="1">
      <c r="A25" s="71" t="s">
        <v>56</v>
      </c>
      <c r="B25" s="72" t="s">
        <v>57</v>
      </c>
      <c r="C25" s="73"/>
      <c r="D25" s="74" t="s">
        <v>35</v>
      </c>
      <c r="E25" s="75"/>
      <c r="F25" s="76"/>
      <c r="G25" s="86"/>
      <c r="H25" s="82"/>
      <c r="I25" s="78"/>
      <c r="J25" s="79"/>
      <c r="K25" s="80"/>
      <c r="L25" s="71" t="s">
        <v>58</v>
      </c>
      <c r="M25" s="81" t="s">
        <v>59</v>
      </c>
      <c r="N25" s="82"/>
      <c r="O25" s="82"/>
      <c r="P25" s="82"/>
      <c r="Q25" s="83">
        <v>0</v>
      </c>
      <c r="R25" s="75">
        <v>0</v>
      </c>
      <c r="S25" s="76"/>
    </row>
    <row r="26" spans="1:19" s="2" customFormat="1" ht="18" customHeight="1">
      <c r="A26" s="71" t="s">
        <v>60</v>
      </c>
      <c r="B26" s="84"/>
      <c r="C26" s="85"/>
      <c r="D26" s="74" t="s">
        <v>41</v>
      </c>
      <c r="E26" s="75"/>
      <c r="F26" s="76"/>
      <c r="G26" s="86"/>
      <c r="H26" s="82"/>
      <c r="I26" s="78"/>
      <c r="J26" s="79"/>
      <c r="K26" s="80"/>
      <c r="L26" s="71" t="s">
        <v>61</v>
      </c>
      <c r="M26" s="77" t="s">
        <v>62</v>
      </c>
      <c r="N26" s="82"/>
      <c r="O26" s="17"/>
      <c r="P26" s="82"/>
      <c r="Q26" s="78"/>
      <c r="R26" s="75">
        <v>0</v>
      </c>
      <c r="S26" s="76"/>
    </row>
    <row r="27" spans="1:19" s="2" customFormat="1" ht="18" customHeight="1">
      <c r="A27" s="71" t="s">
        <v>63</v>
      </c>
      <c r="B27" s="87" t="s">
        <v>64</v>
      </c>
      <c r="C27" s="82"/>
      <c r="D27" s="78"/>
      <c r="E27" s="88">
        <f>SUM(E21:E26)</f>
        <v>0</v>
      </c>
      <c r="F27" s="47"/>
      <c r="G27" s="71" t="s">
        <v>65</v>
      </c>
      <c r="H27" s="87" t="s">
        <v>66</v>
      </c>
      <c r="I27" s="78"/>
      <c r="J27" s="89"/>
      <c r="K27" s="90"/>
      <c r="L27" s="71" t="s">
        <v>67</v>
      </c>
      <c r="M27" s="87" t="s">
        <v>68</v>
      </c>
      <c r="N27" s="82"/>
      <c r="O27" s="82"/>
      <c r="P27" s="82"/>
      <c r="Q27" s="78"/>
      <c r="R27" s="88">
        <v>0</v>
      </c>
      <c r="S27" s="47"/>
    </row>
    <row r="28" spans="1:19" s="2" customFormat="1" ht="18" customHeight="1">
      <c r="A28" s="91" t="s">
        <v>69</v>
      </c>
      <c r="B28" s="92" t="s">
        <v>70</v>
      </c>
      <c r="C28" s="93"/>
      <c r="D28" s="94"/>
      <c r="E28" s="95"/>
      <c r="F28" s="43"/>
      <c r="G28" s="91" t="s">
        <v>71</v>
      </c>
      <c r="H28" s="92" t="s">
        <v>72</v>
      </c>
      <c r="I28" s="94"/>
      <c r="J28" s="96">
        <v>0</v>
      </c>
      <c r="K28" s="97"/>
      <c r="L28" s="91" t="s">
        <v>73</v>
      </c>
      <c r="M28" s="92" t="s">
        <v>74</v>
      </c>
      <c r="N28" s="93"/>
      <c r="O28" s="42"/>
      <c r="P28" s="93"/>
      <c r="Q28" s="94"/>
      <c r="R28" s="95">
        <v>0</v>
      </c>
      <c r="S28" s="43"/>
    </row>
    <row r="29" spans="1:19" s="2" customFormat="1" ht="18" customHeight="1">
      <c r="A29" s="98" t="s">
        <v>12</v>
      </c>
      <c r="B29" s="14"/>
      <c r="C29" s="14"/>
      <c r="D29" s="14"/>
      <c r="E29" s="14"/>
      <c r="F29" s="99"/>
      <c r="G29" s="100"/>
      <c r="H29" s="14"/>
      <c r="I29" s="14"/>
      <c r="J29" s="14"/>
      <c r="K29" s="14"/>
      <c r="L29" s="64" t="s">
        <v>75</v>
      </c>
      <c r="M29" s="50"/>
      <c r="N29" s="66" t="s">
        <v>76</v>
      </c>
      <c r="O29" s="17"/>
      <c r="P29" s="49"/>
      <c r="Q29" s="49"/>
      <c r="R29" s="49"/>
      <c r="S29" s="52"/>
    </row>
    <row r="30" spans="1:19" s="2" customFormat="1" ht="18" customHeight="1">
      <c r="A30" s="16"/>
      <c r="B30" s="17"/>
      <c r="C30" s="17"/>
      <c r="D30" s="17"/>
      <c r="E30" s="17"/>
      <c r="F30" s="101"/>
      <c r="G30" s="102"/>
      <c r="H30" s="17"/>
      <c r="I30" s="17"/>
      <c r="J30" s="17"/>
      <c r="K30" s="17"/>
      <c r="L30" s="71" t="s">
        <v>77</v>
      </c>
      <c r="M30" s="77" t="s">
        <v>78</v>
      </c>
      <c r="N30" s="82"/>
      <c r="O30" s="82"/>
      <c r="P30" s="82"/>
      <c r="Q30" s="78"/>
      <c r="R30" s="88">
        <f>E27</f>
        <v>0</v>
      </c>
      <c r="S30" s="47"/>
    </row>
    <row r="31" spans="1:19" s="2" customFormat="1" ht="18" customHeight="1">
      <c r="A31" s="103" t="s">
        <v>79</v>
      </c>
      <c r="B31" s="104"/>
      <c r="C31" s="104"/>
      <c r="D31" s="104"/>
      <c r="E31" s="104"/>
      <c r="F31" s="85"/>
      <c r="G31" s="105" t="s">
        <v>80</v>
      </c>
      <c r="H31" s="104"/>
      <c r="I31" s="104"/>
      <c r="J31" s="104"/>
      <c r="K31" s="104"/>
      <c r="L31" s="71" t="s">
        <v>81</v>
      </c>
      <c r="M31" s="81" t="s">
        <v>82</v>
      </c>
      <c r="N31" s="106">
        <v>15</v>
      </c>
      <c r="O31" s="35" t="s">
        <v>83</v>
      </c>
      <c r="P31" s="107">
        <v>0</v>
      </c>
      <c r="Q31" s="107"/>
      <c r="R31" s="108"/>
      <c r="S31" s="109"/>
    </row>
    <row r="32" spans="1:19" s="2" customFormat="1" ht="20.25" customHeight="1">
      <c r="A32" s="110" t="s">
        <v>10</v>
      </c>
      <c r="B32" s="111"/>
      <c r="C32" s="111"/>
      <c r="D32" s="111"/>
      <c r="E32" s="111"/>
      <c r="F32" s="73"/>
      <c r="G32" s="112"/>
      <c r="H32" s="111"/>
      <c r="I32" s="111"/>
      <c r="J32" s="111"/>
      <c r="K32" s="111"/>
      <c r="L32" s="71" t="s">
        <v>84</v>
      </c>
      <c r="M32" s="81" t="s">
        <v>82</v>
      </c>
      <c r="N32" s="106">
        <v>21</v>
      </c>
      <c r="O32" s="113" t="s">
        <v>83</v>
      </c>
      <c r="P32" s="114"/>
      <c r="Q32" s="114"/>
      <c r="R32" s="75">
        <f>R30*0.21</f>
        <v>0</v>
      </c>
      <c r="S32" s="76"/>
    </row>
    <row r="33" spans="1:19" s="2" customFormat="1" ht="20.25" customHeight="1">
      <c r="A33" s="16"/>
      <c r="B33" s="17"/>
      <c r="C33" s="17"/>
      <c r="D33" s="17"/>
      <c r="E33" s="17"/>
      <c r="F33" s="101"/>
      <c r="G33" s="102"/>
      <c r="H33" s="17"/>
      <c r="I33" s="17"/>
      <c r="J33" s="17"/>
      <c r="K33" s="17"/>
      <c r="L33" s="91" t="s">
        <v>85</v>
      </c>
      <c r="M33" s="115" t="s">
        <v>86</v>
      </c>
      <c r="N33" s="93"/>
      <c r="O33" s="17"/>
      <c r="P33" s="93"/>
      <c r="Q33" s="94"/>
      <c r="R33" s="116">
        <f>SUM(R30:S32)</f>
        <v>0</v>
      </c>
      <c r="S33" s="32"/>
    </row>
    <row r="34" spans="1:19" s="2" customFormat="1" ht="18" customHeight="1">
      <c r="A34" s="103" t="s">
        <v>79</v>
      </c>
      <c r="B34" s="104"/>
      <c r="C34" s="104"/>
      <c r="D34" s="104"/>
      <c r="E34" s="104"/>
      <c r="F34" s="85"/>
      <c r="G34" s="105" t="s">
        <v>80</v>
      </c>
      <c r="H34" s="104"/>
      <c r="I34" s="104"/>
      <c r="J34" s="104"/>
      <c r="K34" s="104"/>
      <c r="L34" s="64" t="s">
        <v>87</v>
      </c>
      <c r="M34" s="50"/>
      <c r="N34" s="66" t="s">
        <v>88</v>
      </c>
      <c r="O34" s="14"/>
      <c r="P34" s="49"/>
      <c r="Q34" s="49"/>
      <c r="R34" s="117"/>
      <c r="S34" s="52"/>
    </row>
    <row r="35" spans="1:19" s="2" customFormat="1" ht="20.25" customHeight="1">
      <c r="A35" s="110" t="s">
        <v>13</v>
      </c>
      <c r="B35" s="111"/>
      <c r="C35" s="111"/>
      <c r="D35" s="111"/>
      <c r="E35" s="111"/>
      <c r="F35" s="73"/>
      <c r="G35" s="112"/>
      <c r="H35" s="111"/>
      <c r="I35" s="111"/>
      <c r="J35" s="111"/>
      <c r="K35" s="111"/>
      <c r="L35" s="71" t="s">
        <v>89</v>
      </c>
      <c r="M35" s="77" t="s">
        <v>90</v>
      </c>
      <c r="N35" s="82"/>
      <c r="O35" s="82"/>
      <c r="P35" s="82"/>
      <c r="Q35" s="78"/>
      <c r="R35" s="75">
        <v>0</v>
      </c>
      <c r="S35" s="76"/>
    </row>
    <row r="36" spans="1:19" s="2" customFormat="1" ht="18" customHeight="1">
      <c r="A36" s="16"/>
      <c r="B36" s="17"/>
      <c r="C36" s="17"/>
      <c r="D36" s="17"/>
      <c r="E36" s="17"/>
      <c r="F36" s="101"/>
      <c r="G36" s="102"/>
      <c r="H36" s="17"/>
      <c r="I36" s="17"/>
      <c r="J36" s="17"/>
      <c r="K36" s="17"/>
      <c r="L36" s="71" t="s">
        <v>91</v>
      </c>
      <c r="M36" s="77" t="s">
        <v>92</v>
      </c>
      <c r="N36" s="82"/>
      <c r="O36" s="104"/>
      <c r="P36" s="82"/>
      <c r="Q36" s="78"/>
      <c r="R36" s="75">
        <v>0</v>
      </c>
      <c r="S36" s="76"/>
    </row>
    <row r="37" spans="1:19" s="2" customFormat="1" ht="18" customHeight="1">
      <c r="A37" s="118" t="s">
        <v>79</v>
      </c>
      <c r="B37" s="42"/>
      <c r="C37" s="42"/>
      <c r="D37" s="42"/>
      <c r="E37" s="42"/>
      <c r="F37" s="119"/>
      <c r="G37" s="120" t="s">
        <v>80</v>
      </c>
      <c r="H37" s="42"/>
      <c r="I37" s="42"/>
      <c r="J37" s="42"/>
      <c r="K37" s="42"/>
      <c r="L37" s="91" t="s">
        <v>93</v>
      </c>
      <c r="M37" s="92" t="s">
        <v>94</v>
      </c>
      <c r="N37" s="93"/>
      <c r="O37" s="42"/>
      <c r="P37" s="93"/>
      <c r="Q37" s="94"/>
      <c r="R37" s="56">
        <v>0</v>
      </c>
      <c r="S37" s="121"/>
    </row>
  </sheetData>
  <sheetProtection selectLockedCells="1" selectUnlockedCells="1"/>
  <mergeCells count="17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</mergeCells>
  <printOptions/>
  <pageMargins left="0.39375" right="0.39375" top="0.7875" bottom="0.78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/>
  <cp:lastPrinted>2014-06-04T14:25:29Z</cp:lastPrinted>
  <dcterms:created xsi:type="dcterms:W3CDTF">2014-02-17T14:31:41Z</dcterms:created>
  <dcterms:modified xsi:type="dcterms:W3CDTF">2016-12-20T10:35:38Z</dcterms:modified>
  <cp:category/>
  <cp:version/>
  <cp:contentType/>
  <cp:contentStatus/>
  <cp:revision>8</cp:revision>
</cp:coreProperties>
</file>