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510" yWindow="600" windowWidth="17895" windowHeight="5580" activeTab="0"/>
  </bookViews>
  <sheets>
    <sheet name="Rekapitulace stavby" sheetId="1" r:id="rId1"/>
    <sheet name="1 - RWY" sheetId="2" r:id="rId2"/>
    <sheet name="Pokyny pro vyplnění" sheetId="3" r:id="rId3"/>
  </sheets>
  <definedNames>
    <definedName name="_xlnm._FilterDatabase" localSheetId="1" hidden="1">'1 - RWY'!$C$86:$K$390</definedName>
    <definedName name="_xlnm.Print_Area" localSheetId="1">'1 - RWY'!$C$4:$J$36,'1 - RWY'!$C$42:$J$68,'1 - RWY'!$C$74:$K$390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'1 - RWY'!$86:$86</definedName>
  </definedNames>
  <calcPr calcId="145621"/>
</workbook>
</file>

<file path=xl/sharedStrings.xml><?xml version="1.0" encoding="utf-8"?>
<sst xmlns="http://schemas.openxmlformats.org/spreadsheetml/2006/main" count="3575" uniqueCount="614">
  <si>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</si>
  <si>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</si>
  <si>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</si>
  <si>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</si>
  <si>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</si>
  <si>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</si>
  <si>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</si>
  <si>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{907812d6-ba21-43dc-989d-5cc1bcc9ee94}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</si>
  <si>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</si>
  <si>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</si>
  <si>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</si>
  <si>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</si>
  <si>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</si>
  <si>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</si>
  <si>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</si>
  <si>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</si>
  <si>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10577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</si>
  <si>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</si>
  <si>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</si>
  <si>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Letiště Cheb, Oprava RWY  č. zak. 2075/500</t>
  </si>
  <si>
    <t>0,1</t>
  </si>
  <si>
    <t>KSO:</t>
  </si>
  <si>
    <t/>
  </si>
  <si>
    <t>CC-CZ:</t>
  </si>
  <si>
    <t>1</t>
  </si>
  <si>
    <t>Místo:</t>
  </si>
  <si>
    <t>Letiště Cheb, k.ú. Horní Dvory, Cheb</t>
  </si>
  <si>
    <t>Datum:</t>
  </si>
  <si>
    <t>27.1.2017</t>
  </si>
  <si>
    <t>10</t>
  </si>
  <si>
    <t>100</t>
  </si>
  <si>
    <t>Zadavatel:</t>
  </si>
  <si>
    <t>IČ:</t>
  </si>
  <si>
    <t>Město Cheb</t>
  </si>
  <si>
    <t>DIČ:</t>
  </si>
  <si>
    <t>Uchazeč:</t>
  </si>
  <si>
    <t>Vyplň údaj</t>
  </si>
  <si>
    <t>Projektant:</t>
  </si>
  <si>
    <t>AGA - Letiště, s.r.o.</t>
  </si>
  <si>
    <t>True</t>
  </si>
  <si>
    <t>Poznámka:</t>
  </si>
  <si>
    <t>Soupis prací je sestaven při využití cenové soustavy ÚRS. Cenové a technické podmínky položek, které nejsou uvedeny v soupisu prací (tzv.úvodní části katalogů), jsou neomezeně dálkově k dispozici na www.cs-urs.cz. Položky soupisu prací, které nemají ve sloupci "Cenová soustava" uveden žádný údaj, nepochází z cenové soustavy ÚRS. 
S položkami uvedenými v této specifikaci platí veškeré s nimi spojené práce, které jsou zapotřebí pro provedení kompletní dodávky a to i když nejsou zvlášť uvedeny (např. poznámky k popisům položek v jednotlivých cenících). To znamená, že veškeré položky patrné z výkazů, výkresů a technických zpráv je třeba v nabídkové ceně doplnit a ocenit jako kompletně vykonané práce včetně materiálu, nářadí a strojů nutných k práci, i když nejsou ve výkazech vypsány zvlášť.
Pokud jsou v této dokumentaci uvedeny konkrétní typy výrobků, jedná se pouze o příklady sloužící pro specifikaci vlastností --technických a uživatelských standardů. Zhotovitel dokumentace výslovně uvádí, že tyto výrobky lze nahradit jinými výrobky stejných technických vlastností - standardů a shodné, nebo vyšší kvality. Stejným způsobem jsou (mohou být) v dokumentaci uvedeni jako příklad informativně i možní v úvahu přicházející výrobci, nebo dodavatelé.
Výměry odměřeny elektronicky.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</si>
  <si>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</si>
  <si>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</si>
  <si>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</si>
  <si>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</si>
  <si>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</si>
  <si>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</si>
  <si>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</si>
  <si>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</si>
  <si>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</si>
  <si>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</si>
  <si>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</si>
  <si>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</si>
  <si>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</si>
  <si>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</si>
  <si>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</si>
  <si>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</si>
  <si>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</si>
  <si>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</si>
  <si>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</si>
  <si>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</si>
  <si>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</si>
  <si>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</si>
  <si>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</si>
  <si>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</si>
  <si>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</si>
  <si>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</si>
  <si>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</si>
  <si>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</si>
  <si>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</si>
  <si>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</si>
  <si>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</si>
  <si>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</si>
  <si>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</si>
  <si>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</si>
  <si>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</si>
  <si>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</si>
  <si>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</si>
  <si>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</si>
  <si>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</si>
  <si>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RWY</t>
  </si>
  <si>
    <t>STA</t>
  </si>
  <si>
    <t>{f0da2daa-8aef-4f6d-9433-3ad33874c37e}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</si>
  <si>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</si>
  <si>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</si>
  <si>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</si>
  <si>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</si>
  <si>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</si>
  <si>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</si>
  <si>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</si>
  <si>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</si>
  <si>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1 - RWY</t>
  </si>
  <si>
    <t>REKAPITULACE ČLENĚNÍ SOUPISU PRACÍ</t>
  </si>
  <si>
    <t>Kód dílu - Popis</t>
  </si>
  <si>
    <t>Cena celkem [CZK]</t>
  </si>
  <si>
    <t>Náklady soupisu celkem</t>
  </si>
  <si>
    <t>-1</t>
  </si>
  <si>
    <t>Oprava 1 - Oprava trhlin, viz. detail č. 1 - teplá asf. zálivka</t>
  </si>
  <si>
    <t>Oprava 2 - Oprava spár, viz. detail č. 2 - teplá asf. zálivka</t>
  </si>
  <si>
    <t>Oprava 3 - Oprava výtluku, viz. detail č. 3</t>
  </si>
  <si>
    <t>Oprava 4 - Plošná oprava povrchu malého rozsahu, viz. detail č. 4</t>
  </si>
  <si>
    <t>Oprava 5 - Plošná oprava povrchu velkého rozsahu (s propadem vozovky do 50 mm), viz. detail č. 5</t>
  </si>
  <si>
    <t>Oprava 6 - Plošná oprava povrchu velkého rozsahu (s propadem vozovky do 90 mm), viz. detail č. 6</t>
  </si>
  <si>
    <t>OP7 - Jemné frézování povrchu CB desky v tl. do 10 mm</t>
  </si>
  <si>
    <t>OP8 - Odstranění stávající přelité asf. zálivky z povrchu CB desky</t>
  </si>
  <si>
    <t>OP9 - Denní značení</t>
  </si>
  <si>
    <t>VRN - Vedlejší rozpočtové náklady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</si>
  <si>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</si>
  <si>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</si>
  <si>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</si>
  <si>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</si>
  <si>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</si>
  <si>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</si>
  <si>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</si>
  <si>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</si>
  <si>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</si>
  <si>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</si>
  <si>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</si>
  <si>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</si>
  <si>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</si>
  <si>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</si>
  <si>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</si>
  <si>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Oprava 1</t>
  </si>
  <si>
    <t>Oprava trhlin, viz. detail č. 1 - teplá asf. zálivka</t>
  </si>
  <si>
    <t>ROZPOCET</t>
  </si>
  <si>
    <t>K</t>
  </si>
  <si>
    <t>919111000-1</t>
  </si>
  <si>
    <t>Oprava trhlin dle detailu č. 1 - teplá asfaltová zálivka, trhlina šířky do 12 mm hl. komůrky 40</t>
  </si>
  <si>
    <t>m</t>
  </si>
  <si>
    <t>4</t>
  </si>
  <si>
    <t>241124192</t>
  </si>
  <si>
    <t>PP</t>
  </si>
  <si>
    <t>Oprava trhlin dle detailu č. 1 - teplá asfaltová zálivka</t>
  </si>
  <si>
    <t>VV</t>
  </si>
  <si>
    <t>"číslo a název přílohy pro odečtení výměry"</t>
  </si>
  <si>
    <t>"3 - situace oprav, č.4 - detaily"</t>
  </si>
  <si>
    <t>"Oprava trhlin dle detailu č. 1 - teplá asfaltová zálivka do 12 mm, 25%" 2885*0,25</t>
  </si>
  <si>
    <t>919111000-2</t>
  </si>
  <si>
    <t>Oprava trhlin dle detailu č. 1 - teplá asfaltová zálivka, trhlina šířky 15 mm hl. komůrky 44</t>
  </si>
  <si>
    <t>-1012302215</t>
  </si>
  <si>
    <t>"Oprava trhlin dle detailu č. 1 - teplá asfaltová zálivka 15 mm, 20%" 0,2*2885</t>
  </si>
  <si>
    <t>3</t>
  </si>
  <si>
    <t>919111000-3</t>
  </si>
  <si>
    <t>Oprava trhlin dle detailu č. 1 - teplá asfaltová zálivka, trhlina šířky 17 mm hl. komůrky 47</t>
  </si>
  <si>
    <t>1724958674</t>
  </si>
  <si>
    <t>"Oprava trhlin dle detailu č. 1 - teplá asfaltová zálivka 17 mm, 20%" 0,2*2885</t>
  </si>
  <si>
    <t>919111000-4</t>
  </si>
  <si>
    <t>Oprava trhlin dle detailu č. 1 - teplá asfaltová zálivka, trhlina šířky 20 mm hl. komůrky 50</t>
  </si>
  <si>
    <t>-102586624</t>
  </si>
  <si>
    <t>"Oprava trhlin dle detailu č. 1 - teplá asfaltová zálivka 20 mm, 20%" 0,2*2885</t>
  </si>
  <si>
    <t>5</t>
  </si>
  <si>
    <t>919111000-5</t>
  </si>
  <si>
    <t>Oprava trhlin dle detailu č. 1 - teplá asfaltová zálivka, trhlina šířky 25 mm hl. komůrky 62</t>
  </si>
  <si>
    <t>1953036078</t>
  </si>
  <si>
    <t>"Oprava trhlin dle detailu č. 1 - teplá asfaltová zálivka 25 mm, 10%" 0,1*2885</t>
  </si>
  <si>
    <t>6</t>
  </si>
  <si>
    <t>919111000-6</t>
  </si>
  <si>
    <t>Oprava trhlin dle detailu č. 1 - teplá asfaltová zálivka, trhlina šířky 30 mm hl. komůrky 68</t>
  </si>
  <si>
    <t>2032116058</t>
  </si>
  <si>
    <t>"Oprava trhlin dle detailu č. 1 - teplá asfaltová zálivka 30 mm, 5%" 0,05*2885</t>
  </si>
  <si>
    <t>Oprava 2</t>
  </si>
  <si>
    <t>Oprava spár, viz. detail č. 2 - teplá asf. zálivka</t>
  </si>
  <si>
    <t>7</t>
  </si>
  <si>
    <t>919111000-10</t>
  </si>
  <si>
    <t>Oprava spáry dle detailu č. 2 - teplá asfaltová zálivka, spára šířky 20 mm hl. komůrky 50</t>
  </si>
  <si>
    <t>-487592919</t>
  </si>
  <si>
    <t>Oprava spáry dle detailu č. 2 - teplá asfaltová zálivka</t>
  </si>
  <si>
    <t>"Oprava spáry dle detailu č. 2 - teplá asfaltová zálivka 20 mm, 30%" 0,3*5360</t>
  </si>
  <si>
    <t>8</t>
  </si>
  <si>
    <t>919111000-11</t>
  </si>
  <si>
    <t>Oprava spáry dle detailu č. 2 - teplá asfaltová zálivka, spára šířky 25 mm hl. komůrky 62</t>
  </si>
  <si>
    <t>-1697859814</t>
  </si>
  <si>
    <t>Oprava správy dle detailu č. 2 - teplá asfaltová zálivka</t>
  </si>
  <si>
    <t>"Oprava spáry dle detailu č. 2 - teplá asfaltová zálivka 25 mm, 20%" 0,2*5360</t>
  </si>
  <si>
    <t>9</t>
  </si>
  <si>
    <t>919111000-12</t>
  </si>
  <si>
    <t>Oprava spára dle detailu č. 2 - teplá asfaltová zálivka, spára šířky 30 mm hl. komůrky 68</t>
  </si>
  <si>
    <t>1976732189</t>
  </si>
  <si>
    <t>"Oprava spáry dle detailu č. 2 - teplá asfaltová zálivka 30 mm, 5%" 0,05*5360</t>
  </si>
  <si>
    <t>919111000-7</t>
  </si>
  <si>
    <t>Oprava spáry dle detailu č. 2 - teplá asfaltová zálivka, spára šířky do 12 mm hl. komůrky 40</t>
  </si>
  <si>
    <t>1940476976</t>
  </si>
  <si>
    <t>"Oprava spáry dle detailu č. 2 - teplá asfaltová zálivka do 12 mm, 15%" 0,15*5360</t>
  </si>
  <si>
    <t>11</t>
  </si>
  <si>
    <t>919111000-8</t>
  </si>
  <si>
    <t>Oprava spáry dle detailu č. 2 - teplá asfaltová zálivka, spára šířky 15 mm hl. komůrky 44</t>
  </si>
  <si>
    <t>-1813045755</t>
  </si>
  <si>
    <t>"Oprava spáry dle detailu č. 2 - teplá asfaltová zálivka 15 mm, 15%" 0,15*5360</t>
  </si>
  <si>
    <t>12</t>
  </si>
  <si>
    <t>919111000-9</t>
  </si>
  <si>
    <t>Oprava spáry dle detailu č. 2 - teplá asfaltová zálivka, spára šířky 17 mm hl. komůrky 47</t>
  </si>
  <si>
    <t>707949349</t>
  </si>
  <si>
    <t>"Oprava spáry dle detailu č. 2 - teplá asfaltová zálivka 17 mm, 15%" 0,15*5360</t>
  </si>
  <si>
    <t>Oprava 3</t>
  </si>
  <si>
    <t>Oprava výtluku, viz. detail č. 3</t>
  </si>
  <si>
    <t>13</t>
  </si>
  <si>
    <t>572281000-1</t>
  </si>
  <si>
    <t>Oprava výtluku dle detailu č. 3</t>
  </si>
  <si>
    <t>-1917715110</t>
  </si>
  <si>
    <t>"oprava výtluku" 25</t>
  </si>
  <si>
    <t>Oprava 4</t>
  </si>
  <si>
    <t>Plošná oprava povrchu malého rozsahu, viz. detail č. 4</t>
  </si>
  <si>
    <t>14</t>
  </si>
  <si>
    <t>113155124-1</t>
  </si>
  <si>
    <t>Frézování betonového krytu tl 60 mm pruh š 1 m pl do 500 m2 bez překážek v trase</t>
  </si>
  <si>
    <t>m2</t>
  </si>
  <si>
    <t>-603062355</t>
  </si>
  <si>
    <t>Frézování betonového podkladu nebo krytu s naložením na dopravní prostředek plochy do 500 m2 bez překážek v trase pruhu šířky přes 0,5 m do 1 m, tloušťky vrstvy 60 mm</t>
  </si>
  <si>
    <t>"odfrézování povrchu CB desky tl. 60 mm" 110</t>
  </si>
  <si>
    <t>573231111</t>
  </si>
  <si>
    <t>Postřik živičný spojovací ze silniční emulze v množství 0,5 kg/m2</t>
  </si>
  <si>
    <t>CS ÚRS 2017 01</t>
  </si>
  <si>
    <t>294151691</t>
  </si>
  <si>
    <t>Postřik živičný spojovací bez posypu kamenivem ze silniční emulze, v množství 0,50 kg/m2</t>
  </si>
  <si>
    <t>"postřik spojovací" 110</t>
  </si>
  <si>
    <t>16</t>
  </si>
  <si>
    <t>577155121</t>
  </si>
  <si>
    <t>Asfaltový beton vrstva obrusná ACO 16+ 50/70 (ABH) tl 60 mm š přes 3 m z nemodifikovaného asfaltu</t>
  </si>
  <si>
    <t>1927748037</t>
  </si>
  <si>
    <t>Asfaltový beton vrstva obrusná ACO 16+ 50/70 (ABH) s rozprostřením a zhutněním z nemodifikovaného asfaltu, po zhutnění v pruhu šířky přes 3 m tl. 60 mm</t>
  </si>
  <si>
    <t>"asfaltový beton" 110</t>
  </si>
  <si>
    <t>17</t>
  </si>
  <si>
    <t>919111222-1</t>
  </si>
  <si>
    <t>Řezání spár pro vytvoření komůrky š 12 mm hl 25 mm pro těsnící zálivku v CB krytu</t>
  </si>
  <si>
    <t>451677071</t>
  </si>
  <si>
    <t>Řezání dilatačních spár v čerstvém cementobetonovém krytu vytvoření komůrky pro těsnící zálivku šířky 12 mm, hloubky 25 mm</t>
  </si>
  <si>
    <t>"spára asfalt - beton" 197</t>
  </si>
  <si>
    <t>18</t>
  </si>
  <si>
    <t>919122121</t>
  </si>
  <si>
    <t>Těsnění spár zálivkou za tepla pro komůrky š 12 mm hl 25 mm s těsnicím profilem</t>
  </si>
  <si>
    <t>356204090</t>
  </si>
  <si>
    <t>Utěsnění dilatačních spár zálivkou za tepla v cementobetonovém nebo živičném krytu včetně adhezního nátěru s těsnicím profilem pod zálivkou, pro komůrky šířky 12 mm, hloubky 25 mm</t>
  </si>
  <si>
    <t>19</t>
  </si>
  <si>
    <t>919735122-1</t>
  </si>
  <si>
    <t>Řezání stávajícího betonového krytu hl 60 mm</t>
  </si>
  <si>
    <t>-342320480</t>
  </si>
  <si>
    <t>Řezání stávajícího betonového krytu nebo podkladu hloubky 60 mm</t>
  </si>
  <si>
    <t>"4m/m2"</t>
  </si>
  <si>
    <t>"zaříznutí hrany CB desky" 197</t>
  </si>
  <si>
    <t>20</t>
  </si>
  <si>
    <t>938902123</t>
  </si>
  <si>
    <t>Čištění ploch betonových konstrukcí ocelovými kartáči, tlakovým vzduchem</t>
  </si>
  <si>
    <t>-1519402091</t>
  </si>
  <si>
    <t>Čištění nádrží, ploch dřevěných nebo betonových konstrukcí, potrubí ploch betonových konstrukcí ocelovými kartáči, tlakovým vzduchem</t>
  </si>
  <si>
    <t>"očištění povrchu kartáčem" 110</t>
  </si>
  <si>
    <t>997221571</t>
  </si>
  <si>
    <t>Vodorovná doprava vybouraných hmot do 1 km</t>
  </si>
  <si>
    <t>t</t>
  </si>
  <si>
    <t>-1213360214</t>
  </si>
  <si>
    <t>Vodorovná doprava vybouraných hmot bez naložení, ale se složením a s hrubým urovnáním na vzdálenost do 1 km</t>
  </si>
  <si>
    <t>28,16</t>
  </si>
  <si>
    <t>22</t>
  </si>
  <si>
    <t>997221579</t>
  </si>
  <si>
    <t>Příplatek ZKD 1 km u vodorovné dopravy vybouraných hmot</t>
  </si>
  <si>
    <t>1281595613</t>
  </si>
  <si>
    <t>Vodorovná doprava vybouraných hmot bez naložení, ale se složením a s hrubým urovnáním na vzdálenost Příplatek k ceně za každý další i započatý 1 km přes 1 km</t>
  </si>
  <si>
    <t>28,16*19 'Přepočtené koeficientem množství</t>
  </si>
  <si>
    <t>23</t>
  </si>
  <si>
    <t>997221815</t>
  </si>
  <si>
    <t>Poplatek za uložení betonového odpadu na skládce (skládkovné)</t>
  </si>
  <si>
    <t>-2131060791</t>
  </si>
  <si>
    <t>Poplatek za uložení stavebního odpadu na skládce (skládkovné) betonového</t>
  </si>
  <si>
    <t>24</t>
  </si>
  <si>
    <t>998225111</t>
  </si>
  <si>
    <t>Přesun hmot pro pozemní komunikace s krytem z kamene, monolitickým betonovým nebo živičným</t>
  </si>
  <si>
    <t>102617587</t>
  </si>
  <si>
    <t>Přesun hmot pro komunikace s krytem z kameniva, monolitickým betonovým nebo živičným dopravní vzdálenost do 200 m jakékoliv délky objektu</t>
  </si>
  <si>
    <t>0,116</t>
  </si>
  <si>
    <t>Oprava 5</t>
  </si>
  <si>
    <t>Plošná oprava povrchu velkého rozsahu (s propadem vozovky do 50 mm), viz. detail č. 5</t>
  </si>
  <si>
    <t>25</t>
  </si>
  <si>
    <t>113155332</t>
  </si>
  <si>
    <t>Frézování betonového krytu tl 10-60 mm prům. tl. 40 mm pruh š 2 m pl do 10000 m2 bez překážek v trase</t>
  </si>
  <si>
    <t>-1937580155</t>
  </si>
  <si>
    <t>Frézování betonového podkladu nebo krytu s naložením na dopravní prostředek plochy přes 1 000 do 10 000 m2 bez překážek v trase pruhu šířky přes 1 m do 2 m, tloušťky vrstvy 10-60 mm prům. tl. 40 mm</t>
  </si>
  <si>
    <t>"odfrézování povrchu CB desky" 1815</t>
  </si>
  <si>
    <t>26</t>
  </si>
  <si>
    <t>573231111-1</t>
  </si>
  <si>
    <t>Postřik živičný spojovací ze silniční emulze v množství 1 kg/m2</t>
  </si>
  <si>
    <t>1775927873</t>
  </si>
  <si>
    <t>Postřik živičný spojovací bez posypu kamenivem ze silniční emulze, v množství 1 kg/m2</t>
  </si>
  <si>
    <t>"postřik spojovací" 1815</t>
  </si>
  <si>
    <t>27</t>
  </si>
  <si>
    <t>-1705139402</t>
  </si>
  <si>
    <t>"asfaltový beton" 1815</t>
  </si>
  <si>
    <t>28</t>
  </si>
  <si>
    <t>-1105857688</t>
  </si>
  <si>
    <t>"spára asfalt - beton" 589</t>
  </si>
  <si>
    <t>29</t>
  </si>
  <si>
    <t>53782136</t>
  </si>
  <si>
    <t>30</t>
  </si>
  <si>
    <t>919721121-1</t>
  </si>
  <si>
    <t>Výztužná mřížovina - kompozit ze skelných vláken přišitý k polypropylénové mříži-specifikace viz. technická zpráva</t>
  </si>
  <si>
    <t>-1171092797</t>
  </si>
  <si>
    <t>"Výztužná mřížovina - kompozit ze skelných vláken přišitý k polypropylénové mříži-specifikace viz. technická zpráva" 1815</t>
  </si>
  <si>
    <t>31</t>
  </si>
  <si>
    <t>221014974</t>
  </si>
  <si>
    <t>"zaříznutí hrany CB desky" 589</t>
  </si>
  <si>
    <t>32</t>
  </si>
  <si>
    <t>1346402004</t>
  </si>
  <si>
    <t>"očištění povrchu kartáčem" 1815</t>
  </si>
  <si>
    <t>33</t>
  </si>
  <si>
    <t>965046100-1</t>
  </si>
  <si>
    <t>Jemné frézování CB desky v prům. tl. 5 mm</t>
  </si>
  <si>
    <t>403520773</t>
  </si>
  <si>
    <t>"jemné frézování povrchu" 1815</t>
  </si>
  <si>
    <t>34</t>
  </si>
  <si>
    <t>1994479029</t>
  </si>
  <si>
    <t>186,945</t>
  </si>
  <si>
    <t>35</t>
  </si>
  <si>
    <t>1067766704</t>
  </si>
  <si>
    <t>186,945*19 'Přepočtené koeficientem množství</t>
  </si>
  <si>
    <t>36</t>
  </si>
  <si>
    <t>-1075732731</t>
  </si>
  <si>
    <t>37</t>
  </si>
  <si>
    <t>1651739752</t>
  </si>
  <si>
    <t>1,922</t>
  </si>
  <si>
    <t>Oprava 6</t>
  </si>
  <si>
    <t>Plošná oprava povrchu velkého rozsahu (s propadem vozovky do 90 mm), viz. detail č. 6</t>
  </si>
  <si>
    <t>38</t>
  </si>
  <si>
    <t>113155234</t>
  </si>
  <si>
    <t>Frézování betonového krytu tl 10-100 mm prům. 60 mm pruh š 2 m pl do 1000 m2 bez překážek v trase</t>
  </si>
  <si>
    <t>661215595</t>
  </si>
  <si>
    <t>Frézování betonového podkladu nebo krytu s naložením na dopravní prostředek plochy přes 500 do 1 000 m2 bez překážek v trase pruhu šířky přes 1 m do 2 m, tloušťky vrstvy 100 mm</t>
  </si>
  <si>
    <t>"odfrézování povrchu" 775</t>
  </si>
  <si>
    <t>39</t>
  </si>
  <si>
    <t>565135121</t>
  </si>
  <si>
    <t>Asfaltový beton vrstva podkladní ACP 16+ 50/70 (obalované kamenivo OKS) tl 50 mm š přes 3 m</t>
  </si>
  <si>
    <t>1893131413</t>
  </si>
  <si>
    <t>Asfaltový beton vrstva podkladní ACP 16+ 50/70 (obalované kamenivo střednězrnné - OKS) s rozprostřením a zhutněním v pruhu šířky přes 3 m, po zhutnění tl. 50 mm</t>
  </si>
  <si>
    <t>"asfaltový beton" 775</t>
  </si>
  <si>
    <t>40</t>
  </si>
  <si>
    <t>-1657640377</t>
  </si>
  <si>
    <t>"postřik spojovací" 775</t>
  </si>
  <si>
    <t>41</t>
  </si>
  <si>
    <t>-33043044</t>
  </si>
  <si>
    <t>42</t>
  </si>
  <si>
    <t>577145121</t>
  </si>
  <si>
    <t>Asfaltový beton vrstva obrusná ACO 16+ 50/70 (ABH) tl 50 mm š přes 3 m z nemodifikovaného asfaltu</t>
  </si>
  <si>
    <t>-1268962080</t>
  </si>
  <si>
    <t>Asfaltový beton vrstva obrusná ACO 16 (ABH) s rozprostřením a zhutněním z nemodifikovaného asfaltu, po zhutnění v pruhu šířky přes 3 m tl. 50 mm</t>
  </si>
  <si>
    <t>43</t>
  </si>
  <si>
    <t>-883459590</t>
  </si>
  <si>
    <t>"spára asfalt - beton" 250</t>
  </si>
  <si>
    <t>44</t>
  </si>
  <si>
    <t>-870697812</t>
  </si>
  <si>
    <t>45</t>
  </si>
  <si>
    <t>-996297525</t>
  </si>
  <si>
    <t>"Výztužná mřížovina - kompozit ze skelných vláken přišitý k polypropylénové mříži-specifikace viz. technická zpráva" 775</t>
  </si>
  <si>
    <t>46</t>
  </si>
  <si>
    <t>659009450</t>
  </si>
  <si>
    <t>"zaříznutí hrany CB desky" 250</t>
  </si>
  <si>
    <t>47</t>
  </si>
  <si>
    <t>12734727</t>
  </si>
  <si>
    <t>"očištění povrchu kartáčem" 775</t>
  </si>
  <si>
    <t>48</t>
  </si>
  <si>
    <t>-271898483</t>
  </si>
  <si>
    <t>"broušení povrchu" 775</t>
  </si>
  <si>
    <t>49</t>
  </si>
  <si>
    <t>2101838273</t>
  </si>
  <si>
    <t>198,4</t>
  </si>
  <si>
    <t>50</t>
  </si>
  <si>
    <t>-1012769676</t>
  </si>
  <si>
    <t>198,4*19 'Přepočtené koeficientem množství</t>
  </si>
  <si>
    <t>51</t>
  </si>
  <si>
    <t>1004527340</t>
  </si>
  <si>
    <t>52</t>
  </si>
  <si>
    <t>-1411928734</t>
  </si>
  <si>
    <t>1,441</t>
  </si>
  <si>
    <t>OP7</t>
  </si>
  <si>
    <t>Jemné frézování povrchu CB desky v tl. do 10 mm</t>
  </si>
  <si>
    <t>53</t>
  </si>
  <si>
    <t>113155431-1</t>
  </si>
  <si>
    <t>Frézování betonového krytu tl 10 mm pruh š 2 m pl přes 10000 m2 bez překážek v trase</t>
  </si>
  <si>
    <t>915457539</t>
  </si>
  <si>
    <t>Frézování betonového podkladu nebo krytu s naložením na dopravní prostředek plochy přes 10 000 m2 bez překážek v trase pruhu šířky do 2 m, tloušťky vrstvy 10 mm</t>
  </si>
  <si>
    <t>"3 - situace oprav"</t>
  </si>
  <si>
    <t>"jemné frézování" 8100</t>
  </si>
  <si>
    <t>54</t>
  </si>
  <si>
    <t>-1799962057</t>
  </si>
  <si>
    <t>623,7</t>
  </si>
  <si>
    <t>55</t>
  </si>
  <si>
    <t>-234574238</t>
  </si>
  <si>
    <t>623,7*19 'Přepočtené koeficientem množství</t>
  </si>
  <si>
    <t>56</t>
  </si>
  <si>
    <t>1530313871</t>
  </si>
  <si>
    <t>57</t>
  </si>
  <si>
    <t>-2090055722</t>
  </si>
  <si>
    <t>0,486</t>
  </si>
  <si>
    <t>OP8</t>
  </si>
  <si>
    <t>Odstranění stávající přelité asf. zálivky z povrchu CB desky</t>
  </si>
  <si>
    <t>58</t>
  </si>
  <si>
    <t>599142111</t>
  </si>
  <si>
    <t>1759906794</t>
  </si>
  <si>
    <t>"odstranění přelité asf. zálivky" 415</t>
  </si>
  <si>
    <t>59</t>
  </si>
  <si>
    <t>1445435218</t>
  </si>
  <si>
    <t>0,93</t>
  </si>
  <si>
    <t>OP9</t>
  </si>
  <si>
    <t>Denní značení</t>
  </si>
  <si>
    <t>60</t>
  </si>
  <si>
    <t>915131100-1</t>
  </si>
  <si>
    <t>Nové denní značení bílou jednosložkovou rozpouštědlovou barvou v množství cca 0,7 kg/m2 - obdobná typu Sinolack Riviera nebo Sinolack Normandie</t>
  </si>
  <si>
    <t>1612664495</t>
  </si>
  <si>
    <t>"5 - situace denního značení"</t>
  </si>
  <si>
    <t>"denní značení" 1615</t>
  </si>
  <si>
    <t>61</t>
  </si>
  <si>
    <t>915131100-2</t>
  </si>
  <si>
    <t>Nové denní značení žlutou jednosložkovou rozpouštědlovou barvou v množství cca 0,7 kg/m2 - obdobná typu Sinolack Riviera nebo Sinolack Normandie</t>
  </si>
  <si>
    <t>2022127221</t>
  </si>
  <si>
    <t>"denní značení" 320</t>
  </si>
  <si>
    <t>62</t>
  </si>
  <si>
    <t>966007100-1</t>
  </si>
  <si>
    <t>Odstranění denního značení otryskání vodním paprskem technologie Waterblast s odsátím materiálu a ekologickou likvidací odpadu</t>
  </si>
  <si>
    <t>-448226527</t>
  </si>
  <si>
    <t>"odstranění značení" 505</t>
  </si>
  <si>
    <t>63</t>
  </si>
  <si>
    <t>1741811081</t>
  </si>
  <si>
    <t>2,806</t>
  </si>
  <si>
    <t>VRN</t>
  </si>
  <si>
    <t>Vedlejší rozpočtové náklady</t>
  </si>
  <si>
    <t>VRN3</t>
  </si>
  <si>
    <t>Zařízení staveniště</t>
  </si>
  <si>
    <t>64</t>
  </si>
  <si>
    <t>030001000</t>
  </si>
  <si>
    <t>Kč</t>
  </si>
  <si>
    <t>CS ÚRS 2014 01</t>
  </si>
  <si>
    <t>1024</t>
  </si>
  <si>
    <t>-2021593521</t>
  </si>
  <si>
    <t>Základní rozdělení průvodních činností a nákladů zařízení staveniště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</si>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</sst>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6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21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2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166" fontId="33" fillId="0" borderId="14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Border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4" fontId="6" fillId="0" borderId="0" xfId="0" applyNumberFormat="1" applyFont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4" fontId="19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0" fillId="0" borderId="0" xfId="0"/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0" fillId="2" borderId="0" xfId="20" applyFont="1" applyFill="1" applyAlignment="1">
      <alignment vertical="center"/>
    </xf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28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AR2" s="329"/>
      <c r="AS2" s="329"/>
      <c r="AT2" s="329"/>
      <c r="AU2" s="329"/>
      <c r="AV2" s="329"/>
      <c r="AW2" s="329"/>
      <c r="AX2" s="329"/>
      <c r="AY2" s="329"/>
      <c r="AZ2" s="329"/>
      <c r="BA2" s="329"/>
      <c r="BB2" s="329"/>
      <c r="BC2" s="329"/>
      <c r="BD2" s="329"/>
      <c r="BE2" s="329"/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5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16" t="s">
        <v>16</v>
      </c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27"/>
      <c r="AQ5" s="29"/>
      <c r="BE5" s="314" t="s">
        <v>17</v>
      </c>
      <c r="BS5" s="22" t="s">
        <v>8</v>
      </c>
    </row>
    <row r="6" spans="2:71" ht="36.95" customHeight="1">
      <c r="B6" s="26"/>
      <c r="C6" s="27"/>
      <c r="D6" s="34" t="s">
        <v>18</v>
      </c>
      <c r="E6" s="27"/>
      <c r="F6" s="27"/>
      <c r="G6" s="27"/>
      <c r="H6" s="27"/>
      <c r="I6" s="27"/>
      <c r="J6" s="27"/>
      <c r="K6" s="318" t="s">
        <v>19</v>
      </c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/>
      <c r="AO6" s="317"/>
      <c r="AP6" s="27"/>
      <c r="AQ6" s="29"/>
      <c r="BE6" s="315"/>
      <c r="BS6" s="22" t="s">
        <v>20</v>
      </c>
    </row>
    <row r="7" spans="2:71" ht="14.45" customHeight="1">
      <c r="B7" s="26"/>
      <c r="C7" s="27"/>
      <c r="D7" s="35" t="s">
        <v>21</v>
      </c>
      <c r="E7" s="27"/>
      <c r="F7" s="27"/>
      <c r="G7" s="27"/>
      <c r="H7" s="27"/>
      <c r="I7" s="27"/>
      <c r="J7" s="27"/>
      <c r="K7" s="33" t="s">
        <v>22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23</v>
      </c>
      <c r="AL7" s="27"/>
      <c r="AM7" s="27"/>
      <c r="AN7" s="33" t="s">
        <v>22</v>
      </c>
      <c r="AO7" s="27"/>
      <c r="AP7" s="27"/>
      <c r="AQ7" s="29"/>
      <c r="BE7" s="315"/>
      <c r="BS7" s="22" t="s">
        <v>24</v>
      </c>
    </row>
    <row r="8" spans="2:71" ht="14.45" customHeight="1">
      <c r="B8" s="26"/>
      <c r="C8" s="27"/>
      <c r="D8" s="35" t="s">
        <v>25</v>
      </c>
      <c r="E8" s="27"/>
      <c r="F8" s="27"/>
      <c r="G8" s="27"/>
      <c r="H8" s="27"/>
      <c r="I8" s="27"/>
      <c r="J8" s="27"/>
      <c r="K8" s="33" t="s">
        <v>26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27</v>
      </c>
      <c r="AL8" s="27"/>
      <c r="AM8" s="27"/>
      <c r="AN8" s="36" t="s">
        <v>28</v>
      </c>
      <c r="AO8" s="27"/>
      <c r="AP8" s="27"/>
      <c r="AQ8" s="29"/>
      <c r="BE8" s="315"/>
      <c r="BS8" s="22" t="s">
        <v>29</v>
      </c>
    </row>
    <row r="9" spans="2:71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15"/>
      <c r="BS9" s="22" t="s">
        <v>30</v>
      </c>
    </row>
    <row r="10" spans="2:71" ht="14.45" customHeight="1">
      <c r="B10" s="26"/>
      <c r="C10" s="27"/>
      <c r="D10" s="35" t="s">
        <v>31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32</v>
      </c>
      <c r="AL10" s="27"/>
      <c r="AM10" s="27"/>
      <c r="AN10" s="33" t="s">
        <v>22</v>
      </c>
      <c r="AO10" s="27"/>
      <c r="AP10" s="27"/>
      <c r="AQ10" s="29"/>
      <c r="BE10" s="315"/>
      <c r="BS10" s="22" t="s">
        <v>20</v>
      </c>
    </row>
    <row r="11" spans="2:71" ht="18.4" customHeight="1">
      <c r="B11" s="26"/>
      <c r="C11" s="27"/>
      <c r="D11" s="27"/>
      <c r="E11" s="33" t="s">
        <v>33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34</v>
      </c>
      <c r="AL11" s="27"/>
      <c r="AM11" s="27"/>
      <c r="AN11" s="33" t="s">
        <v>22</v>
      </c>
      <c r="AO11" s="27"/>
      <c r="AP11" s="27"/>
      <c r="AQ11" s="29"/>
      <c r="BE11" s="315"/>
      <c r="BS11" s="22" t="s">
        <v>20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15"/>
      <c r="BS12" s="22" t="s">
        <v>20</v>
      </c>
    </row>
    <row r="13" spans="2:71" ht="14.45" customHeight="1">
      <c r="B13" s="26"/>
      <c r="C13" s="27"/>
      <c r="D13" s="35" t="s">
        <v>35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32</v>
      </c>
      <c r="AL13" s="27"/>
      <c r="AM13" s="27"/>
      <c r="AN13" s="37" t="s">
        <v>36</v>
      </c>
      <c r="AO13" s="27"/>
      <c r="AP13" s="27"/>
      <c r="AQ13" s="29"/>
      <c r="BE13" s="315"/>
      <c r="BS13" s="22" t="s">
        <v>20</v>
      </c>
    </row>
    <row r="14" spans="2:71" ht="15">
      <c r="B14" s="26"/>
      <c r="C14" s="27"/>
      <c r="D14" s="27"/>
      <c r="E14" s="319" t="s">
        <v>36</v>
      </c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5" t="s">
        <v>34</v>
      </c>
      <c r="AL14" s="27"/>
      <c r="AM14" s="27"/>
      <c r="AN14" s="37" t="s">
        <v>36</v>
      </c>
      <c r="AO14" s="27"/>
      <c r="AP14" s="27"/>
      <c r="AQ14" s="29"/>
      <c r="BE14" s="315"/>
      <c r="BS14" s="22" t="s">
        <v>20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15"/>
      <c r="BS15" s="22" t="s">
        <v>6</v>
      </c>
    </row>
    <row r="16" spans="2:71" ht="14.45" customHeight="1">
      <c r="B16" s="26"/>
      <c r="C16" s="27"/>
      <c r="D16" s="35" t="s">
        <v>37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32</v>
      </c>
      <c r="AL16" s="27"/>
      <c r="AM16" s="27"/>
      <c r="AN16" s="33" t="s">
        <v>22</v>
      </c>
      <c r="AO16" s="27"/>
      <c r="AP16" s="27"/>
      <c r="AQ16" s="29"/>
      <c r="BE16" s="315"/>
      <c r="BS16" s="22" t="s">
        <v>6</v>
      </c>
    </row>
    <row r="17" spans="2:71" ht="18.4" customHeight="1">
      <c r="B17" s="26"/>
      <c r="C17" s="27"/>
      <c r="D17" s="27"/>
      <c r="E17" s="33" t="s">
        <v>38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34</v>
      </c>
      <c r="AL17" s="27"/>
      <c r="AM17" s="27"/>
      <c r="AN17" s="33" t="s">
        <v>22</v>
      </c>
      <c r="AO17" s="27"/>
      <c r="AP17" s="27"/>
      <c r="AQ17" s="29"/>
      <c r="BE17" s="315"/>
      <c r="BS17" s="22" t="s">
        <v>39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15"/>
      <c r="BS18" s="22" t="s">
        <v>8</v>
      </c>
    </row>
    <row r="19" spans="2:71" ht="14.45" customHeight="1">
      <c r="B19" s="26"/>
      <c r="C19" s="27"/>
      <c r="D19" s="35" t="s">
        <v>40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15"/>
      <c r="BS19" s="22" t="s">
        <v>8</v>
      </c>
    </row>
    <row r="20" spans="2:71" ht="219.75" customHeight="1">
      <c r="B20" s="26"/>
      <c r="C20" s="27"/>
      <c r="D20" s="27"/>
      <c r="E20" s="321" t="s">
        <v>41</v>
      </c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/>
      <c r="AO20" s="27"/>
      <c r="AP20" s="27"/>
      <c r="AQ20" s="29"/>
      <c r="BE20" s="315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15"/>
    </row>
    <row r="22" spans="2:57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15"/>
    </row>
    <row r="23" spans="2:57" s="1" customFormat="1" ht="25.9" customHeight="1">
      <c r="B23" s="39"/>
      <c r="C23" s="40"/>
      <c r="D23" s="41" t="s">
        <v>42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22">
        <f>ROUND(AG51,2)</f>
        <v>0</v>
      </c>
      <c r="AL23" s="323"/>
      <c r="AM23" s="323"/>
      <c r="AN23" s="323"/>
      <c r="AO23" s="323"/>
      <c r="AP23" s="40"/>
      <c r="AQ23" s="43"/>
      <c r="BE23" s="315"/>
    </row>
    <row r="24" spans="2:57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15"/>
    </row>
    <row r="25" spans="2:57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24" t="s">
        <v>43</v>
      </c>
      <c r="M25" s="324"/>
      <c r="N25" s="324"/>
      <c r="O25" s="324"/>
      <c r="P25" s="40"/>
      <c r="Q25" s="40"/>
      <c r="R25" s="40"/>
      <c r="S25" s="40"/>
      <c r="T25" s="40"/>
      <c r="U25" s="40"/>
      <c r="V25" s="40"/>
      <c r="W25" s="324" t="s">
        <v>44</v>
      </c>
      <c r="X25" s="324"/>
      <c r="Y25" s="324"/>
      <c r="Z25" s="324"/>
      <c r="AA25" s="324"/>
      <c r="AB25" s="324"/>
      <c r="AC25" s="324"/>
      <c r="AD25" s="324"/>
      <c r="AE25" s="324"/>
      <c r="AF25" s="40"/>
      <c r="AG25" s="40"/>
      <c r="AH25" s="40"/>
      <c r="AI25" s="40"/>
      <c r="AJ25" s="40"/>
      <c r="AK25" s="324" t="s">
        <v>45</v>
      </c>
      <c r="AL25" s="324"/>
      <c r="AM25" s="324"/>
      <c r="AN25" s="324"/>
      <c r="AO25" s="324"/>
      <c r="AP25" s="40"/>
      <c r="AQ25" s="43"/>
      <c r="BE25" s="315"/>
    </row>
    <row r="26" spans="2:57" s="2" customFormat="1" ht="14.45" customHeight="1">
      <c r="B26" s="45"/>
      <c r="C26" s="46"/>
      <c r="D26" s="47" t="s">
        <v>46</v>
      </c>
      <c r="E26" s="46"/>
      <c r="F26" s="47" t="s">
        <v>47</v>
      </c>
      <c r="G26" s="46"/>
      <c r="H26" s="46"/>
      <c r="I26" s="46"/>
      <c r="J26" s="46"/>
      <c r="K26" s="46"/>
      <c r="L26" s="313">
        <v>0.21</v>
      </c>
      <c r="M26" s="312"/>
      <c r="N26" s="312"/>
      <c r="O26" s="312"/>
      <c r="P26" s="46"/>
      <c r="Q26" s="46"/>
      <c r="R26" s="46"/>
      <c r="S26" s="46"/>
      <c r="T26" s="46"/>
      <c r="U26" s="46"/>
      <c r="V26" s="46"/>
      <c r="W26" s="311">
        <f>ROUND(AZ51,2)</f>
        <v>0</v>
      </c>
      <c r="X26" s="312"/>
      <c r="Y26" s="312"/>
      <c r="Z26" s="312"/>
      <c r="AA26" s="312"/>
      <c r="AB26" s="312"/>
      <c r="AC26" s="312"/>
      <c r="AD26" s="312"/>
      <c r="AE26" s="312"/>
      <c r="AF26" s="46"/>
      <c r="AG26" s="46"/>
      <c r="AH26" s="46"/>
      <c r="AI26" s="46"/>
      <c r="AJ26" s="46"/>
      <c r="AK26" s="311">
        <f>ROUND(AV51,2)</f>
        <v>0</v>
      </c>
      <c r="AL26" s="312"/>
      <c r="AM26" s="312"/>
      <c r="AN26" s="312"/>
      <c r="AO26" s="312"/>
      <c r="AP26" s="46"/>
      <c r="AQ26" s="48"/>
      <c r="BE26" s="315"/>
    </row>
    <row r="27" spans="2:57" s="2" customFormat="1" ht="14.45" customHeight="1">
      <c r="B27" s="45"/>
      <c r="C27" s="46"/>
      <c r="D27" s="46"/>
      <c r="E27" s="46"/>
      <c r="F27" s="47" t="s">
        <v>48</v>
      </c>
      <c r="G27" s="46"/>
      <c r="H27" s="46"/>
      <c r="I27" s="46"/>
      <c r="J27" s="46"/>
      <c r="K27" s="46"/>
      <c r="L27" s="313">
        <v>0.15</v>
      </c>
      <c r="M27" s="312"/>
      <c r="N27" s="312"/>
      <c r="O27" s="312"/>
      <c r="P27" s="46"/>
      <c r="Q27" s="46"/>
      <c r="R27" s="46"/>
      <c r="S27" s="46"/>
      <c r="T27" s="46"/>
      <c r="U27" s="46"/>
      <c r="V27" s="46"/>
      <c r="W27" s="311">
        <f>ROUND(BA51,2)</f>
        <v>0</v>
      </c>
      <c r="X27" s="312"/>
      <c r="Y27" s="312"/>
      <c r="Z27" s="312"/>
      <c r="AA27" s="312"/>
      <c r="AB27" s="312"/>
      <c r="AC27" s="312"/>
      <c r="AD27" s="312"/>
      <c r="AE27" s="312"/>
      <c r="AF27" s="46"/>
      <c r="AG27" s="46"/>
      <c r="AH27" s="46"/>
      <c r="AI27" s="46"/>
      <c r="AJ27" s="46"/>
      <c r="AK27" s="311">
        <f>ROUND(AW51,2)</f>
        <v>0</v>
      </c>
      <c r="AL27" s="312"/>
      <c r="AM27" s="312"/>
      <c r="AN27" s="312"/>
      <c r="AO27" s="312"/>
      <c r="AP27" s="46"/>
      <c r="AQ27" s="48"/>
      <c r="BE27" s="315"/>
    </row>
    <row r="28" spans="2:57" s="2" customFormat="1" ht="14.45" customHeight="1" hidden="1">
      <c r="B28" s="45"/>
      <c r="C28" s="46"/>
      <c r="D28" s="46"/>
      <c r="E28" s="46"/>
      <c r="F28" s="47" t="s">
        <v>49</v>
      </c>
      <c r="G28" s="46"/>
      <c r="H28" s="46"/>
      <c r="I28" s="46"/>
      <c r="J28" s="46"/>
      <c r="K28" s="46"/>
      <c r="L28" s="313">
        <v>0.21</v>
      </c>
      <c r="M28" s="312"/>
      <c r="N28" s="312"/>
      <c r="O28" s="312"/>
      <c r="P28" s="46"/>
      <c r="Q28" s="46"/>
      <c r="R28" s="46"/>
      <c r="S28" s="46"/>
      <c r="T28" s="46"/>
      <c r="U28" s="46"/>
      <c r="V28" s="46"/>
      <c r="W28" s="311">
        <f>ROUND(BB51,2)</f>
        <v>0</v>
      </c>
      <c r="X28" s="312"/>
      <c r="Y28" s="312"/>
      <c r="Z28" s="312"/>
      <c r="AA28" s="312"/>
      <c r="AB28" s="312"/>
      <c r="AC28" s="312"/>
      <c r="AD28" s="312"/>
      <c r="AE28" s="312"/>
      <c r="AF28" s="46"/>
      <c r="AG28" s="46"/>
      <c r="AH28" s="46"/>
      <c r="AI28" s="46"/>
      <c r="AJ28" s="46"/>
      <c r="AK28" s="311">
        <v>0</v>
      </c>
      <c r="AL28" s="312"/>
      <c r="AM28" s="312"/>
      <c r="AN28" s="312"/>
      <c r="AO28" s="312"/>
      <c r="AP28" s="46"/>
      <c r="AQ28" s="48"/>
      <c r="BE28" s="315"/>
    </row>
    <row r="29" spans="2:57" s="2" customFormat="1" ht="14.45" customHeight="1" hidden="1">
      <c r="B29" s="45"/>
      <c r="C29" s="46"/>
      <c r="D29" s="46"/>
      <c r="E29" s="46"/>
      <c r="F29" s="47" t="s">
        <v>50</v>
      </c>
      <c r="G29" s="46"/>
      <c r="H29" s="46"/>
      <c r="I29" s="46"/>
      <c r="J29" s="46"/>
      <c r="K29" s="46"/>
      <c r="L29" s="313">
        <v>0.15</v>
      </c>
      <c r="M29" s="312"/>
      <c r="N29" s="312"/>
      <c r="O29" s="312"/>
      <c r="P29" s="46"/>
      <c r="Q29" s="46"/>
      <c r="R29" s="46"/>
      <c r="S29" s="46"/>
      <c r="T29" s="46"/>
      <c r="U29" s="46"/>
      <c r="V29" s="46"/>
      <c r="W29" s="311">
        <f>ROUND(BC51,2)</f>
        <v>0</v>
      </c>
      <c r="X29" s="312"/>
      <c r="Y29" s="312"/>
      <c r="Z29" s="312"/>
      <c r="AA29" s="312"/>
      <c r="AB29" s="312"/>
      <c r="AC29" s="312"/>
      <c r="AD29" s="312"/>
      <c r="AE29" s="312"/>
      <c r="AF29" s="46"/>
      <c r="AG29" s="46"/>
      <c r="AH29" s="46"/>
      <c r="AI29" s="46"/>
      <c r="AJ29" s="46"/>
      <c r="AK29" s="311">
        <v>0</v>
      </c>
      <c r="AL29" s="312"/>
      <c r="AM29" s="312"/>
      <c r="AN29" s="312"/>
      <c r="AO29" s="312"/>
      <c r="AP29" s="46"/>
      <c r="AQ29" s="48"/>
      <c r="BE29" s="315"/>
    </row>
    <row r="30" spans="2:57" s="2" customFormat="1" ht="14.45" customHeight="1" hidden="1">
      <c r="B30" s="45"/>
      <c r="C30" s="46"/>
      <c r="D30" s="46"/>
      <c r="E30" s="46"/>
      <c r="F30" s="47" t="s">
        <v>51</v>
      </c>
      <c r="G30" s="46"/>
      <c r="H30" s="46"/>
      <c r="I30" s="46"/>
      <c r="J30" s="46"/>
      <c r="K30" s="46"/>
      <c r="L30" s="313">
        <v>0</v>
      </c>
      <c r="M30" s="312"/>
      <c r="N30" s="312"/>
      <c r="O30" s="312"/>
      <c r="P30" s="46"/>
      <c r="Q30" s="46"/>
      <c r="R30" s="46"/>
      <c r="S30" s="46"/>
      <c r="T30" s="46"/>
      <c r="U30" s="46"/>
      <c r="V30" s="46"/>
      <c r="W30" s="311">
        <f>ROUND(BD51,2)</f>
        <v>0</v>
      </c>
      <c r="X30" s="312"/>
      <c r="Y30" s="312"/>
      <c r="Z30" s="312"/>
      <c r="AA30" s="312"/>
      <c r="AB30" s="312"/>
      <c r="AC30" s="312"/>
      <c r="AD30" s="312"/>
      <c r="AE30" s="312"/>
      <c r="AF30" s="46"/>
      <c r="AG30" s="46"/>
      <c r="AH30" s="46"/>
      <c r="AI30" s="46"/>
      <c r="AJ30" s="46"/>
      <c r="AK30" s="311">
        <v>0</v>
      </c>
      <c r="AL30" s="312"/>
      <c r="AM30" s="312"/>
      <c r="AN30" s="312"/>
      <c r="AO30" s="312"/>
      <c r="AP30" s="46"/>
      <c r="AQ30" s="48"/>
      <c r="BE30" s="315"/>
    </row>
    <row r="31" spans="2:57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15"/>
    </row>
    <row r="32" spans="2:57" s="1" customFormat="1" ht="25.9" customHeight="1">
      <c r="B32" s="39"/>
      <c r="C32" s="49"/>
      <c r="D32" s="50" t="s">
        <v>52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53</v>
      </c>
      <c r="U32" s="51"/>
      <c r="V32" s="51"/>
      <c r="W32" s="51"/>
      <c r="X32" s="325" t="s">
        <v>54</v>
      </c>
      <c r="Y32" s="326"/>
      <c r="Z32" s="326"/>
      <c r="AA32" s="326"/>
      <c r="AB32" s="326"/>
      <c r="AC32" s="51"/>
      <c r="AD32" s="51"/>
      <c r="AE32" s="51"/>
      <c r="AF32" s="51"/>
      <c r="AG32" s="51"/>
      <c r="AH32" s="51"/>
      <c r="AI32" s="51"/>
      <c r="AJ32" s="51"/>
      <c r="AK32" s="327">
        <f>SUM(AK23:AK30)</f>
        <v>0</v>
      </c>
      <c r="AL32" s="326"/>
      <c r="AM32" s="326"/>
      <c r="AN32" s="326"/>
      <c r="AO32" s="328"/>
      <c r="AP32" s="49"/>
      <c r="AQ32" s="53"/>
      <c r="BE32" s="315"/>
    </row>
    <row r="33" spans="2:43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44" s="1" customFormat="1" ht="36.95" customHeight="1">
      <c r="B39" s="39"/>
      <c r="C39" s="60" t="s">
        <v>55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44" s="1" customFormat="1" ht="6.95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44" s="3" customFormat="1" ht="14.4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10577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44" s="4" customFormat="1" ht="36.95" customHeight="1">
      <c r="B42" s="66"/>
      <c r="C42" s="67" t="s">
        <v>18</v>
      </c>
      <c r="D42" s="68"/>
      <c r="E42" s="68"/>
      <c r="F42" s="68"/>
      <c r="G42" s="68"/>
      <c r="H42" s="68"/>
      <c r="I42" s="68"/>
      <c r="J42" s="68"/>
      <c r="K42" s="68"/>
      <c r="L42" s="335" t="str">
        <f>K6</f>
        <v>Letiště Cheb, Oprava RWY  č. zak. 2075/500</v>
      </c>
      <c r="M42" s="336"/>
      <c r="N42" s="336"/>
      <c r="O42" s="336"/>
      <c r="P42" s="336"/>
      <c r="Q42" s="336"/>
      <c r="R42" s="336"/>
      <c r="S42" s="336"/>
      <c r="T42" s="336"/>
      <c r="U42" s="336"/>
      <c r="V42" s="336"/>
      <c r="W42" s="336"/>
      <c r="X42" s="336"/>
      <c r="Y42" s="336"/>
      <c r="Z42" s="336"/>
      <c r="AA42" s="336"/>
      <c r="AB42" s="336"/>
      <c r="AC42" s="336"/>
      <c r="AD42" s="336"/>
      <c r="AE42" s="336"/>
      <c r="AF42" s="336"/>
      <c r="AG42" s="336"/>
      <c r="AH42" s="336"/>
      <c r="AI42" s="336"/>
      <c r="AJ42" s="336"/>
      <c r="AK42" s="336"/>
      <c r="AL42" s="336"/>
      <c r="AM42" s="336"/>
      <c r="AN42" s="336"/>
      <c r="AO42" s="336"/>
      <c r="AP42" s="68"/>
      <c r="AQ42" s="68"/>
      <c r="AR42" s="69"/>
    </row>
    <row r="43" spans="2:44" s="1" customFormat="1" ht="6.95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44" s="1" customFormat="1" ht="15">
      <c r="B44" s="39"/>
      <c r="C44" s="63" t="s">
        <v>25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>Letiště Cheb, k.ú. Horní Dvory, Cheb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27</v>
      </c>
      <c r="AJ44" s="61"/>
      <c r="AK44" s="61"/>
      <c r="AL44" s="61"/>
      <c r="AM44" s="337" t="str">
        <f>IF(AN8="","",AN8)</f>
        <v>27.1.2017</v>
      </c>
      <c r="AN44" s="337"/>
      <c r="AO44" s="61"/>
      <c r="AP44" s="61"/>
      <c r="AQ44" s="61"/>
      <c r="AR44" s="59"/>
    </row>
    <row r="45" spans="2:44" s="1" customFormat="1" ht="6.95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 ht="15">
      <c r="B46" s="39"/>
      <c r="C46" s="63" t="s">
        <v>31</v>
      </c>
      <c r="D46" s="61"/>
      <c r="E46" s="61"/>
      <c r="F46" s="61"/>
      <c r="G46" s="61"/>
      <c r="H46" s="61"/>
      <c r="I46" s="61"/>
      <c r="J46" s="61"/>
      <c r="K46" s="61"/>
      <c r="L46" s="64" t="str">
        <f>IF(E11="","",E11)</f>
        <v>Město Cheb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37</v>
      </c>
      <c r="AJ46" s="61"/>
      <c r="AK46" s="61"/>
      <c r="AL46" s="61"/>
      <c r="AM46" s="338" t="str">
        <f>IF(E17="","",E17)</f>
        <v>AGA - Letiště, s.r.o.</v>
      </c>
      <c r="AN46" s="338"/>
      <c r="AO46" s="338"/>
      <c r="AP46" s="338"/>
      <c r="AQ46" s="61"/>
      <c r="AR46" s="59"/>
      <c r="AS46" s="339" t="s">
        <v>56</v>
      </c>
      <c r="AT46" s="340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 ht="15">
      <c r="B47" s="39"/>
      <c r="C47" s="63" t="s">
        <v>35</v>
      </c>
      <c r="D47" s="61"/>
      <c r="E47" s="61"/>
      <c r="F47" s="61"/>
      <c r="G47" s="61"/>
      <c r="H47" s="61"/>
      <c r="I47" s="61"/>
      <c r="J47" s="61"/>
      <c r="K47" s="61"/>
      <c r="L47" s="64" t="str">
        <f>IF(E14="Vyplň údaj","",E14)</f>
        <v/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341"/>
      <c r="AT47" s="342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9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343"/>
      <c r="AT48" s="344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2:56" s="1" customFormat="1" ht="29.25" customHeight="1">
      <c r="B49" s="39"/>
      <c r="C49" s="345" t="s">
        <v>57</v>
      </c>
      <c r="D49" s="346"/>
      <c r="E49" s="346"/>
      <c r="F49" s="346"/>
      <c r="G49" s="346"/>
      <c r="H49" s="77"/>
      <c r="I49" s="347" t="s">
        <v>58</v>
      </c>
      <c r="J49" s="346"/>
      <c r="K49" s="346"/>
      <c r="L49" s="346"/>
      <c r="M49" s="346"/>
      <c r="N49" s="346"/>
      <c r="O49" s="346"/>
      <c r="P49" s="346"/>
      <c r="Q49" s="346"/>
      <c r="R49" s="346"/>
      <c r="S49" s="346"/>
      <c r="T49" s="346"/>
      <c r="U49" s="346"/>
      <c r="V49" s="346"/>
      <c r="W49" s="346"/>
      <c r="X49" s="346"/>
      <c r="Y49" s="346"/>
      <c r="Z49" s="346"/>
      <c r="AA49" s="346"/>
      <c r="AB49" s="346"/>
      <c r="AC49" s="346"/>
      <c r="AD49" s="346"/>
      <c r="AE49" s="346"/>
      <c r="AF49" s="346"/>
      <c r="AG49" s="348" t="s">
        <v>59</v>
      </c>
      <c r="AH49" s="346"/>
      <c r="AI49" s="346"/>
      <c r="AJ49" s="346"/>
      <c r="AK49" s="346"/>
      <c r="AL49" s="346"/>
      <c r="AM49" s="346"/>
      <c r="AN49" s="347" t="s">
        <v>60</v>
      </c>
      <c r="AO49" s="346"/>
      <c r="AP49" s="346"/>
      <c r="AQ49" s="78" t="s">
        <v>61</v>
      </c>
      <c r="AR49" s="59"/>
      <c r="AS49" s="79" t="s">
        <v>62</v>
      </c>
      <c r="AT49" s="80" t="s">
        <v>63</v>
      </c>
      <c r="AU49" s="80" t="s">
        <v>64</v>
      </c>
      <c r="AV49" s="80" t="s">
        <v>65</v>
      </c>
      <c r="AW49" s="80" t="s">
        <v>66</v>
      </c>
      <c r="AX49" s="80" t="s">
        <v>67</v>
      </c>
      <c r="AY49" s="80" t="s">
        <v>68</v>
      </c>
      <c r="AZ49" s="80" t="s">
        <v>69</v>
      </c>
      <c r="BA49" s="80" t="s">
        <v>70</v>
      </c>
      <c r="BB49" s="80" t="s">
        <v>71</v>
      </c>
      <c r="BC49" s="80" t="s">
        <v>72</v>
      </c>
      <c r="BD49" s="81" t="s">
        <v>73</v>
      </c>
    </row>
    <row r="50" spans="2:56" s="1" customFormat="1" ht="10.9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2:90" s="4" customFormat="1" ht="32.45" customHeight="1">
      <c r="B51" s="66"/>
      <c r="C51" s="85" t="s">
        <v>74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33">
        <f>ROUND(AG52,2)</f>
        <v>0</v>
      </c>
      <c r="AH51" s="333"/>
      <c r="AI51" s="333"/>
      <c r="AJ51" s="333"/>
      <c r="AK51" s="333"/>
      <c r="AL51" s="333"/>
      <c r="AM51" s="333"/>
      <c r="AN51" s="334">
        <f>SUM(AG51,AT51)</f>
        <v>0</v>
      </c>
      <c r="AO51" s="334"/>
      <c r="AP51" s="334"/>
      <c r="AQ51" s="87" t="s">
        <v>22</v>
      </c>
      <c r="AR51" s="69"/>
      <c r="AS51" s="88">
        <f>ROUND(AS52,2)</f>
        <v>0</v>
      </c>
      <c r="AT51" s="89">
        <f>ROUND(SUM(AV51:AW51),2)</f>
        <v>0</v>
      </c>
      <c r="AU51" s="90">
        <f>ROUND(AU52,5)</f>
        <v>0</v>
      </c>
      <c r="AV51" s="89">
        <f>ROUND(AZ51*L26,2)</f>
        <v>0</v>
      </c>
      <c r="AW51" s="89">
        <f>ROUND(BA51*L27,2)</f>
        <v>0</v>
      </c>
      <c r="AX51" s="89">
        <f>ROUND(BB51*L26,2)</f>
        <v>0</v>
      </c>
      <c r="AY51" s="89">
        <f>ROUND(BC51*L27,2)</f>
        <v>0</v>
      </c>
      <c r="AZ51" s="89">
        <f>ROUND(AZ52,2)</f>
        <v>0</v>
      </c>
      <c r="BA51" s="89">
        <f>ROUND(BA52,2)</f>
        <v>0</v>
      </c>
      <c r="BB51" s="89">
        <f>ROUND(BB52,2)</f>
        <v>0</v>
      </c>
      <c r="BC51" s="89">
        <f>ROUND(BC52,2)</f>
        <v>0</v>
      </c>
      <c r="BD51" s="91">
        <f>ROUND(BD52,2)</f>
        <v>0</v>
      </c>
      <c r="BS51" s="92" t="s">
        <v>75</v>
      </c>
      <c r="BT51" s="92" t="s">
        <v>76</v>
      </c>
      <c r="BU51" s="93" t="s">
        <v>77</v>
      </c>
      <c r="BV51" s="92" t="s">
        <v>78</v>
      </c>
      <c r="BW51" s="92" t="s">
        <v>7</v>
      </c>
      <c r="BX51" s="92" t="s">
        <v>79</v>
      </c>
      <c r="CL51" s="92" t="s">
        <v>22</v>
      </c>
    </row>
    <row r="52" spans="1:91" s="5" customFormat="1" ht="22.5" customHeight="1">
      <c r="A52" s="94" t="s">
        <v>80</v>
      </c>
      <c r="B52" s="95"/>
      <c r="C52" s="96"/>
      <c r="D52" s="332" t="s">
        <v>24</v>
      </c>
      <c r="E52" s="332"/>
      <c r="F52" s="332"/>
      <c r="G52" s="332"/>
      <c r="H52" s="332"/>
      <c r="I52" s="97"/>
      <c r="J52" s="332" t="s">
        <v>81</v>
      </c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32"/>
      <c r="Y52" s="332"/>
      <c r="Z52" s="332"/>
      <c r="AA52" s="332"/>
      <c r="AB52" s="332"/>
      <c r="AC52" s="332"/>
      <c r="AD52" s="332"/>
      <c r="AE52" s="332"/>
      <c r="AF52" s="332"/>
      <c r="AG52" s="330">
        <f>'1 - RWY'!J27</f>
        <v>0</v>
      </c>
      <c r="AH52" s="331"/>
      <c r="AI52" s="331"/>
      <c r="AJ52" s="331"/>
      <c r="AK52" s="331"/>
      <c r="AL52" s="331"/>
      <c r="AM52" s="331"/>
      <c r="AN52" s="330">
        <f>SUM(AG52,AT52)</f>
        <v>0</v>
      </c>
      <c r="AO52" s="331"/>
      <c r="AP52" s="331"/>
      <c r="AQ52" s="98" t="s">
        <v>82</v>
      </c>
      <c r="AR52" s="99"/>
      <c r="AS52" s="100">
        <v>0</v>
      </c>
      <c r="AT52" s="101">
        <f>ROUND(SUM(AV52:AW52),2)</f>
        <v>0</v>
      </c>
      <c r="AU52" s="102">
        <f>'1 - RWY'!P87</f>
        <v>0</v>
      </c>
      <c r="AV52" s="101">
        <f>'1 - RWY'!J30</f>
        <v>0</v>
      </c>
      <c r="AW52" s="101">
        <f>'1 - RWY'!J31</f>
        <v>0</v>
      </c>
      <c r="AX52" s="101">
        <f>'1 - RWY'!J32</f>
        <v>0</v>
      </c>
      <c r="AY52" s="101">
        <f>'1 - RWY'!J33</f>
        <v>0</v>
      </c>
      <c r="AZ52" s="101">
        <f>'1 - RWY'!F30</f>
        <v>0</v>
      </c>
      <c r="BA52" s="101">
        <f>'1 - RWY'!F31</f>
        <v>0</v>
      </c>
      <c r="BB52" s="101">
        <f>'1 - RWY'!F32</f>
        <v>0</v>
      </c>
      <c r="BC52" s="101">
        <f>'1 - RWY'!F33</f>
        <v>0</v>
      </c>
      <c r="BD52" s="103">
        <f>'1 - RWY'!F34</f>
        <v>0</v>
      </c>
      <c r="BT52" s="104" t="s">
        <v>24</v>
      </c>
      <c r="BV52" s="104" t="s">
        <v>78</v>
      </c>
      <c r="BW52" s="104" t="s">
        <v>83</v>
      </c>
      <c r="BX52" s="104" t="s">
        <v>7</v>
      </c>
      <c r="CL52" s="104" t="s">
        <v>22</v>
      </c>
      <c r="CM52" s="104" t="s">
        <v>84</v>
      </c>
    </row>
    <row r="53" spans="2:44" s="1" customFormat="1" ht="30" customHeight="1">
      <c r="B53" s="39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59"/>
    </row>
    <row r="54" spans="2:44" s="1" customFormat="1" ht="6.95" customHeight="1"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9"/>
    </row>
  </sheetData>
  <sheetProtection password="CC35" sheet="1" objects="1" scenarios="1" formatCells="0" formatColumns="0" formatRows="0" sort="0" autoFilter="0"/>
  <mergeCells count="41">
    <mergeCell ref="L30:O30"/>
    <mergeCell ref="D52:H52"/>
    <mergeCell ref="J52:AF52"/>
    <mergeCell ref="AG51:AM51"/>
    <mergeCell ref="AN51:AP51"/>
    <mergeCell ref="L42:AO42"/>
    <mergeCell ref="AM44:AN44"/>
    <mergeCell ref="AM46:AP46"/>
    <mergeCell ref="C49:G49"/>
    <mergeCell ref="I49:AF49"/>
    <mergeCell ref="AG49:AM49"/>
    <mergeCell ref="AN49:AP49"/>
    <mergeCell ref="AK32:AO32"/>
    <mergeCell ref="W28:AE28"/>
    <mergeCell ref="AK28:AO28"/>
    <mergeCell ref="AR2:BE2"/>
    <mergeCell ref="AN52:AP52"/>
    <mergeCell ref="AG52:AM52"/>
    <mergeCell ref="AS46:AT4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30:AE30"/>
    <mergeCell ref="AK30:AO30"/>
    <mergeCell ref="X32:AB32"/>
    <mergeCell ref="W27:AE27"/>
    <mergeCell ref="AK27:AO27"/>
    <mergeCell ref="L28:O28"/>
    <mergeCell ref="L29:O29"/>
    <mergeCell ref="W29:AE29"/>
    <mergeCell ref="AK29:AO29"/>
  </mergeCells>
  <hyperlinks>
    <hyperlink ref="K1:S1" location="C2" display="1) Rekapitulace stavby"/>
    <hyperlink ref="W1:AI1" location="C51" display="2) Rekapitulace objektů stavby a soupisů prací"/>
    <hyperlink ref="A52" location="'1 - RWY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9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06"/>
      <c r="C1" s="106"/>
      <c r="D1" s="107" t="s">
        <v>1</v>
      </c>
      <c r="E1" s="106"/>
      <c r="F1" s="108" t="s">
        <v>85</v>
      </c>
      <c r="G1" s="352" t="s">
        <v>86</v>
      </c>
      <c r="H1" s="352"/>
      <c r="I1" s="109"/>
      <c r="J1" s="108" t="s">
        <v>87</v>
      </c>
      <c r="K1" s="107" t="s">
        <v>88</v>
      </c>
      <c r="L1" s="108" t="s">
        <v>89</v>
      </c>
      <c r="M1" s="108"/>
      <c r="N1" s="108"/>
      <c r="O1" s="108"/>
      <c r="P1" s="108"/>
      <c r="Q1" s="108"/>
      <c r="R1" s="108"/>
      <c r="S1" s="108"/>
      <c r="T1" s="108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22" t="s">
        <v>83</v>
      </c>
    </row>
    <row r="3" spans="2:46" ht="6.95" customHeight="1">
      <c r="B3" s="23"/>
      <c r="C3" s="24"/>
      <c r="D3" s="24"/>
      <c r="E3" s="24"/>
      <c r="F3" s="24"/>
      <c r="G3" s="24"/>
      <c r="H3" s="24"/>
      <c r="I3" s="110"/>
      <c r="J3" s="24"/>
      <c r="K3" s="25"/>
      <c r="AT3" s="22" t="s">
        <v>84</v>
      </c>
    </row>
    <row r="4" spans="2:46" ht="36.95" customHeight="1">
      <c r="B4" s="26"/>
      <c r="C4" s="27"/>
      <c r="D4" s="28" t="s">
        <v>90</v>
      </c>
      <c r="E4" s="27"/>
      <c r="F4" s="27"/>
      <c r="G4" s="27"/>
      <c r="H4" s="27"/>
      <c r="I4" s="111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1"/>
      <c r="J5" s="27"/>
      <c r="K5" s="29"/>
    </row>
    <row r="6" spans="2:11" ht="15">
      <c r="B6" s="26"/>
      <c r="C6" s="27"/>
      <c r="D6" s="35" t="s">
        <v>18</v>
      </c>
      <c r="E6" s="27"/>
      <c r="F6" s="27"/>
      <c r="G6" s="27"/>
      <c r="H6" s="27"/>
      <c r="I6" s="111"/>
      <c r="J6" s="27"/>
      <c r="K6" s="29"/>
    </row>
    <row r="7" spans="2:11" ht="22.5" customHeight="1">
      <c r="B7" s="26"/>
      <c r="C7" s="27"/>
      <c r="D7" s="27"/>
      <c r="E7" s="353" t="str">
        <f>'Rekapitulace stavby'!K6</f>
        <v>Letiště Cheb, Oprava RWY  č. zak. 2075/500</v>
      </c>
      <c r="F7" s="354"/>
      <c r="G7" s="354"/>
      <c r="H7" s="354"/>
      <c r="I7" s="111"/>
      <c r="J7" s="27"/>
      <c r="K7" s="29"/>
    </row>
    <row r="8" spans="2:11" s="1" customFormat="1" ht="15">
      <c r="B8" s="39"/>
      <c r="C8" s="40"/>
      <c r="D8" s="35" t="s">
        <v>91</v>
      </c>
      <c r="E8" s="40"/>
      <c r="F8" s="40"/>
      <c r="G8" s="40"/>
      <c r="H8" s="40"/>
      <c r="I8" s="112"/>
      <c r="J8" s="40"/>
      <c r="K8" s="43"/>
    </row>
    <row r="9" spans="2:11" s="1" customFormat="1" ht="36.95" customHeight="1">
      <c r="B9" s="39"/>
      <c r="C9" s="40"/>
      <c r="D9" s="40"/>
      <c r="E9" s="355" t="s">
        <v>92</v>
      </c>
      <c r="F9" s="356"/>
      <c r="G9" s="356"/>
      <c r="H9" s="356"/>
      <c r="I9" s="112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2"/>
      <c r="J10" s="40"/>
      <c r="K10" s="43"/>
    </row>
    <row r="11" spans="2:11" s="1" customFormat="1" ht="14.45" customHeight="1">
      <c r="B11" s="39"/>
      <c r="C11" s="40"/>
      <c r="D11" s="35" t="s">
        <v>21</v>
      </c>
      <c r="E11" s="40"/>
      <c r="F11" s="33" t="s">
        <v>22</v>
      </c>
      <c r="G11" s="40"/>
      <c r="H11" s="40"/>
      <c r="I11" s="113" t="s">
        <v>23</v>
      </c>
      <c r="J11" s="33" t="s">
        <v>22</v>
      </c>
      <c r="K11" s="43"/>
    </row>
    <row r="12" spans="2:11" s="1" customFormat="1" ht="14.45" customHeight="1">
      <c r="B12" s="39"/>
      <c r="C12" s="40"/>
      <c r="D12" s="35" t="s">
        <v>25</v>
      </c>
      <c r="E12" s="40"/>
      <c r="F12" s="33" t="s">
        <v>26</v>
      </c>
      <c r="G12" s="40"/>
      <c r="H12" s="40"/>
      <c r="I12" s="113" t="s">
        <v>27</v>
      </c>
      <c r="J12" s="114" t="str">
        <f>'Rekapitulace stavby'!AN8</f>
        <v>27.1.2017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2"/>
      <c r="J13" s="40"/>
      <c r="K13" s="43"/>
    </row>
    <row r="14" spans="2:11" s="1" customFormat="1" ht="14.45" customHeight="1">
      <c r="B14" s="39"/>
      <c r="C14" s="40"/>
      <c r="D14" s="35" t="s">
        <v>31</v>
      </c>
      <c r="E14" s="40"/>
      <c r="F14" s="40"/>
      <c r="G14" s="40"/>
      <c r="H14" s="40"/>
      <c r="I14" s="113" t="s">
        <v>32</v>
      </c>
      <c r="J14" s="33" t="s">
        <v>22</v>
      </c>
      <c r="K14" s="43"/>
    </row>
    <row r="15" spans="2:11" s="1" customFormat="1" ht="18" customHeight="1">
      <c r="B15" s="39"/>
      <c r="C15" s="40"/>
      <c r="D15" s="40"/>
      <c r="E15" s="33" t="s">
        <v>33</v>
      </c>
      <c r="F15" s="40"/>
      <c r="G15" s="40"/>
      <c r="H15" s="40"/>
      <c r="I15" s="113" t="s">
        <v>34</v>
      </c>
      <c r="J15" s="33" t="s">
        <v>22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2"/>
      <c r="J16" s="40"/>
      <c r="K16" s="43"/>
    </row>
    <row r="17" spans="2:11" s="1" customFormat="1" ht="14.45" customHeight="1">
      <c r="B17" s="39"/>
      <c r="C17" s="40"/>
      <c r="D17" s="35" t="s">
        <v>35</v>
      </c>
      <c r="E17" s="40"/>
      <c r="F17" s="40"/>
      <c r="G17" s="40"/>
      <c r="H17" s="40"/>
      <c r="I17" s="113" t="s">
        <v>32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3" t="s">
        <v>34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2"/>
      <c r="J19" s="40"/>
      <c r="K19" s="43"/>
    </row>
    <row r="20" spans="2:11" s="1" customFormat="1" ht="14.45" customHeight="1">
      <c r="B20" s="39"/>
      <c r="C20" s="40"/>
      <c r="D20" s="35" t="s">
        <v>37</v>
      </c>
      <c r="E20" s="40"/>
      <c r="F20" s="40"/>
      <c r="G20" s="40"/>
      <c r="H20" s="40"/>
      <c r="I20" s="113" t="s">
        <v>32</v>
      </c>
      <c r="J20" s="33" t="s">
        <v>22</v>
      </c>
      <c r="K20" s="43"/>
    </row>
    <row r="21" spans="2:11" s="1" customFormat="1" ht="18" customHeight="1">
      <c r="B21" s="39"/>
      <c r="C21" s="40"/>
      <c r="D21" s="40"/>
      <c r="E21" s="33" t="s">
        <v>38</v>
      </c>
      <c r="F21" s="40"/>
      <c r="G21" s="40"/>
      <c r="H21" s="40"/>
      <c r="I21" s="113" t="s">
        <v>34</v>
      </c>
      <c r="J21" s="33" t="s">
        <v>22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2"/>
      <c r="J22" s="40"/>
      <c r="K22" s="43"/>
    </row>
    <row r="23" spans="2:11" s="1" customFormat="1" ht="14.45" customHeight="1">
      <c r="B23" s="39"/>
      <c r="C23" s="40"/>
      <c r="D23" s="35" t="s">
        <v>40</v>
      </c>
      <c r="E23" s="40"/>
      <c r="F23" s="40"/>
      <c r="G23" s="40"/>
      <c r="H23" s="40"/>
      <c r="I23" s="112"/>
      <c r="J23" s="40"/>
      <c r="K23" s="43"/>
    </row>
    <row r="24" spans="2:11" s="6" customFormat="1" ht="22.5" customHeight="1">
      <c r="B24" s="115"/>
      <c r="C24" s="116"/>
      <c r="D24" s="116"/>
      <c r="E24" s="321" t="s">
        <v>22</v>
      </c>
      <c r="F24" s="321"/>
      <c r="G24" s="321"/>
      <c r="H24" s="321"/>
      <c r="I24" s="117"/>
      <c r="J24" s="116"/>
      <c r="K24" s="118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2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19"/>
      <c r="J26" s="83"/>
      <c r="K26" s="120"/>
    </row>
    <row r="27" spans="2:11" s="1" customFormat="1" ht="25.35" customHeight="1">
      <c r="B27" s="39"/>
      <c r="C27" s="40"/>
      <c r="D27" s="121" t="s">
        <v>42</v>
      </c>
      <c r="E27" s="40"/>
      <c r="F27" s="40"/>
      <c r="G27" s="40"/>
      <c r="H27" s="40"/>
      <c r="I27" s="112"/>
      <c r="J27" s="122">
        <f>ROUND(J87,2)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19"/>
      <c r="J28" s="83"/>
      <c r="K28" s="120"/>
    </row>
    <row r="29" spans="2:11" s="1" customFormat="1" ht="14.45" customHeight="1">
      <c r="B29" s="39"/>
      <c r="C29" s="40"/>
      <c r="D29" s="40"/>
      <c r="E29" s="40"/>
      <c r="F29" s="44" t="s">
        <v>44</v>
      </c>
      <c r="G29" s="40"/>
      <c r="H29" s="40"/>
      <c r="I29" s="123" t="s">
        <v>43</v>
      </c>
      <c r="J29" s="44" t="s">
        <v>45</v>
      </c>
      <c r="K29" s="43"/>
    </row>
    <row r="30" spans="2:11" s="1" customFormat="1" ht="14.45" customHeight="1">
      <c r="B30" s="39"/>
      <c r="C30" s="40"/>
      <c r="D30" s="47" t="s">
        <v>46</v>
      </c>
      <c r="E30" s="47" t="s">
        <v>47</v>
      </c>
      <c r="F30" s="124">
        <f>ROUND(SUM(BE87:BE390),2)</f>
        <v>0</v>
      </c>
      <c r="G30" s="40"/>
      <c r="H30" s="40"/>
      <c r="I30" s="125">
        <v>0.21</v>
      </c>
      <c r="J30" s="124">
        <f>ROUND(ROUND((SUM(BE87:BE390)),2)*I30,2)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48</v>
      </c>
      <c r="F31" s="124">
        <f>ROUND(SUM(BF87:BF390),2)</f>
        <v>0</v>
      </c>
      <c r="G31" s="40"/>
      <c r="H31" s="40"/>
      <c r="I31" s="125">
        <v>0.15</v>
      </c>
      <c r="J31" s="124">
        <f>ROUND(ROUND((SUM(BF87:BF390)),2)*I31,2)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49</v>
      </c>
      <c r="F32" s="124">
        <f>ROUND(SUM(BG87:BG390),2)</f>
        <v>0</v>
      </c>
      <c r="G32" s="40"/>
      <c r="H32" s="40"/>
      <c r="I32" s="125">
        <v>0.21</v>
      </c>
      <c r="J32" s="124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50</v>
      </c>
      <c r="F33" s="124">
        <f>ROUND(SUM(BH87:BH390),2)</f>
        <v>0</v>
      </c>
      <c r="G33" s="40"/>
      <c r="H33" s="40"/>
      <c r="I33" s="125">
        <v>0.15</v>
      </c>
      <c r="J33" s="124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51</v>
      </c>
      <c r="F34" s="124">
        <f>ROUND(SUM(BI87:BI390),2)</f>
        <v>0</v>
      </c>
      <c r="G34" s="40"/>
      <c r="H34" s="40"/>
      <c r="I34" s="125">
        <v>0</v>
      </c>
      <c r="J34" s="124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2"/>
      <c r="J35" s="40"/>
      <c r="K35" s="43"/>
    </row>
    <row r="36" spans="2:11" s="1" customFormat="1" ht="25.35" customHeight="1">
      <c r="B36" s="39"/>
      <c r="C36" s="126"/>
      <c r="D36" s="127" t="s">
        <v>52</v>
      </c>
      <c r="E36" s="77"/>
      <c r="F36" s="77"/>
      <c r="G36" s="128" t="s">
        <v>53</v>
      </c>
      <c r="H36" s="129" t="s">
        <v>54</v>
      </c>
      <c r="I36" s="130"/>
      <c r="J36" s="131">
        <f>SUM(J27:J34)</f>
        <v>0</v>
      </c>
      <c r="K36" s="132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3"/>
      <c r="J37" s="55"/>
      <c r="K37" s="56"/>
    </row>
    <row r="41" spans="2:11" s="1" customFormat="1" ht="6.95" customHeight="1">
      <c r="B41" s="134"/>
      <c r="C41" s="135"/>
      <c r="D41" s="135"/>
      <c r="E41" s="135"/>
      <c r="F41" s="135"/>
      <c r="G41" s="135"/>
      <c r="H41" s="135"/>
      <c r="I41" s="136"/>
      <c r="J41" s="135"/>
      <c r="K41" s="137"/>
    </row>
    <row r="42" spans="2:11" s="1" customFormat="1" ht="36.95" customHeight="1">
      <c r="B42" s="39"/>
      <c r="C42" s="28" t="s">
        <v>93</v>
      </c>
      <c r="D42" s="40"/>
      <c r="E42" s="40"/>
      <c r="F42" s="40"/>
      <c r="G42" s="40"/>
      <c r="H42" s="40"/>
      <c r="I42" s="112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2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2"/>
      <c r="J44" s="40"/>
      <c r="K44" s="43"/>
    </row>
    <row r="45" spans="2:11" s="1" customFormat="1" ht="22.5" customHeight="1">
      <c r="B45" s="39"/>
      <c r="C45" s="40"/>
      <c r="D45" s="40"/>
      <c r="E45" s="353" t="str">
        <f>E7</f>
        <v>Letiště Cheb, Oprava RWY  č. zak. 2075/500</v>
      </c>
      <c r="F45" s="354"/>
      <c r="G45" s="354"/>
      <c r="H45" s="354"/>
      <c r="I45" s="112"/>
      <c r="J45" s="40"/>
      <c r="K45" s="43"/>
    </row>
    <row r="46" spans="2:11" s="1" customFormat="1" ht="14.45" customHeight="1">
      <c r="B46" s="39"/>
      <c r="C46" s="35" t="s">
        <v>91</v>
      </c>
      <c r="D46" s="40"/>
      <c r="E46" s="40"/>
      <c r="F46" s="40"/>
      <c r="G46" s="40"/>
      <c r="H46" s="40"/>
      <c r="I46" s="112"/>
      <c r="J46" s="40"/>
      <c r="K46" s="43"/>
    </row>
    <row r="47" spans="2:11" s="1" customFormat="1" ht="23.25" customHeight="1">
      <c r="B47" s="39"/>
      <c r="C47" s="40"/>
      <c r="D47" s="40"/>
      <c r="E47" s="355" t="str">
        <f>E9</f>
        <v>1 - RWY</v>
      </c>
      <c r="F47" s="356"/>
      <c r="G47" s="356"/>
      <c r="H47" s="356"/>
      <c r="I47" s="112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2"/>
      <c r="J48" s="40"/>
      <c r="K48" s="43"/>
    </row>
    <row r="49" spans="2:11" s="1" customFormat="1" ht="18" customHeight="1">
      <c r="B49" s="39"/>
      <c r="C49" s="35" t="s">
        <v>25</v>
      </c>
      <c r="D49" s="40"/>
      <c r="E49" s="40"/>
      <c r="F49" s="33" t="str">
        <f>F12</f>
        <v>Letiště Cheb, k.ú. Horní Dvory, Cheb</v>
      </c>
      <c r="G49" s="40"/>
      <c r="H49" s="40"/>
      <c r="I49" s="113" t="s">
        <v>27</v>
      </c>
      <c r="J49" s="114" t="str">
        <f>IF(J12="","",J12)</f>
        <v>27.1.2017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2"/>
      <c r="J50" s="40"/>
      <c r="K50" s="43"/>
    </row>
    <row r="51" spans="2:11" s="1" customFormat="1" ht="15">
      <c r="B51" s="39"/>
      <c r="C51" s="35" t="s">
        <v>31</v>
      </c>
      <c r="D51" s="40"/>
      <c r="E51" s="40"/>
      <c r="F51" s="33" t="str">
        <f>E15</f>
        <v>Město Cheb</v>
      </c>
      <c r="G51" s="40"/>
      <c r="H51" s="40"/>
      <c r="I51" s="113" t="s">
        <v>37</v>
      </c>
      <c r="J51" s="33" t="str">
        <f>E21</f>
        <v>AGA - Letiště, s.r.o.</v>
      </c>
      <c r="K51" s="43"/>
    </row>
    <row r="52" spans="2:11" s="1" customFormat="1" ht="14.45" customHeight="1">
      <c r="B52" s="39"/>
      <c r="C52" s="35" t="s">
        <v>35</v>
      </c>
      <c r="D52" s="40"/>
      <c r="E52" s="40"/>
      <c r="F52" s="33" t="str">
        <f>IF(E18="","",E18)</f>
        <v/>
      </c>
      <c r="G52" s="40"/>
      <c r="H52" s="40"/>
      <c r="I52" s="112"/>
      <c r="J52" s="40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2"/>
      <c r="J53" s="40"/>
      <c r="K53" s="43"/>
    </row>
    <row r="54" spans="2:11" s="1" customFormat="1" ht="29.25" customHeight="1">
      <c r="B54" s="39"/>
      <c r="C54" s="138" t="s">
        <v>94</v>
      </c>
      <c r="D54" s="126"/>
      <c r="E54" s="126"/>
      <c r="F54" s="126"/>
      <c r="G54" s="126"/>
      <c r="H54" s="126"/>
      <c r="I54" s="139"/>
      <c r="J54" s="140" t="s">
        <v>95</v>
      </c>
      <c r="K54" s="14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2"/>
      <c r="J55" s="40"/>
      <c r="K55" s="43"/>
    </row>
    <row r="56" spans="2:47" s="1" customFormat="1" ht="29.25" customHeight="1">
      <c r="B56" s="39"/>
      <c r="C56" s="142" t="s">
        <v>96</v>
      </c>
      <c r="D56" s="40"/>
      <c r="E56" s="40"/>
      <c r="F56" s="40"/>
      <c r="G56" s="40"/>
      <c r="H56" s="40"/>
      <c r="I56" s="112"/>
      <c r="J56" s="122">
        <f>J87</f>
        <v>0</v>
      </c>
      <c r="K56" s="43"/>
      <c r="AU56" s="22" t="s">
        <v>97</v>
      </c>
    </row>
    <row r="57" spans="2:11" s="7" customFormat="1" ht="24.95" customHeight="1">
      <c r="B57" s="143"/>
      <c r="C57" s="144"/>
      <c r="D57" s="145" t="s">
        <v>98</v>
      </c>
      <c r="E57" s="146"/>
      <c r="F57" s="146"/>
      <c r="G57" s="146"/>
      <c r="H57" s="146"/>
      <c r="I57" s="147"/>
      <c r="J57" s="148">
        <f>J88</f>
        <v>0</v>
      </c>
      <c r="K57" s="149"/>
    </row>
    <row r="58" spans="2:11" s="7" customFormat="1" ht="24.95" customHeight="1">
      <c r="B58" s="143"/>
      <c r="C58" s="144"/>
      <c r="D58" s="145" t="s">
        <v>99</v>
      </c>
      <c r="E58" s="146"/>
      <c r="F58" s="146"/>
      <c r="G58" s="146"/>
      <c r="H58" s="146"/>
      <c r="I58" s="147"/>
      <c r="J58" s="148">
        <f>J119</f>
        <v>0</v>
      </c>
      <c r="K58" s="149"/>
    </row>
    <row r="59" spans="2:11" s="7" customFormat="1" ht="24.95" customHeight="1">
      <c r="B59" s="143"/>
      <c r="C59" s="144"/>
      <c r="D59" s="145" t="s">
        <v>100</v>
      </c>
      <c r="E59" s="146"/>
      <c r="F59" s="146"/>
      <c r="G59" s="146"/>
      <c r="H59" s="146"/>
      <c r="I59" s="147"/>
      <c r="J59" s="148">
        <f>J150</f>
        <v>0</v>
      </c>
      <c r="K59" s="149"/>
    </row>
    <row r="60" spans="2:11" s="7" customFormat="1" ht="24.95" customHeight="1">
      <c r="B60" s="143"/>
      <c r="C60" s="144"/>
      <c r="D60" s="145" t="s">
        <v>101</v>
      </c>
      <c r="E60" s="146"/>
      <c r="F60" s="146"/>
      <c r="G60" s="146"/>
      <c r="H60" s="146"/>
      <c r="I60" s="147"/>
      <c r="J60" s="148">
        <f>J156</f>
        <v>0</v>
      </c>
      <c r="K60" s="149"/>
    </row>
    <row r="61" spans="2:11" s="7" customFormat="1" ht="24.95" customHeight="1">
      <c r="B61" s="143"/>
      <c r="C61" s="144"/>
      <c r="D61" s="145" t="s">
        <v>102</v>
      </c>
      <c r="E61" s="146"/>
      <c r="F61" s="146"/>
      <c r="G61" s="146"/>
      <c r="H61" s="146"/>
      <c r="I61" s="147"/>
      <c r="J61" s="148">
        <f>J206</f>
        <v>0</v>
      </c>
      <c r="K61" s="149"/>
    </row>
    <row r="62" spans="2:11" s="7" customFormat="1" ht="24.95" customHeight="1">
      <c r="B62" s="143"/>
      <c r="C62" s="144"/>
      <c r="D62" s="145" t="s">
        <v>103</v>
      </c>
      <c r="E62" s="146"/>
      <c r="F62" s="146"/>
      <c r="G62" s="146"/>
      <c r="H62" s="146"/>
      <c r="I62" s="147"/>
      <c r="J62" s="148">
        <f>J268</f>
        <v>0</v>
      </c>
      <c r="K62" s="149"/>
    </row>
    <row r="63" spans="2:11" s="7" customFormat="1" ht="24.95" customHeight="1">
      <c r="B63" s="143"/>
      <c r="C63" s="144"/>
      <c r="D63" s="145" t="s">
        <v>104</v>
      </c>
      <c r="E63" s="146"/>
      <c r="F63" s="146"/>
      <c r="G63" s="146"/>
      <c r="H63" s="146"/>
      <c r="I63" s="147"/>
      <c r="J63" s="148">
        <f>J340</f>
        <v>0</v>
      </c>
      <c r="K63" s="149"/>
    </row>
    <row r="64" spans="2:11" s="7" customFormat="1" ht="24.95" customHeight="1">
      <c r="B64" s="143"/>
      <c r="C64" s="144"/>
      <c r="D64" s="145" t="s">
        <v>105</v>
      </c>
      <c r="E64" s="146"/>
      <c r="F64" s="146"/>
      <c r="G64" s="146"/>
      <c r="H64" s="146"/>
      <c r="I64" s="147"/>
      <c r="J64" s="148">
        <f>J359</f>
        <v>0</v>
      </c>
      <c r="K64" s="149"/>
    </row>
    <row r="65" spans="2:11" s="7" customFormat="1" ht="24.95" customHeight="1">
      <c r="B65" s="143"/>
      <c r="C65" s="144"/>
      <c r="D65" s="145" t="s">
        <v>106</v>
      </c>
      <c r="E65" s="146"/>
      <c r="F65" s="146"/>
      <c r="G65" s="146"/>
      <c r="H65" s="146"/>
      <c r="I65" s="147"/>
      <c r="J65" s="148">
        <f>J368</f>
        <v>0</v>
      </c>
      <c r="K65" s="149"/>
    </row>
    <row r="66" spans="2:11" s="7" customFormat="1" ht="24.95" customHeight="1">
      <c r="B66" s="143"/>
      <c r="C66" s="144"/>
      <c r="D66" s="145" t="s">
        <v>107</v>
      </c>
      <c r="E66" s="146"/>
      <c r="F66" s="146"/>
      <c r="G66" s="146"/>
      <c r="H66" s="146"/>
      <c r="I66" s="147"/>
      <c r="J66" s="148">
        <f>J387</f>
        <v>0</v>
      </c>
      <c r="K66" s="149"/>
    </row>
    <row r="67" spans="2:11" s="8" customFormat="1" ht="19.9" customHeight="1">
      <c r="B67" s="150"/>
      <c r="C67" s="151"/>
      <c r="D67" s="152" t="s">
        <v>108</v>
      </c>
      <c r="E67" s="153"/>
      <c r="F67" s="153"/>
      <c r="G67" s="153"/>
      <c r="H67" s="153"/>
      <c r="I67" s="154"/>
      <c r="J67" s="155">
        <f>J388</f>
        <v>0</v>
      </c>
      <c r="K67" s="156"/>
    </row>
    <row r="68" spans="2:11" s="1" customFormat="1" ht="21.75" customHeight="1">
      <c r="B68" s="39"/>
      <c r="C68" s="40"/>
      <c r="D68" s="40"/>
      <c r="E68" s="40"/>
      <c r="F68" s="40"/>
      <c r="G68" s="40"/>
      <c r="H68" s="40"/>
      <c r="I68" s="112"/>
      <c r="J68" s="40"/>
      <c r="K68" s="43"/>
    </row>
    <row r="69" spans="2:11" s="1" customFormat="1" ht="6.95" customHeight="1">
      <c r="B69" s="54"/>
      <c r="C69" s="55"/>
      <c r="D69" s="55"/>
      <c r="E69" s="55"/>
      <c r="F69" s="55"/>
      <c r="G69" s="55"/>
      <c r="H69" s="55"/>
      <c r="I69" s="133"/>
      <c r="J69" s="55"/>
      <c r="K69" s="56"/>
    </row>
    <row r="73" spans="2:12" s="1" customFormat="1" ht="6.95" customHeight="1">
      <c r="B73" s="57"/>
      <c r="C73" s="58"/>
      <c r="D73" s="58"/>
      <c r="E73" s="58"/>
      <c r="F73" s="58"/>
      <c r="G73" s="58"/>
      <c r="H73" s="58"/>
      <c r="I73" s="136"/>
      <c r="J73" s="58"/>
      <c r="K73" s="58"/>
      <c r="L73" s="59"/>
    </row>
    <row r="74" spans="2:12" s="1" customFormat="1" ht="36.95" customHeight="1">
      <c r="B74" s="39"/>
      <c r="C74" s="60" t="s">
        <v>109</v>
      </c>
      <c r="D74" s="61"/>
      <c r="E74" s="61"/>
      <c r="F74" s="61"/>
      <c r="G74" s="61"/>
      <c r="H74" s="61"/>
      <c r="I74" s="157"/>
      <c r="J74" s="61"/>
      <c r="K74" s="61"/>
      <c r="L74" s="59"/>
    </row>
    <row r="75" spans="2:12" s="1" customFormat="1" ht="6.95" customHeight="1">
      <c r="B75" s="39"/>
      <c r="C75" s="61"/>
      <c r="D75" s="61"/>
      <c r="E75" s="61"/>
      <c r="F75" s="61"/>
      <c r="G75" s="61"/>
      <c r="H75" s="61"/>
      <c r="I75" s="157"/>
      <c r="J75" s="61"/>
      <c r="K75" s="61"/>
      <c r="L75" s="59"/>
    </row>
    <row r="76" spans="2:12" s="1" customFormat="1" ht="14.45" customHeight="1">
      <c r="B76" s="39"/>
      <c r="C76" s="63" t="s">
        <v>18</v>
      </c>
      <c r="D76" s="61"/>
      <c r="E76" s="61"/>
      <c r="F76" s="61"/>
      <c r="G76" s="61"/>
      <c r="H76" s="61"/>
      <c r="I76" s="157"/>
      <c r="J76" s="61"/>
      <c r="K76" s="61"/>
      <c r="L76" s="59"/>
    </row>
    <row r="77" spans="2:12" s="1" customFormat="1" ht="22.5" customHeight="1">
      <c r="B77" s="39"/>
      <c r="C77" s="61"/>
      <c r="D77" s="61"/>
      <c r="E77" s="349" t="str">
        <f>E7</f>
        <v>Letiště Cheb, Oprava RWY  č. zak. 2075/500</v>
      </c>
      <c r="F77" s="350"/>
      <c r="G77" s="350"/>
      <c r="H77" s="350"/>
      <c r="I77" s="157"/>
      <c r="J77" s="61"/>
      <c r="K77" s="61"/>
      <c r="L77" s="59"/>
    </row>
    <row r="78" spans="2:12" s="1" customFormat="1" ht="14.45" customHeight="1">
      <c r="B78" s="39"/>
      <c r="C78" s="63" t="s">
        <v>91</v>
      </c>
      <c r="D78" s="61"/>
      <c r="E78" s="61"/>
      <c r="F78" s="61"/>
      <c r="G78" s="61"/>
      <c r="H78" s="61"/>
      <c r="I78" s="157"/>
      <c r="J78" s="61"/>
      <c r="K78" s="61"/>
      <c r="L78" s="59"/>
    </row>
    <row r="79" spans="2:12" s="1" customFormat="1" ht="23.25" customHeight="1">
      <c r="B79" s="39"/>
      <c r="C79" s="61"/>
      <c r="D79" s="61"/>
      <c r="E79" s="335" t="str">
        <f>E9</f>
        <v>1 - RWY</v>
      </c>
      <c r="F79" s="351"/>
      <c r="G79" s="351"/>
      <c r="H79" s="351"/>
      <c r="I79" s="157"/>
      <c r="J79" s="61"/>
      <c r="K79" s="61"/>
      <c r="L79" s="59"/>
    </row>
    <row r="80" spans="2:12" s="1" customFormat="1" ht="6.95" customHeight="1">
      <c r="B80" s="39"/>
      <c r="C80" s="61"/>
      <c r="D80" s="61"/>
      <c r="E80" s="61"/>
      <c r="F80" s="61"/>
      <c r="G80" s="61"/>
      <c r="H80" s="61"/>
      <c r="I80" s="157"/>
      <c r="J80" s="61"/>
      <c r="K80" s="61"/>
      <c r="L80" s="59"/>
    </row>
    <row r="81" spans="2:12" s="1" customFormat="1" ht="18" customHeight="1">
      <c r="B81" s="39"/>
      <c r="C81" s="63" t="s">
        <v>25</v>
      </c>
      <c r="D81" s="61"/>
      <c r="E81" s="61"/>
      <c r="F81" s="158" t="str">
        <f>F12</f>
        <v>Letiště Cheb, k.ú. Horní Dvory, Cheb</v>
      </c>
      <c r="G81" s="61"/>
      <c r="H81" s="61"/>
      <c r="I81" s="159" t="s">
        <v>27</v>
      </c>
      <c r="J81" s="71" t="str">
        <f>IF(J12="","",J12)</f>
        <v>27.1.2017</v>
      </c>
      <c r="K81" s="61"/>
      <c r="L81" s="59"/>
    </row>
    <row r="82" spans="2:12" s="1" customFormat="1" ht="6.95" customHeight="1">
      <c r="B82" s="39"/>
      <c r="C82" s="61"/>
      <c r="D82" s="61"/>
      <c r="E82" s="61"/>
      <c r="F82" s="61"/>
      <c r="G82" s="61"/>
      <c r="H82" s="61"/>
      <c r="I82" s="157"/>
      <c r="J82" s="61"/>
      <c r="K82" s="61"/>
      <c r="L82" s="59"/>
    </row>
    <row r="83" spans="2:12" s="1" customFormat="1" ht="15">
      <c r="B83" s="39"/>
      <c r="C83" s="63" t="s">
        <v>31</v>
      </c>
      <c r="D83" s="61"/>
      <c r="E83" s="61"/>
      <c r="F83" s="158" t="str">
        <f>E15</f>
        <v>Město Cheb</v>
      </c>
      <c r="G83" s="61"/>
      <c r="H83" s="61"/>
      <c r="I83" s="159" t="s">
        <v>37</v>
      </c>
      <c r="J83" s="158" t="str">
        <f>E21</f>
        <v>AGA - Letiště, s.r.o.</v>
      </c>
      <c r="K83" s="61"/>
      <c r="L83" s="59"/>
    </row>
    <row r="84" spans="2:12" s="1" customFormat="1" ht="14.45" customHeight="1">
      <c r="B84" s="39"/>
      <c r="C84" s="63" t="s">
        <v>35</v>
      </c>
      <c r="D84" s="61"/>
      <c r="E84" s="61"/>
      <c r="F84" s="158" t="str">
        <f>IF(E18="","",E18)</f>
        <v/>
      </c>
      <c r="G84" s="61"/>
      <c r="H84" s="61"/>
      <c r="I84" s="157"/>
      <c r="J84" s="61"/>
      <c r="K84" s="61"/>
      <c r="L84" s="59"/>
    </row>
    <row r="85" spans="2:12" s="1" customFormat="1" ht="10.35" customHeight="1">
      <c r="B85" s="39"/>
      <c r="C85" s="61"/>
      <c r="D85" s="61"/>
      <c r="E85" s="61"/>
      <c r="F85" s="61"/>
      <c r="G85" s="61"/>
      <c r="H85" s="61"/>
      <c r="I85" s="157"/>
      <c r="J85" s="61"/>
      <c r="K85" s="61"/>
      <c r="L85" s="59"/>
    </row>
    <row r="86" spans="2:20" s="9" customFormat="1" ht="29.25" customHeight="1">
      <c r="B86" s="160"/>
      <c r="C86" s="161" t="s">
        <v>110</v>
      </c>
      <c r="D86" s="162" t="s">
        <v>61</v>
      </c>
      <c r="E86" s="162" t="s">
        <v>57</v>
      </c>
      <c r="F86" s="162" t="s">
        <v>111</v>
      </c>
      <c r="G86" s="162" t="s">
        <v>112</v>
      </c>
      <c r="H86" s="162" t="s">
        <v>113</v>
      </c>
      <c r="I86" s="163" t="s">
        <v>114</v>
      </c>
      <c r="J86" s="162" t="s">
        <v>95</v>
      </c>
      <c r="K86" s="164" t="s">
        <v>115</v>
      </c>
      <c r="L86" s="165"/>
      <c r="M86" s="79" t="s">
        <v>116</v>
      </c>
      <c r="N86" s="80" t="s">
        <v>46</v>
      </c>
      <c r="O86" s="80" t="s">
        <v>117</v>
      </c>
      <c r="P86" s="80" t="s">
        <v>118</v>
      </c>
      <c r="Q86" s="80" t="s">
        <v>119</v>
      </c>
      <c r="R86" s="80" t="s">
        <v>120</v>
      </c>
      <c r="S86" s="80" t="s">
        <v>121</v>
      </c>
      <c r="T86" s="81" t="s">
        <v>122</v>
      </c>
    </row>
    <row r="87" spans="2:63" s="1" customFormat="1" ht="29.25" customHeight="1">
      <c r="B87" s="39"/>
      <c r="C87" s="85" t="s">
        <v>96</v>
      </c>
      <c r="D87" s="61"/>
      <c r="E87" s="61"/>
      <c r="F87" s="61"/>
      <c r="G87" s="61"/>
      <c r="H87" s="61"/>
      <c r="I87" s="157"/>
      <c r="J87" s="166">
        <f>BK87</f>
        <v>0</v>
      </c>
      <c r="K87" s="61"/>
      <c r="L87" s="59"/>
      <c r="M87" s="82"/>
      <c r="N87" s="83"/>
      <c r="O87" s="83"/>
      <c r="P87" s="167">
        <f>P88+P119+P150+P156+P206+P268+P340+P359+P368+P387</f>
        <v>0</v>
      </c>
      <c r="Q87" s="83"/>
      <c r="R87" s="167">
        <f>R88+R119+R150+R156+R206+R268+R340+R359+R368+R387</f>
        <v>8.38232</v>
      </c>
      <c r="S87" s="83"/>
      <c r="T87" s="168">
        <f>T88+T119+T150+T156+T206+T268+T340+T359+T368+T387</f>
        <v>1037.205</v>
      </c>
      <c r="AT87" s="22" t="s">
        <v>75</v>
      </c>
      <c r="AU87" s="22" t="s">
        <v>97</v>
      </c>
      <c r="BK87" s="169">
        <f>BK88+BK119+BK150+BK156+BK206+BK268+BK340+BK359+BK368+BK387</f>
        <v>0</v>
      </c>
    </row>
    <row r="88" spans="2:63" s="10" customFormat="1" ht="37.35" customHeight="1">
      <c r="B88" s="170"/>
      <c r="C88" s="171"/>
      <c r="D88" s="172" t="s">
        <v>75</v>
      </c>
      <c r="E88" s="173" t="s">
        <v>123</v>
      </c>
      <c r="F88" s="173" t="s">
        <v>124</v>
      </c>
      <c r="G88" s="171"/>
      <c r="H88" s="171"/>
      <c r="I88" s="174"/>
      <c r="J88" s="175">
        <f>BK88</f>
        <v>0</v>
      </c>
      <c r="K88" s="171"/>
      <c r="L88" s="176"/>
      <c r="M88" s="177"/>
      <c r="N88" s="178"/>
      <c r="O88" s="178"/>
      <c r="P88" s="179">
        <f>SUM(P89:P118)</f>
        <v>0</v>
      </c>
      <c r="Q88" s="178"/>
      <c r="R88" s="179">
        <f>SUM(R89:R118)</f>
        <v>0.02885</v>
      </c>
      <c r="S88" s="178"/>
      <c r="T88" s="180">
        <f>SUM(T89:T118)</f>
        <v>0</v>
      </c>
      <c r="AR88" s="181" t="s">
        <v>24</v>
      </c>
      <c r="AT88" s="182" t="s">
        <v>75</v>
      </c>
      <c r="AU88" s="182" t="s">
        <v>76</v>
      </c>
      <c r="AY88" s="181" t="s">
        <v>125</v>
      </c>
      <c r="BK88" s="183">
        <f>SUM(BK89:BK118)</f>
        <v>0</v>
      </c>
    </row>
    <row r="89" spans="2:65" s="1" customFormat="1" ht="31.5" customHeight="1">
      <c r="B89" s="39"/>
      <c r="C89" s="184" t="s">
        <v>24</v>
      </c>
      <c r="D89" s="184" t="s">
        <v>126</v>
      </c>
      <c r="E89" s="185" t="s">
        <v>127</v>
      </c>
      <c r="F89" s="186" t="s">
        <v>128</v>
      </c>
      <c r="G89" s="187" t="s">
        <v>129</v>
      </c>
      <c r="H89" s="188">
        <v>721.25</v>
      </c>
      <c r="I89" s="189"/>
      <c r="J89" s="190">
        <f>ROUND(I89*H89,2)</f>
        <v>0</v>
      </c>
      <c r="K89" s="186" t="s">
        <v>22</v>
      </c>
      <c r="L89" s="59"/>
      <c r="M89" s="191" t="s">
        <v>22</v>
      </c>
      <c r="N89" s="192" t="s">
        <v>47</v>
      </c>
      <c r="O89" s="40"/>
      <c r="P89" s="193">
        <f>O89*H89</f>
        <v>0</v>
      </c>
      <c r="Q89" s="193">
        <v>1E-05</v>
      </c>
      <c r="R89" s="193">
        <f>Q89*H89</f>
        <v>0.0072125</v>
      </c>
      <c r="S89" s="193">
        <v>0</v>
      </c>
      <c r="T89" s="194">
        <f>S89*H89</f>
        <v>0</v>
      </c>
      <c r="AR89" s="22" t="s">
        <v>130</v>
      </c>
      <c r="AT89" s="22" t="s">
        <v>126</v>
      </c>
      <c r="AU89" s="22" t="s">
        <v>24</v>
      </c>
      <c r="AY89" s="22" t="s">
        <v>125</v>
      </c>
      <c r="BE89" s="195">
        <f>IF(N89="základní",J89,0)</f>
        <v>0</v>
      </c>
      <c r="BF89" s="195">
        <f>IF(N89="snížená",J89,0)</f>
        <v>0</v>
      </c>
      <c r="BG89" s="195">
        <f>IF(N89="zákl. přenesená",J89,0)</f>
        <v>0</v>
      </c>
      <c r="BH89" s="195">
        <f>IF(N89="sníž. přenesená",J89,0)</f>
        <v>0</v>
      </c>
      <c r="BI89" s="195">
        <f>IF(N89="nulová",J89,0)</f>
        <v>0</v>
      </c>
      <c r="BJ89" s="22" t="s">
        <v>24</v>
      </c>
      <c r="BK89" s="195">
        <f>ROUND(I89*H89,2)</f>
        <v>0</v>
      </c>
      <c r="BL89" s="22" t="s">
        <v>130</v>
      </c>
      <c r="BM89" s="22" t="s">
        <v>131</v>
      </c>
    </row>
    <row r="90" spans="2:47" s="1" customFormat="1" ht="13.5">
      <c r="B90" s="39"/>
      <c r="C90" s="61"/>
      <c r="D90" s="196" t="s">
        <v>132</v>
      </c>
      <c r="E90" s="61"/>
      <c r="F90" s="197" t="s">
        <v>133</v>
      </c>
      <c r="G90" s="61"/>
      <c r="H90" s="61"/>
      <c r="I90" s="157"/>
      <c r="J90" s="61"/>
      <c r="K90" s="61"/>
      <c r="L90" s="59"/>
      <c r="M90" s="198"/>
      <c r="N90" s="40"/>
      <c r="O90" s="40"/>
      <c r="P90" s="40"/>
      <c r="Q90" s="40"/>
      <c r="R90" s="40"/>
      <c r="S90" s="40"/>
      <c r="T90" s="76"/>
      <c r="AT90" s="22" t="s">
        <v>132</v>
      </c>
      <c r="AU90" s="22" t="s">
        <v>24</v>
      </c>
    </row>
    <row r="91" spans="2:51" s="11" customFormat="1" ht="13.5">
      <c r="B91" s="199"/>
      <c r="C91" s="200"/>
      <c r="D91" s="196" t="s">
        <v>134</v>
      </c>
      <c r="E91" s="201" t="s">
        <v>22</v>
      </c>
      <c r="F91" s="202" t="s">
        <v>135</v>
      </c>
      <c r="G91" s="200"/>
      <c r="H91" s="203" t="s">
        <v>22</v>
      </c>
      <c r="I91" s="204"/>
      <c r="J91" s="200"/>
      <c r="K91" s="200"/>
      <c r="L91" s="205"/>
      <c r="M91" s="206"/>
      <c r="N91" s="207"/>
      <c r="O91" s="207"/>
      <c r="P91" s="207"/>
      <c r="Q91" s="207"/>
      <c r="R91" s="207"/>
      <c r="S91" s="207"/>
      <c r="T91" s="208"/>
      <c r="AT91" s="209" t="s">
        <v>134</v>
      </c>
      <c r="AU91" s="209" t="s">
        <v>24</v>
      </c>
      <c r="AV91" s="11" t="s">
        <v>24</v>
      </c>
      <c r="AW91" s="11" t="s">
        <v>39</v>
      </c>
      <c r="AX91" s="11" t="s">
        <v>76</v>
      </c>
      <c r="AY91" s="209" t="s">
        <v>125</v>
      </c>
    </row>
    <row r="92" spans="2:51" s="11" customFormat="1" ht="13.5">
      <c r="B92" s="199"/>
      <c r="C92" s="200"/>
      <c r="D92" s="196" t="s">
        <v>134</v>
      </c>
      <c r="E92" s="201" t="s">
        <v>22</v>
      </c>
      <c r="F92" s="202" t="s">
        <v>136</v>
      </c>
      <c r="G92" s="200"/>
      <c r="H92" s="203" t="s">
        <v>22</v>
      </c>
      <c r="I92" s="204"/>
      <c r="J92" s="200"/>
      <c r="K92" s="200"/>
      <c r="L92" s="205"/>
      <c r="M92" s="206"/>
      <c r="N92" s="207"/>
      <c r="O92" s="207"/>
      <c r="P92" s="207"/>
      <c r="Q92" s="207"/>
      <c r="R92" s="207"/>
      <c r="S92" s="207"/>
      <c r="T92" s="208"/>
      <c r="AT92" s="209" t="s">
        <v>134</v>
      </c>
      <c r="AU92" s="209" t="s">
        <v>24</v>
      </c>
      <c r="AV92" s="11" t="s">
        <v>24</v>
      </c>
      <c r="AW92" s="11" t="s">
        <v>39</v>
      </c>
      <c r="AX92" s="11" t="s">
        <v>76</v>
      </c>
      <c r="AY92" s="209" t="s">
        <v>125</v>
      </c>
    </row>
    <row r="93" spans="2:51" s="12" customFormat="1" ht="13.5">
      <c r="B93" s="210"/>
      <c r="C93" s="211"/>
      <c r="D93" s="212" t="s">
        <v>134</v>
      </c>
      <c r="E93" s="213" t="s">
        <v>22</v>
      </c>
      <c r="F93" s="214" t="s">
        <v>137</v>
      </c>
      <c r="G93" s="211"/>
      <c r="H93" s="215">
        <v>721.25</v>
      </c>
      <c r="I93" s="216"/>
      <c r="J93" s="211"/>
      <c r="K93" s="211"/>
      <c r="L93" s="217"/>
      <c r="M93" s="218"/>
      <c r="N93" s="219"/>
      <c r="O93" s="219"/>
      <c r="P93" s="219"/>
      <c r="Q93" s="219"/>
      <c r="R93" s="219"/>
      <c r="S93" s="219"/>
      <c r="T93" s="220"/>
      <c r="AT93" s="221" t="s">
        <v>134</v>
      </c>
      <c r="AU93" s="221" t="s">
        <v>24</v>
      </c>
      <c r="AV93" s="12" t="s">
        <v>84</v>
      </c>
      <c r="AW93" s="12" t="s">
        <v>39</v>
      </c>
      <c r="AX93" s="12" t="s">
        <v>76</v>
      </c>
      <c r="AY93" s="221" t="s">
        <v>125</v>
      </c>
    </row>
    <row r="94" spans="2:65" s="1" customFormat="1" ht="31.5" customHeight="1">
      <c r="B94" s="39"/>
      <c r="C94" s="184" t="s">
        <v>84</v>
      </c>
      <c r="D94" s="184" t="s">
        <v>126</v>
      </c>
      <c r="E94" s="185" t="s">
        <v>138</v>
      </c>
      <c r="F94" s="186" t="s">
        <v>139</v>
      </c>
      <c r="G94" s="187" t="s">
        <v>129</v>
      </c>
      <c r="H94" s="188">
        <v>577</v>
      </c>
      <c r="I94" s="189"/>
      <c r="J94" s="190">
        <f>ROUND(I94*H94,2)</f>
        <v>0</v>
      </c>
      <c r="K94" s="186" t="s">
        <v>22</v>
      </c>
      <c r="L94" s="59"/>
      <c r="M94" s="191" t="s">
        <v>22</v>
      </c>
      <c r="N94" s="192" t="s">
        <v>47</v>
      </c>
      <c r="O94" s="40"/>
      <c r="P94" s="193">
        <f>O94*H94</f>
        <v>0</v>
      </c>
      <c r="Q94" s="193">
        <v>1E-05</v>
      </c>
      <c r="R94" s="193">
        <f>Q94*H94</f>
        <v>0.005770000000000001</v>
      </c>
      <c r="S94" s="193">
        <v>0</v>
      </c>
      <c r="T94" s="194">
        <f>S94*H94</f>
        <v>0</v>
      </c>
      <c r="AR94" s="22" t="s">
        <v>130</v>
      </c>
      <c r="AT94" s="22" t="s">
        <v>126</v>
      </c>
      <c r="AU94" s="22" t="s">
        <v>24</v>
      </c>
      <c r="AY94" s="22" t="s">
        <v>125</v>
      </c>
      <c r="BE94" s="195">
        <f>IF(N94="základní",J94,0)</f>
        <v>0</v>
      </c>
      <c r="BF94" s="195">
        <f>IF(N94="snížená",J94,0)</f>
        <v>0</v>
      </c>
      <c r="BG94" s="195">
        <f>IF(N94="zákl. přenesená",J94,0)</f>
        <v>0</v>
      </c>
      <c r="BH94" s="195">
        <f>IF(N94="sníž. přenesená",J94,0)</f>
        <v>0</v>
      </c>
      <c r="BI94" s="195">
        <f>IF(N94="nulová",J94,0)</f>
        <v>0</v>
      </c>
      <c r="BJ94" s="22" t="s">
        <v>24</v>
      </c>
      <c r="BK94" s="195">
        <f>ROUND(I94*H94,2)</f>
        <v>0</v>
      </c>
      <c r="BL94" s="22" t="s">
        <v>130</v>
      </c>
      <c r="BM94" s="22" t="s">
        <v>140</v>
      </c>
    </row>
    <row r="95" spans="2:47" s="1" customFormat="1" ht="13.5">
      <c r="B95" s="39"/>
      <c r="C95" s="61"/>
      <c r="D95" s="196" t="s">
        <v>132</v>
      </c>
      <c r="E95" s="61"/>
      <c r="F95" s="197" t="s">
        <v>133</v>
      </c>
      <c r="G95" s="61"/>
      <c r="H95" s="61"/>
      <c r="I95" s="157"/>
      <c r="J95" s="61"/>
      <c r="K95" s="61"/>
      <c r="L95" s="59"/>
      <c r="M95" s="198"/>
      <c r="N95" s="40"/>
      <c r="O95" s="40"/>
      <c r="P95" s="40"/>
      <c r="Q95" s="40"/>
      <c r="R95" s="40"/>
      <c r="S95" s="40"/>
      <c r="T95" s="76"/>
      <c r="AT95" s="22" t="s">
        <v>132</v>
      </c>
      <c r="AU95" s="22" t="s">
        <v>24</v>
      </c>
    </row>
    <row r="96" spans="2:51" s="11" customFormat="1" ht="13.5">
      <c r="B96" s="199"/>
      <c r="C96" s="200"/>
      <c r="D96" s="196" t="s">
        <v>134</v>
      </c>
      <c r="E96" s="201" t="s">
        <v>22</v>
      </c>
      <c r="F96" s="202" t="s">
        <v>135</v>
      </c>
      <c r="G96" s="200"/>
      <c r="H96" s="203" t="s">
        <v>22</v>
      </c>
      <c r="I96" s="204"/>
      <c r="J96" s="200"/>
      <c r="K96" s="200"/>
      <c r="L96" s="205"/>
      <c r="M96" s="206"/>
      <c r="N96" s="207"/>
      <c r="O96" s="207"/>
      <c r="P96" s="207"/>
      <c r="Q96" s="207"/>
      <c r="R96" s="207"/>
      <c r="S96" s="207"/>
      <c r="T96" s="208"/>
      <c r="AT96" s="209" t="s">
        <v>134</v>
      </c>
      <c r="AU96" s="209" t="s">
        <v>24</v>
      </c>
      <c r="AV96" s="11" t="s">
        <v>24</v>
      </c>
      <c r="AW96" s="11" t="s">
        <v>39</v>
      </c>
      <c r="AX96" s="11" t="s">
        <v>76</v>
      </c>
      <c r="AY96" s="209" t="s">
        <v>125</v>
      </c>
    </row>
    <row r="97" spans="2:51" s="11" customFormat="1" ht="13.5">
      <c r="B97" s="199"/>
      <c r="C97" s="200"/>
      <c r="D97" s="196" t="s">
        <v>134</v>
      </c>
      <c r="E97" s="201" t="s">
        <v>22</v>
      </c>
      <c r="F97" s="202" t="s">
        <v>136</v>
      </c>
      <c r="G97" s="200"/>
      <c r="H97" s="203" t="s">
        <v>22</v>
      </c>
      <c r="I97" s="204"/>
      <c r="J97" s="200"/>
      <c r="K97" s="200"/>
      <c r="L97" s="205"/>
      <c r="M97" s="206"/>
      <c r="N97" s="207"/>
      <c r="O97" s="207"/>
      <c r="P97" s="207"/>
      <c r="Q97" s="207"/>
      <c r="R97" s="207"/>
      <c r="S97" s="207"/>
      <c r="T97" s="208"/>
      <c r="AT97" s="209" t="s">
        <v>134</v>
      </c>
      <c r="AU97" s="209" t="s">
        <v>24</v>
      </c>
      <c r="AV97" s="11" t="s">
        <v>24</v>
      </c>
      <c r="AW97" s="11" t="s">
        <v>39</v>
      </c>
      <c r="AX97" s="11" t="s">
        <v>76</v>
      </c>
      <c r="AY97" s="209" t="s">
        <v>125</v>
      </c>
    </row>
    <row r="98" spans="2:51" s="12" customFormat="1" ht="13.5">
      <c r="B98" s="210"/>
      <c r="C98" s="211"/>
      <c r="D98" s="212" t="s">
        <v>134</v>
      </c>
      <c r="E98" s="213" t="s">
        <v>22</v>
      </c>
      <c r="F98" s="214" t="s">
        <v>141</v>
      </c>
      <c r="G98" s="211"/>
      <c r="H98" s="215">
        <v>577</v>
      </c>
      <c r="I98" s="216"/>
      <c r="J98" s="211"/>
      <c r="K98" s="211"/>
      <c r="L98" s="217"/>
      <c r="M98" s="218"/>
      <c r="N98" s="219"/>
      <c r="O98" s="219"/>
      <c r="P98" s="219"/>
      <c r="Q98" s="219"/>
      <c r="R98" s="219"/>
      <c r="S98" s="219"/>
      <c r="T98" s="220"/>
      <c r="AT98" s="221" t="s">
        <v>134</v>
      </c>
      <c r="AU98" s="221" t="s">
        <v>24</v>
      </c>
      <c r="AV98" s="12" t="s">
        <v>84</v>
      </c>
      <c r="AW98" s="12" t="s">
        <v>39</v>
      </c>
      <c r="AX98" s="12" t="s">
        <v>76</v>
      </c>
      <c r="AY98" s="221" t="s">
        <v>125</v>
      </c>
    </row>
    <row r="99" spans="2:65" s="1" customFormat="1" ht="31.5" customHeight="1">
      <c r="B99" s="39"/>
      <c r="C99" s="184" t="s">
        <v>142</v>
      </c>
      <c r="D99" s="184" t="s">
        <v>126</v>
      </c>
      <c r="E99" s="185" t="s">
        <v>143</v>
      </c>
      <c r="F99" s="186" t="s">
        <v>144</v>
      </c>
      <c r="G99" s="187" t="s">
        <v>129</v>
      </c>
      <c r="H99" s="188">
        <v>577</v>
      </c>
      <c r="I99" s="189"/>
      <c r="J99" s="190">
        <f>ROUND(I99*H99,2)</f>
        <v>0</v>
      </c>
      <c r="K99" s="186" t="s">
        <v>22</v>
      </c>
      <c r="L99" s="59"/>
      <c r="M99" s="191" t="s">
        <v>22</v>
      </c>
      <c r="N99" s="192" t="s">
        <v>47</v>
      </c>
      <c r="O99" s="40"/>
      <c r="P99" s="193">
        <f>O99*H99</f>
        <v>0</v>
      </c>
      <c r="Q99" s="193">
        <v>1E-05</v>
      </c>
      <c r="R99" s="193">
        <f>Q99*H99</f>
        <v>0.005770000000000001</v>
      </c>
      <c r="S99" s="193">
        <v>0</v>
      </c>
      <c r="T99" s="194">
        <f>S99*H99</f>
        <v>0</v>
      </c>
      <c r="AR99" s="22" t="s">
        <v>130</v>
      </c>
      <c r="AT99" s="22" t="s">
        <v>126</v>
      </c>
      <c r="AU99" s="22" t="s">
        <v>24</v>
      </c>
      <c r="AY99" s="22" t="s">
        <v>125</v>
      </c>
      <c r="BE99" s="195">
        <f>IF(N99="základní",J99,0)</f>
        <v>0</v>
      </c>
      <c r="BF99" s="195">
        <f>IF(N99="snížená",J99,0)</f>
        <v>0</v>
      </c>
      <c r="BG99" s="195">
        <f>IF(N99="zákl. přenesená",J99,0)</f>
        <v>0</v>
      </c>
      <c r="BH99" s="195">
        <f>IF(N99="sníž. přenesená",J99,0)</f>
        <v>0</v>
      </c>
      <c r="BI99" s="195">
        <f>IF(N99="nulová",J99,0)</f>
        <v>0</v>
      </c>
      <c r="BJ99" s="22" t="s">
        <v>24</v>
      </c>
      <c r="BK99" s="195">
        <f>ROUND(I99*H99,2)</f>
        <v>0</v>
      </c>
      <c r="BL99" s="22" t="s">
        <v>130</v>
      </c>
      <c r="BM99" s="22" t="s">
        <v>145</v>
      </c>
    </row>
    <row r="100" spans="2:47" s="1" customFormat="1" ht="13.5">
      <c r="B100" s="39"/>
      <c r="C100" s="61"/>
      <c r="D100" s="196" t="s">
        <v>132</v>
      </c>
      <c r="E100" s="61"/>
      <c r="F100" s="197" t="s">
        <v>133</v>
      </c>
      <c r="G100" s="61"/>
      <c r="H100" s="61"/>
      <c r="I100" s="157"/>
      <c r="J100" s="61"/>
      <c r="K100" s="61"/>
      <c r="L100" s="59"/>
      <c r="M100" s="198"/>
      <c r="N100" s="40"/>
      <c r="O100" s="40"/>
      <c r="P100" s="40"/>
      <c r="Q100" s="40"/>
      <c r="R100" s="40"/>
      <c r="S100" s="40"/>
      <c r="T100" s="76"/>
      <c r="AT100" s="22" t="s">
        <v>132</v>
      </c>
      <c r="AU100" s="22" t="s">
        <v>24</v>
      </c>
    </row>
    <row r="101" spans="2:51" s="11" customFormat="1" ht="13.5">
      <c r="B101" s="199"/>
      <c r="C101" s="200"/>
      <c r="D101" s="196" t="s">
        <v>134</v>
      </c>
      <c r="E101" s="201" t="s">
        <v>22</v>
      </c>
      <c r="F101" s="202" t="s">
        <v>135</v>
      </c>
      <c r="G101" s="200"/>
      <c r="H101" s="203" t="s">
        <v>22</v>
      </c>
      <c r="I101" s="204"/>
      <c r="J101" s="200"/>
      <c r="K101" s="200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134</v>
      </c>
      <c r="AU101" s="209" t="s">
        <v>24</v>
      </c>
      <c r="AV101" s="11" t="s">
        <v>24</v>
      </c>
      <c r="AW101" s="11" t="s">
        <v>39</v>
      </c>
      <c r="AX101" s="11" t="s">
        <v>76</v>
      </c>
      <c r="AY101" s="209" t="s">
        <v>125</v>
      </c>
    </row>
    <row r="102" spans="2:51" s="11" customFormat="1" ht="13.5">
      <c r="B102" s="199"/>
      <c r="C102" s="200"/>
      <c r="D102" s="196" t="s">
        <v>134</v>
      </c>
      <c r="E102" s="201" t="s">
        <v>22</v>
      </c>
      <c r="F102" s="202" t="s">
        <v>136</v>
      </c>
      <c r="G102" s="200"/>
      <c r="H102" s="203" t="s">
        <v>22</v>
      </c>
      <c r="I102" s="204"/>
      <c r="J102" s="200"/>
      <c r="K102" s="200"/>
      <c r="L102" s="205"/>
      <c r="M102" s="206"/>
      <c r="N102" s="207"/>
      <c r="O102" s="207"/>
      <c r="P102" s="207"/>
      <c r="Q102" s="207"/>
      <c r="R102" s="207"/>
      <c r="S102" s="207"/>
      <c r="T102" s="208"/>
      <c r="AT102" s="209" t="s">
        <v>134</v>
      </c>
      <c r="AU102" s="209" t="s">
        <v>24</v>
      </c>
      <c r="AV102" s="11" t="s">
        <v>24</v>
      </c>
      <c r="AW102" s="11" t="s">
        <v>39</v>
      </c>
      <c r="AX102" s="11" t="s">
        <v>76</v>
      </c>
      <c r="AY102" s="209" t="s">
        <v>125</v>
      </c>
    </row>
    <row r="103" spans="2:51" s="12" customFormat="1" ht="13.5">
      <c r="B103" s="210"/>
      <c r="C103" s="211"/>
      <c r="D103" s="212" t="s">
        <v>134</v>
      </c>
      <c r="E103" s="213" t="s">
        <v>22</v>
      </c>
      <c r="F103" s="214" t="s">
        <v>146</v>
      </c>
      <c r="G103" s="211"/>
      <c r="H103" s="215">
        <v>577</v>
      </c>
      <c r="I103" s="216"/>
      <c r="J103" s="211"/>
      <c r="K103" s="211"/>
      <c r="L103" s="217"/>
      <c r="M103" s="218"/>
      <c r="N103" s="219"/>
      <c r="O103" s="219"/>
      <c r="P103" s="219"/>
      <c r="Q103" s="219"/>
      <c r="R103" s="219"/>
      <c r="S103" s="219"/>
      <c r="T103" s="220"/>
      <c r="AT103" s="221" t="s">
        <v>134</v>
      </c>
      <c r="AU103" s="221" t="s">
        <v>24</v>
      </c>
      <c r="AV103" s="12" t="s">
        <v>84</v>
      </c>
      <c r="AW103" s="12" t="s">
        <v>39</v>
      </c>
      <c r="AX103" s="12" t="s">
        <v>76</v>
      </c>
      <c r="AY103" s="221" t="s">
        <v>125</v>
      </c>
    </row>
    <row r="104" spans="2:65" s="1" customFormat="1" ht="31.5" customHeight="1">
      <c r="B104" s="39"/>
      <c r="C104" s="184" t="s">
        <v>130</v>
      </c>
      <c r="D104" s="184" t="s">
        <v>126</v>
      </c>
      <c r="E104" s="185" t="s">
        <v>147</v>
      </c>
      <c r="F104" s="186" t="s">
        <v>148</v>
      </c>
      <c r="G104" s="187" t="s">
        <v>129</v>
      </c>
      <c r="H104" s="188">
        <v>577</v>
      </c>
      <c r="I104" s="189"/>
      <c r="J104" s="190">
        <f>ROUND(I104*H104,2)</f>
        <v>0</v>
      </c>
      <c r="K104" s="186" t="s">
        <v>22</v>
      </c>
      <c r="L104" s="59"/>
      <c r="M104" s="191" t="s">
        <v>22</v>
      </c>
      <c r="N104" s="192" t="s">
        <v>47</v>
      </c>
      <c r="O104" s="40"/>
      <c r="P104" s="193">
        <f>O104*H104</f>
        <v>0</v>
      </c>
      <c r="Q104" s="193">
        <v>1E-05</v>
      </c>
      <c r="R104" s="193">
        <f>Q104*H104</f>
        <v>0.005770000000000001</v>
      </c>
      <c r="S104" s="193">
        <v>0</v>
      </c>
      <c r="T104" s="194">
        <f>S104*H104</f>
        <v>0</v>
      </c>
      <c r="AR104" s="22" t="s">
        <v>130</v>
      </c>
      <c r="AT104" s="22" t="s">
        <v>126</v>
      </c>
      <c r="AU104" s="22" t="s">
        <v>24</v>
      </c>
      <c r="AY104" s="22" t="s">
        <v>125</v>
      </c>
      <c r="BE104" s="195">
        <f>IF(N104="základní",J104,0)</f>
        <v>0</v>
      </c>
      <c r="BF104" s="195">
        <f>IF(N104="snížená",J104,0)</f>
        <v>0</v>
      </c>
      <c r="BG104" s="195">
        <f>IF(N104="zákl. přenesená",J104,0)</f>
        <v>0</v>
      </c>
      <c r="BH104" s="195">
        <f>IF(N104="sníž. přenesená",J104,0)</f>
        <v>0</v>
      </c>
      <c r="BI104" s="195">
        <f>IF(N104="nulová",J104,0)</f>
        <v>0</v>
      </c>
      <c r="BJ104" s="22" t="s">
        <v>24</v>
      </c>
      <c r="BK104" s="195">
        <f>ROUND(I104*H104,2)</f>
        <v>0</v>
      </c>
      <c r="BL104" s="22" t="s">
        <v>130</v>
      </c>
      <c r="BM104" s="22" t="s">
        <v>149</v>
      </c>
    </row>
    <row r="105" spans="2:47" s="1" customFormat="1" ht="13.5">
      <c r="B105" s="39"/>
      <c r="C105" s="61"/>
      <c r="D105" s="196" t="s">
        <v>132</v>
      </c>
      <c r="E105" s="61"/>
      <c r="F105" s="197" t="s">
        <v>133</v>
      </c>
      <c r="G105" s="61"/>
      <c r="H105" s="61"/>
      <c r="I105" s="157"/>
      <c r="J105" s="61"/>
      <c r="K105" s="61"/>
      <c r="L105" s="59"/>
      <c r="M105" s="198"/>
      <c r="N105" s="40"/>
      <c r="O105" s="40"/>
      <c r="P105" s="40"/>
      <c r="Q105" s="40"/>
      <c r="R105" s="40"/>
      <c r="S105" s="40"/>
      <c r="T105" s="76"/>
      <c r="AT105" s="22" t="s">
        <v>132</v>
      </c>
      <c r="AU105" s="22" t="s">
        <v>24</v>
      </c>
    </row>
    <row r="106" spans="2:51" s="11" customFormat="1" ht="13.5">
      <c r="B106" s="199"/>
      <c r="C106" s="200"/>
      <c r="D106" s="196" t="s">
        <v>134</v>
      </c>
      <c r="E106" s="201" t="s">
        <v>22</v>
      </c>
      <c r="F106" s="202" t="s">
        <v>135</v>
      </c>
      <c r="G106" s="200"/>
      <c r="H106" s="203" t="s">
        <v>22</v>
      </c>
      <c r="I106" s="204"/>
      <c r="J106" s="200"/>
      <c r="K106" s="200"/>
      <c r="L106" s="205"/>
      <c r="M106" s="206"/>
      <c r="N106" s="207"/>
      <c r="O106" s="207"/>
      <c r="P106" s="207"/>
      <c r="Q106" s="207"/>
      <c r="R106" s="207"/>
      <c r="S106" s="207"/>
      <c r="T106" s="208"/>
      <c r="AT106" s="209" t="s">
        <v>134</v>
      </c>
      <c r="AU106" s="209" t="s">
        <v>24</v>
      </c>
      <c r="AV106" s="11" t="s">
        <v>24</v>
      </c>
      <c r="AW106" s="11" t="s">
        <v>39</v>
      </c>
      <c r="AX106" s="11" t="s">
        <v>76</v>
      </c>
      <c r="AY106" s="209" t="s">
        <v>125</v>
      </c>
    </row>
    <row r="107" spans="2:51" s="11" customFormat="1" ht="13.5">
      <c r="B107" s="199"/>
      <c r="C107" s="200"/>
      <c r="D107" s="196" t="s">
        <v>134</v>
      </c>
      <c r="E107" s="201" t="s">
        <v>22</v>
      </c>
      <c r="F107" s="202" t="s">
        <v>136</v>
      </c>
      <c r="G107" s="200"/>
      <c r="H107" s="203" t="s">
        <v>22</v>
      </c>
      <c r="I107" s="204"/>
      <c r="J107" s="200"/>
      <c r="K107" s="200"/>
      <c r="L107" s="205"/>
      <c r="M107" s="206"/>
      <c r="N107" s="207"/>
      <c r="O107" s="207"/>
      <c r="P107" s="207"/>
      <c r="Q107" s="207"/>
      <c r="R107" s="207"/>
      <c r="S107" s="207"/>
      <c r="T107" s="208"/>
      <c r="AT107" s="209" t="s">
        <v>134</v>
      </c>
      <c r="AU107" s="209" t="s">
        <v>24</v>
      </c>
      <c r="AV107" s="11" t="s">
        <v>24</v>
      </c>
      <c r="AW107" s="11" t="s">
        <v>39</v>
      </c>
      <c r="AX107" s="11" t="s">
        <v>76</v>
      </c>
      <c r="AY107" s="209" t="s">
        <v>125</v>
      </c>
    </row>
    <row r="108" spans="2:51" s="12" customFormat="1" ht="13.5">
      <c r="B108" s="210"/>
      <c r="C108" s="211"/>
      <c r="D108" s="212" t="s">
        <v>134</v>
      </c>
      <c r="E108" s="213" t="s">
        <v>22</v>
      </c>
      <c r="F108" s="214" t="s">
        <v>150</v>
      </c>
      <c r="G108" s="211"/>
      <c r="H108" s="215">
        <v>577</v>
      </c>
      <c r="I108" s="216"/>
      <c r="J108" s="211"/>
      <c r="K108" s="211"/>
      <c r="L108" s="217"/>
      <c r="M108" s="218"/>
      <c r="N108" s="219"/>
      <c r="O108" s="219"/>
      <c r="P108" s="219"/>
      <c r="Q108" s="219"/>
      <c r="R108" s="219"/>
      <c r="S108" s="219"/>
      <c r="T108" s="220"/>
      <c r="AT108" s="221" t="s">
        <v>134</v>
      </c>
      <c r="AU108" s="221" t="s">
        <v>24</v>
      </c>
      <c r="AV108" s="12" t="s">
        <v>84</v>
      </c>
      <c r="AW108" s="12" t="s">
        <v>39</v>
      </c>
      <c r="AX108" s="12" t="s">
        <v>76</v>
      </c>
      <c r="AY108" s="221" t="s">
        <v>125</v>
      </c>
    </row>
    <row r="109" spans="2:65" s="1" customFormat="1" ht="31.5" customHeight="1">
      <c r="B109" s="39"/>
      <c r="C109" s="184" t="s">
        <v>151</v>
      </c>
      <c r="D109" s="184" t="s">
        <v>126</v>
      </c>
      <c r="E109" s="185" t="s">
        <v>152</v>
      </c>
      <c r="F109" s="186" t="s">
        <v>153</v>
      </c>
      <c r="G109" s="187" t="s">
        <v>129</v>
      </c>
      <c r="H109" s="188">
        <v>288.5</v>
      </c>
      <c r="I109" s="189"/>
      <c r="J109" s="190">
        <f>ROUND(I109*H109,2)</f>
        <v>0</v>
      </c>
      <c r="K109" s="186" t="s">
        <v>22</v>
      </c>
      <c r="L109" s="59"/>
      <c r="M109" s="191" t="s">
        <v>22</v>
      </c>
      <c r="N109" s="192" t="s">
        <v>47</v>
      </c>
      <c r="O109" s="40"/>
      <c r="P109" s="193">
        <f>O109*H109</f>
        <v>0</v>
      </c>
      <c r="Q109" s="193">
        <v>1E-05</v>
      </c>
      <c r="R109" s="193">
        <f>Q109*H109</f>
        <v>0.0028850000000000004</v>
      </c>
      <c r="S109" s="193">
        <v>0</v>
      </c>
      <c r="T109" s="194">
        <f>S109*H109</f>
        <v>0</v>
      </c>
      <c r="AR109" s="22" t="s">
        <v>130</v>
      </c>
      <c r="AT109" s="22" t="s">
        <v>126</v>
      </c>
      <c r="AU109" s="22" t="s">
        <v>24</v>
      </c>
      <c r="AY109" s="22" t="s">
        <v>125</v>
      </c>
      <c r="BE109" s="195">
        <f>IF(N109="základní",J109,0)</f>
        <v>0</v>
      </c>
      <c r="BF109" s="195">
        <f>IF(N109="snížená",J109,0)</f>
        <v>0</v>
      </c>
      <c r="BG109" s="195">
        <f>IF(N109="zákl. přenesená",J109,0)</f>
        <v>0</v>
      </c>
      <c r="BH109" s="195">
        <f>IF(N109="sníž. přenesená",J109,0)</f>
        <v>0</v>
      </c>
      <c r="BI109" s="195">
        <f>IF(N109="nulová",J109,0)</f>
        <v>0</v>
      </c>
      <c r="BJ109" s="22" t="s">
        <v>24</v>
      </c>
      <c r="BK109" s="195">
        <f>ROUND(I109*H109,2)</f>
        <v>0</v>
      </c>
      <c r="BL109" s="22" t="s">
        <v>130</v>
      </c>
      <c r="BM109" s="22" t="s">
        <v>154</v>
      </c>
    </row>
    <row r="110" spans="2:47" s="1" customFormat="1" ht="13.5">
      <c r="B110" s="39"/>
      <c r="C110" s="61"/>
      <c r="D110" s="196" t="s">
        <v>132</v>
      </c>
      <c r="E110" s="61"/>
      <c r="F110" s="197" t="s">
        <v>133</v>
      </c>
      <c r="G110" s="61"/>
      <c r="H110" s="61"/>
      <c r="I110" s="157"/>
      <c r="J110" s="61"/>
      <c r="K110" s="61"/>
      <c r="L110" s="59"/>
      <c r="M110" s="198"/>
      <c r="N110" s="40"/>
      <c r="O110" s="40"/>
      <c r="P110" s="40"/>
      <c r="Q110" s="40"/>
      <c r="R110" s="40"/>
      <c r="S110" s="40"/>
      <c r="T110" s="76"/>
      <c r="AT110" s="22" t="s">
        <v>132</v>
      </c>
      <c r="AU110" s="22" t="s">
        <v>24</v>
      </c>
    </row>
    <row r="111" spans="2:51" s="11" customFormat="1" ht="13.5">
      <c r="B111" s="199"/>
      <c r="C111" s="200"/>
      <c r="D111" s="196" t="s">
        <v>134</v>
      </c>
      <c r="E111" s="201" t="s">
        <v>22</v>
      </c>
      <c r="F111" s="202" t="s">
        <v>135</v>
      </c>
      <c r="G111" s="200"/>
      <c r="H111" s="203" t="s">
        <v>22</v>
      </c>
      <c r="I111" s="204"/>
      <c r="J111" s="200"/>
      <c r="K111" s="200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134</v>
      </c>
      <c r="AU111" s="209" t="s">
        <v>24</v>
      </c>
      <c r="AV111" s="11" t="s">
        <v>24</v>
      </c>
      <c r="AW111" s="11" t="s">
        <v>39</v>
      </c>
      <c r="AX111" s="11" t="s">
        <v>76</v>
      </c>
      <c r="AY111" s="209" t="s">
        <v>125</v>
      </c>
    </row>
    <row r="112" spans="2:51" s="11" customFormat="1" ht="13.5">
      <c r="B112" s="199"/>
      <c r="C112" s="200"/>
      <c r="D112" s="196" t="s">
        <v>134</v>
      </c>
      <c r="E112" s="201" t="s">
        <v>22</v>
      </c>
      <c r="F112" s="202" t="s">
        <v>136</v>
      </c>
      <c r="G112" s="200"/>
      <c r="H112" s="203" t="s">
        <v>22</v>
      </c>
      <c r="I112" s="204"/>
      <c r="J112" s="200"/>
      <c r="K112" s="200"/>
      <c r="L112" s="205"/>
      <c r="M112" s="206"/>
      <c r="N112" s="207"/>
      <c r="O112" s="207"/>
      <c r="P112" s="207"/>
      <c r="Q112" s="207"/>
      <c r="R112" s="207"/>
      <c r="S112" s="207"/>
      <c r="T112" s="208"/>
      <c r="AT112" s="209" t="s">
        <v>134</v>
      </c>
      <c r="AU112" s="209" t="s">
        <v>24</v>
      </c>
      <c r="AV112" s="11" t="s">
        <v>24</v>
      </c>
      <c r="AW112" s="11" t="s">
        <v>39</v>
      </c>
      <c r="AX112" s="11" t="s">
        <v>76</v>
      </c>
      <c r="AY112" s="209" t="s">
        <v>125</v>
      </c>
    </row>
    <row r="113" spans="2:51" s="12" customFormat="1" ht="13.5">
      <c r="B113" s="210"/>
      <c r="C113" s="211"/>
      <c r="D113" s="212" t="s">
        <v>134</v>
      </c>
      <c r="E113" s="213" t="s">
        <v>22</v>
      </c>
      <c r="F113" s="214" t="s">
        <v>155</v>
      </c>
      <c r="G113" s="211"/>
      <c r="H113" s="215">
        <v>288.5</v>
      </c>
      <c r="I113" s="216"/>
      <c r="J113" s="211"/>
      <c r="K113" s="211"/>
      <c r="L113" s="217"/>
      <c r="M113" s="218"/>
      <c r="N113" s="219"/>
      <c r="O113" s="219"/>
      <c r="P113" s="219"/>
      <c r="Q113" s="219"/>
      <c r="R113" s="219"/>
      <c r="S113" s="219"/>
      <c r="T113" s="220"/>
      <c r="AT113" s="221" t="s">
        <v>134</v>
      </c>
      <c r="AU113" s="221" t="s">
        <v>24</v>
      </c>
      <c r="AV113" s="12" t="s">
        <v>84</v>
      </c>
      <c r="AW113" s="12" t="s">
        <v>39</v>
      </c>
      <c r="AX113" s="12" t="s">
        <v>76</v>
      </c>
      <c r="AY113" s="221" t="s">
        <v>125</v>
      </c>
    </row>
    <row r="114" spans="2:65" s="1" customFormat="1" ht="31.5" customHeight="1">
      <c r="B114" s="39"/>
      <c r="C114" s="184" t="s">
        <v>156</v>
      </c>
      <c r="D114" s="184" t="s">
        <v>126</v>
      </c>
      <c r="E114" s="185" t="s">
        <v>157</v>
      </c>
      <c r="F114" s="186" t="s">
        <v>158</v>
      </c>
      <c r="G114" s="187" t="s">
        <v>129</v>
      </c>
      <c r="H114" s="188">
        <v>144.25</v>
      </c>
      <c r="I114" s="189"/>
      <c r="J114" s="190">
        <f>ROUND(I114*H114,2)</f>
        <v>0</v>
      </c>
      <c r="K114" s="186" t="s">
        <v>22</v>
      </c>
      <c r="L114" s="59"/>
      <c r="M114" s="191" t="s">
        <v>22</v>
      </c>
      <c r="N114" s="192" t="s">
        <v>47</v>
      </c>
      <c r="O114" s="40"/>
      <c r="P114" s="193">
        <f>O114*H114</f>
        <v>0</v>
      </c>
      <c r="Q114" s="193">
        <v>1E-05</v>
      </c>
      <c r="R114" s="193">
        <f>Q114*H114</f>
        <v>0.0014425000000000002</v>
      </c>
      <c r="S114" s="193">
        <v>0</v>
      </c>
      <c r="T114" s="194">
        <f>S114*H114</f>
        <v>0</v>
      </c>
      <c r="AR114" s="22" t="s">
        <v>130</v>
      </c>
      <c r="AT114" s="22" t="s">
        <v>126</v>
      </c>
      <c r="AU114" s="22" t="s">
        <v>24</v>
      </c>
      <c r="AY114" s="22" t="s">
        <v>125</v>
      </c>
      <c r="BE114" s="195">
        <f>IF(N114="základní",J114,0)</f>
        <v>0</v>
      </c>
      <c r="BF114" s="195">
        <f>IF(N114="snížená",J114,0)</f>
        <v>0</v>
      </c>
      <c r="BG114" s="195">
        <f>IF(N114="zákl. přenesená",J114,0)</f>
        <v>0</v>
      </c>
      <c r="BH114" s="195">
        <f>IF(N114="sníž. přenesená",J114,0)</f>
        <v>0</v>
      </c>
      <c r="BI114" s="195">
        <f>IF(N114="nulová",J114,0)</f>
        <v>0</v>
      </c>
      <c r="BJ114" s="22" t="s">
        <v>24</v>
      </c>
      <c r="BK114" s="195">
        <f>ROUND(I114*H114,2)</f>
        <v>0</v>
      </c>
      <c r="BL114" s="22" t="s">
        <v>130</v>
      </c>
      <c r="BM114" s="22" t="s">
        <v>159</v>
      </c>
    </row>
    <row r="115" spans="2:47" s="1" customFormat="1" ht="13.5">
      <c r="B115" s="39"/>
      <c r="C115" s="61"/>
      <c r="D115" s="196" t="s">
        <v>132</v>
      </c>
      <c r="E115" s="61"/>
      <c r="F115" s="197" t="s">
        <v>133</v>
      </c>
      <c r="G115" s="61"/>
      <c r="H115" s="61"/>
      <c r="I115" s="157"/>
      <c r="J115" s="61"/>
      <c r="K115" s="61"/>
      <c r="L115" s="59"/>
      <c r="M115" s="198"/>
      <c r="N115" s="40"/>
      <c r="O115" s="40"/>
      <c r="P115" s="40"/>
      <c r="Q115" s="40"/>
      <c r="R115" s="40"/>
      <c r="S115" s="40"/>
      <c r="T115" s="76"/>
      <c r="AT115" s="22" t="s">
        <v>132</v>
      </c>
      <c r="AU115" s="22" t="s">
        <v>24</v>
      </c>
    </row>
    <row r="116" spans="2:51" s="11" customFormat="1" ht="13.5">
      <c r="B116" s="199"/>
      <c r="C116" s="200"/>
      <c r="D116" s="196" t="s">
        <v>134</v>
      </c>
      <c r="E116" s="201" t="s">
        <v>22</v>
      </c>
      <c r="F116" s="202" t="s">
        <v>135</v>
      </c>
      <c r="G116" s="200"/>
      <c r="H116" s="203" t="s">
        <v>22</v>
      </c>
      <c r="I116" s="204"/>
      <c r="J116" s="200"/>
      <c r="K116" s="200"/>
      <c r="L116" s="205"/>
      <c r="M116" s="206"/>
      <c r="N116" s="207"/>
      <c r="O116" s="207"/>
      <c r="P116" s="207"/>
      <c r="Q116" s="207"/>
      <c r="R116" s="207"/>
      <c r="S116" s="207"/>
      <c r="T116" s="208"/>
      <c r="AT116" s="209" t="s">
        <v>134</v>
      </c>
      <c r="AU116" s="209" t="s">
        <v>24</v>
      </c>
      <c r="AV116" s="11" t="s">
        <v>24</v>
      </c>
      <c r="AW116" s="11" t="s">
        <v>39</v>
      </c>
      <c r="AX116" s="11" t="s">
        <v>76</v>
      </c>
      <c r="AY116" s="209" t="s">
        <v>125</v>
      </c>
    </row>
    <row r="117" spans="2:51" s="11" customFormat="1" ht="13.5">
      <c r="B117" s="199"/>
      <c r="C117" s="200"/>
      <c r="D117" s="196" t="s">
        <v>134</v>
      </c>
      <c r="E117" s="201" t="s">
        <v>22</v>
      </c>
      <c r="F117" s="202" t="s">
        <v>136</v>
      </c>
      <c r="G117" s="200"/>
      <c r="H117" s="203" t="s">
        <v>22</v>
      </c>
      <c r="I117" s="204"/>
      <c r="J117" s="200"/>
      <c r="K117" s="200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134</v>
      </c>
      <c r="AU117" s="209" t="s">
        <v>24</v>
      </c>
      <c r="AV117" s="11" t="s">
        <v>24</v>
      </c>
      <c r="AW117" s="11" t="s">
        <v>39</v>
      </c>
      <c r="AX117" s="11" t="s">
        <v>76</v>
      </c>
      <c r="AY117" s="209" t="s">
        <v>125</v>
      </c>
    </row>
    <row r="118" spans="2:51" s="12" customFormat="1" ht="13.5">
      <c r="B118" s="210"/>
      <c r="C118" s="211"/>
      <c r="D118" s="196" t="s">
        <v>134</v>
      </c>
      <c r="E118" s="222" t="s">
        <v>22</v>
      </c>
      <c r="F118" s="223" t="s">
        <v>160</v>
      </c>
      <c r="G118" s="211"/>
      <c r="H118" s="224">
        <v>144.25</v>
      </c>
      <c r="I118" s="216"/>
      <c r="J118" s="211"/>
      <c r="K118" s="211"/>
      <c r="L118" s="217"/>
      <c r="M118" s="218"/>
      <c r="N118" s="219"/>
      <c r="O118" s="219"/>
      <c r="P118" s="219"/>
      <c r="Q118" s="219"/>
      <c r="R118" s="219"/>
      <c r="S118" s="219"/>
      <c r="T118" s="220"/>
      <c r="AT118" s="221" t="s">
        <v>134</v>
      </c>
      <c r="AU118" s="221" t="s">
        <v>24</v>
      </c>
      <c r="AV118" s="12" t="s">
        <v>84</v>
      </c>
      <c r="AW118" s="12" t="s">
        <v>39</v>
      </c>
      <c r="AX118" s="12" t="s">
        <v>76</v>
      </c>
      <c r="AY118" s="221" t="s">
        <v>125</v>
      </c>
    </row>
    <row r="119" spans="2:63" s="10" customFormat="1" ht="37.35" customHeight="1">
      <c r="B119" s="170"/>
      <c r="C119" s="171"/>
      <c r="D119" s="172" t="s">
        <v>75</v>
      </c>
      <c r="E119" s="173" t="s">
        <v>161</v>
      </c>
      <c r="F119" s="173" t="s">
        <v>162</v>
      </c>
      <c r="G119" s="171"/>
      <c r="H119" s="171"/>
      <c r="I119" s="174"/>
      <c r="J119" s="175">
        <f>BK119</f>
        <v>0</v>
      </c>
      <c r="K119" s="171"/>
      <c r="L119" s="176"/>
      <c r="M119" s="177"/>
      <c r="N119" s="178"/>
      <c r="O119" s="178"/>
      <c r="P119" s="179">
        <f>SUM(P120:P149)</f>
        <v>0</v>
      </c>
      <c r="Q119" s="178"/>
      <c r="R119" s="179">
        <f>SUM(R120:R149)</f>
        <v>0.053599999999999995</v>
      </c>
      <c r="S119" s="178"/>
      <c r="T119" s="180">
        <f>SUM(T120:T149)</f>
        <v>0</v>
      </c>
      <c r="AR119" s="181" t="s">
        <v>24</v>
      </c>
      <c r="AT119" s="182" t="s">
        <v>75</v>
      </c>
      <c r="AU119" s="182" t="s">
        <v>76</v>
      </c>
      <c r="AY119" s="181" t="s">
        <v>125</v>
      </c>
      <c r="BK119" s="183">
        <f>SUM(BK120:BK149)</f>
        <v>0</v>
      </c>
    </row>
    <row r="120" spans="2:65" s="1" customFormat="1" ht="31.5" customHeight="1">
      <c r="B120" s="39"/>
      <c r="C120" s="184" t="s">
        <v>163</v>
      </c>
      <c r="D120" s="184" t="s">
        <v>126</v>
      </c>
      <c r="E120" s="185" t="s">
        <v>164</v>
      </c>
      <c r="F120" s="186" t="s">
        <v>165</v>
      </c>
      <c r="G120" s="187" t="s">
        <v>129</v>
      </c>
      <c r="H120" s="188">
        <v>1608</v>
      </c>
      <c r="I120" s="189"/>
      <c r="J120" s="190">
        <f>ROUND(I120*H120,2)</f>
        <v>0</v>
      </c>
      <c r="K120" s="186" t="s">
        <v>22</v>
      </c>
      <c r="L120" s="59"/>
      <c r="M120" s="191" t="s">
        <v>22</v>
      </c>
      <c r="N120" s="192" t="s">
        <v>47</v>
      </c>
      <c r="O120" s="40"/>
      <c r="P120" s="193">
        <f>O120*H120</f>
        <v>0</v>
      </c>
      <c r="Q120" s="193">
        <v>1E-05</v>
      </c>
      <c r="R120" s="193">
        <f>Q120*H120</f>
        <v>0.01608</v>
      </c>
      <c r="S120" s="193">
        <v>0</v>
      </c>
      <c r="T120" s="194">
        <f>S120*H120</f>
        <v>0</v>
      </c>
      <c r="AR120" s="22" t="s">
        <v>130</v>
      </c>
      <c r="AT120" s="22" t="s">
        <v>126</v>
      </c>
      <c r="AU120" s="22" t="s">
        <v>24</v>
      </c>
      <c r="AY120" s="22" t="s">
        <v>125</v>
      </c>
      <c r="BE120" s="195">
        <f>IF(N120="základní",J120,0)</f>
        <v>0</v>
      </c>
      <c r="BF120" s="195">
        <f>IF(N120="snížená",J120,0)</f>
        <v>0</v>
      </c>
      <c r="BG120" s="195">
        <f>IF(N120="zákl. přenesená",J120,0)</f>
        <v>0</v>
      </c>
      <c r="BH120" s="195">
        <f>IF(N120="sníž. přenesená",J120,0)</f>
        <v>0</v>
      </c>
      <c r="BI120" s="195">
        <f>IF(N120="nulová",J120,0)</f>
        <v>0</v>
      </c>
      <c r="BJ120" s="22" t="s">
        <v>24</v>
      </c>
      <c r="BK120" s="195">
        <f>ROUND(I120*H120,2)</f>
        <v>0</v>
      </c>
      <c r="BL120" s="22" t="s">
        <v>130</v>
      </c>
      <c r="BM120" s="22" t="s">
        <v>166</v>
      </c>
    </row>
    <row r="121" spans="2:47" s="1" customFormat="1" ht="13.5">
      <c r="B121" s="39"/>
      <c r="C121" s="61"/>
      <c r="D121" s="196" t="s">
        <v>132</v>
      </c>
      <c r="E121" s="61"/>
      <c r="F121" s="197" t="s">
        <v>167</v>
      </c>
      <c r="G121" s="61"/>
      <c r="H121" s="61"/>
      <c r="I121" s="157"/>
      <c r="J121" s="61"/>
      <c r="K121" s="61"/>
      <c r="L121" s="59"/>
      <c r="M121" s="198"/>
      <c r="N121" s="40"/>
      <c r="O121" s="40"/>
      <c r="P121" s="40"/>
      <c r="Q121" s="40"/>
      <c r="R121" s="40"/>
      <c r="S121" s="40"/>
      <c r="T121" s="76"/>
      <c r="AT121" s="22" t="s">
        <v>132</v>
      </c>
      <c r="AU121" s="22" t="s">
        <v>24</v>
      </c>
    </row>
    <row r="122" spans="2:51" s="11" customFormat="1" ht="13.5">
      <c r="B122" s="199"/>
      <c r="C122" s="200"/>
      <c r="D122" s="196" t="s">
        <v>134</v>
      </c>
      <c r="E122" s="201" t="s">
        <v>22</v>
      </c>
      <c r="F122" s="202" t="s">
        <v>135</v>
      </c>
      <c r="G122" s="200"/>
      <c r="H122" s="203" t="s">
        <v>22</v>
      </c>
      <c r="I122" s="204"/>
      <c r="J122" s="200"/>
      <c r="K122" s="200"/>
      <c r="L122" s="205"/>
      <c r="M122" s="206"/>
      <c r="N122" s="207"/>
      <c r="O122" s="207"/>
      <c r="P122" s="207"/>
      <c r="Q122" s="207"/>
      <c r="R122" s="207"/>
      <c r="S122" s="207"/>
      <c r="T122" s="208"/>
      <c r="AT122" s="209" t="s">
        <v>134</v>
      </c>
      <c r="AU122" s="209" t="s">
        <v>24</v>
      </c>
      <c r="AV122" s="11" t="s">
        <v>24</v>
      </c>
      <c r="AW122" s="11" t="s">
        <v>39</v>
      </c>
      <c r="AX122" s="11" t="s">
        <v>76</v>
      </c>
      <c r="AY122" s="209" t="s">
        <v>125</v>
      </c>
    </row>
    <row r="123" spans="2:51" s="11" customFormat="1" ht="13.5">
      <c r="B123" s="199"/>
      <c r="C123" s="200"/>
      <c r="D123" s="196" t="s">
        <v>134</v>
      </c>
      <c r="E123" s="201" t="s">
        <v>22</v>
      </c>
      <c r="F123" s="202" t="s">
        <v>136</v>
      </c>
      <c r="G123" s="200"/>
      <c r="H123" s="203" t="s">
        <v>22</v>
      </c>
      <c r="I123" s="204"/>
      <c r="J123" s="200"/>
      <c r="K123" s="200"/>
      <c r="L123" s="205"/>
      <c r="M123" s="206"/>
      <c r="N123" s="207"/>
      <c r="O123" s="207"/>
      <c r="P123" s="207"/>
      <c r="Q123" s="207"/>
      <c r="R123" s="207"/>
      <c r="S123" s="207"/>
      <c r="T123" s="208"/>
      <c r="AT123" s="209" t="s">
        <v>134</v>
      </c>
      <c r="AU123" s="209" t="s">
        <v>24</v>
      </c>
      <c r="AV123" s="11" t="s">
        <v>24</v>
      </c>
      <c r="AW123" s="11" t="s">
        <v>39</v>
      </c>
      <c r="AX123" s="11" t="s">
        <v>76</v>
      </c>
      <c r="AY123" s="209" t="s">
        <v>125</v>
      </c>
    </row>
    <row r="124" spans="2:51" s="12" customFormat="1" ht="13.5">
      <c r="B124" s="210"/>
      <c r="C124" s="211"/>
      <c r="D124" s="212" t="s">
        <v>134</v>
      </c>
      <c r="E124" s="213" t="s">
        <v>22</v>
      </c>
      <c r="F124" s="214" t="s">
        <v>168</v>
      </c>
      <c r="G124" s="211"/>
      <c r="H124" s="215">
        <v>1608</v>
      </c>
      <c r="I124" s="216"/>
      <c r="J124" s="211"/>
      <c r="K124" s="211"/>
      <c r="L124" s="217"/>
      <c r="M124" s="218"/>
      <c r="N124" s="219"/>
      <c r="O124" s="219"/>
      <c r="P124" s="219"/>
      <c r="Q124" s="219"/>
      <c r="R124" s="219"/>
      <c r="S124" s="219"/>
      <c r="T124" s="220"/>
      <c r="AT124" s="221" t="s">
        <v>134</v>
      </c>
      <c r="AU124" s="221" t="s">
        <v>24</v>
      </c>
      <c r="AV124" s="12" t="s">
        <v>84</v>
      </c>
      <c r="AW124" s="12" t="s">
        <v>39</v>
      </c>
      <c r="AX124" s="12" t="s">
        <v>76</v>
      </c>
      <c r="AY124" s="221" t="s">
        <v>125</v>
      </c>
    </row>
    <row r="125" spans="2:65" s="1" customFormat="1" ht="31.5" customHeight="1">
      <c r="B125" s="39"/>
      <c r="C125" s="184" t="s">
        <v>169</v>
      </c>
      <c r="D125" s="184" t="s">
        <v>126</v>
      </c>
      <c r="E125" s="185" t="s">
        <v>170</v>
      </c>
      <c r="F125" s="186" t="s">
        <v>171</v>
      </c>
      <c r="G125" s="187" t="s">
        <v>129</v>
      </c>
      <c r="H125" s="188">
        <v>1072</v>
      </c>
      <c r="I125" s="189"/>
      <c r="J125" s="190">
        <f>ROUND(I125*H125,2)</f>
        <v>0</v>
      </c>
      <c r="K125" s="186" t="s">
        <v>22</v>
      </c>
      <c r="L125" s="59"/>
      <c r="M125" s="191" t="s">
        <v>22</v>
      </c>
      <c r="N125" s="192" t="s">
        <v>47</v>
      </c>
      <c r="O125" s="40"/>
      <c r="P125" s="193">
        <f>O125*H125</f>
        <v>0</v>
      </c>
      <c r="Q125" s="193">
        <v>1E-05</v>
      </c>
      <c r="R125" s="193">
        <f>Q125*H125</f>
        <v>0.01072</v>
      </c>
      <c r="S125" s="193">
        <v>0</v>
      </c>
      <c r="T125" s="194">
        <f>S125*H125</f>
        <v>0</v>
      </c>
      <c r="AR125" s="22" t="s">
        <v>130</v>
      </c>
      <c r="AT125" s="22" t="s">
        <v>126</v>
      </c>
      <c r="AU125" s="22" t="s">
        <v>24</v>
      </c>
      <c r="AY125" s="22" t="s">
        <v>125</v>
      </c>
      <c r="BE125" s="195">
        <f>IF(N125="základní",J125,0)</f>
        <v>0</v>
      </c>
      <c r="BF125" s="195">
        <f>IF(N125="snížená",J125,0)</f>
        <v>0</v>
      </c>
      <c r="BG125" s="195">
        <f>IF(N125="zákl. přenesená",J125,0)</f>
        <v>0</v>
      </c>
      <c r="BH125" s="195">
        <f>IF(N125="sníž. přenesená",J125,0)</f>
        <v>0</v>
      </c>
      <c r="BI125" s="195">
        <f>IF(N125="nulová",J125,0)</f>
        <v>0</v>
      </c>
      <c r="BJ125" s="22" t="s">
        <v>24</v>
      </c>
      <c r="BK125" s="195">
        <f>ROUND(I125*H125,2)</f>
        <v>0</v>
      </c>
      <c r="BL125" s="22" t="s">
        <v>130</v>
      </c>
      <c r="BM125" s="22" t="s">
        <v>172</v>
      </c>
    </row>
    <row r="126" spans="2:47" s="1" customFormat="1" ht="13.5">
      <c r="B126" s="39"/>
      <c r="C126" s="61"/>
      <c r="D126" s="196" t="s">
        <v>132</v>
      </c>
      <c r="E126" s="61"/>
      <c r="F126" s="197" t="s">
        <v>173</v>
      </c>
      <c r="G126" s="61"/>
      <c r="H126" s="61"/>
      <c r="I126" s="157"/>
      <c r="J126" s="61"/>
      <c r="K126" s="61"/>
      <c r="L126" s="59"/>
      <c r="M126" s="198"/>
      <c r="N126" s="40"/>
      <c r="O126" s="40"/>
      <c r="P126" s="40"/>
      <c r="Q126" s="40"/>
      <c r="R126" s="40"/>
      <c r="S126" s="40"/>
      <c r="T126" s="76"/>
      <c r="AT126" s="22" t="s">
        <v>132</v>
      </c>
      <c r="AU126" s="22" t="s">
        <v>24</v>
      </c>
    </row>
    <row r="127" spans="2:51" s="11" customFormat="1" ht="13.5">
      <c r="B127" s="199"/>
      <c r="C127" s="200"/>
      <c r="D127" s="196" t="s">
        <v>134</v>
      </c>
      <c r="E127" s="201" t="s">
        <v>22</v>
      </c>
      <c r="F127" s="202" t="s">
        <v>135</v>
      </c>
      <c r="G127" s="200"/>
      <c r="H127" s="203" t="s">
        <v>22</v>
      </c>
      <c r="I127" s="204"/>
      <c r="J127" s="200"/>
      <c r="K127" s="200"/>
      <c r="L127" s="205"/>
      <c r="M127" s="206"/>
      <c r="N127" s="207"/>
      <c r="O127" s="207"/>
      <c r="P127" s="207"/>
      <c r="Q127" s="207"/>
      <c r="R127" s="207"/>
      <c r="S127" s="207"/>
      <c r="T127" s="208"/>
      <c r="AT127" s="209" t="s">
        <v>134</v>
      </c>
      <c r="AU127" s="209" t="s">
        <v>24</v>
      </c>
      <c r="AV127" s="11" t="s">
        <v>24</v>
      </c>
      <c r="AW127" s="11" t="s">
        <v>39</v>
      </c>
      <c r="AX127" s="11" t="s">
        <v>76</v>
      </c>
      <c r="AY127" s="209" t="s">
        <v>125</v>
      </c>
    </row>
    <row r="128" spans="2:51" s="11" customFormat="1" ht="13.5">
      <c r="B128" s="199"/>
      <c r="C128" s="200"/>
      <c r="D128" s="196" t="s">
        <v>134</v>
      </c>
      <c r="E128" s="201" t="s">
        <v>22</v>
      </c>
      <c r="F128" s="202" t="s">
        <v>136</v>
      </c>
      <c r="G128" s="200"/>
      <c r="H128" s="203" t="s">
        <v>22</v>
      </c>
      <c r="I128" s="204"/>
      <c r="J128" s="200"/>
      <c r="K128" s="200"/>
      <c r="L128" s="205"/>
      <c r="M128" s="206"/>
      <c r="N128" s="207"/>
      <c r="O128" s="207"/>
      <c r="P128" s="207"/>
      <c r="Q128" s="207"/>
      <c r="R128" s="207"/>
      <c r="S128" s="207"/>
      <c r="T128" s="208"/>
      <c r="AT128" s="209" t="s">
        <v>134</v>
      </c>
      <c r="AU128" s="209" t="s">
        <v>24</v>
      </c>
      <c r="AV128" s="11" t="s">
        <v>24</v>
      </c>
      <c r="AW128" s="11" t="s">
        <v>39</v>
      </c>
      <c r="AX128" s="11" t="s">
        <v>76</v>
      </c>
      <c r="AY128" s="209" t="s">
        <v>125</v>
      </c>
    </row>
    <row r="129" spans="2:51" s="12" customFormat="1" ht="13.5">
      <c r="B129" s="210"/>
      <c r="C129" s="211"/>
      <c r="D129" s="212" t="s">
        <v>134</v>
      </c>
      <c r="E129" s="213" t="s">
        <v>22</v>
      </c>
      <c r="F129" s="214" t="s">
        <v>174</v>
      </c>
      <c r="G129" s="211"/>
      <c r="H129" s="215">
        <v>1072</v>
      </c>
      <c r="I129" s="216"/>
      <c r="J129" s="211"/>
      <c r="K129" s="211"/>
      <c r="L129" s="217"/>
      <c r="M129" s="218"/>
      <c r="N129" s="219"/>
      <c r="O129" s="219"/>
      <c r="P129" s="219"/>
      <c r="Q129" s="219"/>
      <c r="R129" s="219"/>
      <c r="S129" s="219"/>
      <c r="T129" s="220"/>
      <c r="AT129" s="221" t="s">
        <v>134</v>
      </c>
      <c r="AU129" s="221" t="s">
        <v>24</v>
      </c>
      <c r="AV129" s="12" t="s">
        <v>84</v>
      </c>
      <c r="AW129" s="12" t="s">
        <v>39</v>
      </c>
      <c r="AX129" s="12" t="s">
        <v>76</v>
      </c>
      <c r="AY129" s="221" t="s">
        <v>125</v>
      </c>
    </row>
    <row r="130" spans="2:65" s="1" customFormat="1" ht="31.5" customHeight="1">
      <c r="B130" s="39"/>
      <c r="C130" s="184" t="s">
        <v>175</v>
      </c>
      <c r="D130" s="184" t="s">
        <v>126</v>
      </c>
      <c r="E130" s="185" t="s">
        <v>176</v>
      </c>
      <c r="F130" s="186" t="s">
        <v>177</v>
      </c>
      <c r="G130" s="187" t="s">
        <v>129</v>
      </c>
      <c r="H130" s="188">
        <v>268</v>
      </c>
      <c r="I130" s="189"/>
      <c r="J130" s="190">
        <f>ROUND(I130*H130,2)</f>
        <v>0</v>
      </c>
      <c r="K130" s="186" t="s">
        <v>22</v>
      </c>
      <c r="L130" s="59"/>
      <c r="M130" s="191" t="s">
        <v>22</v>
      </c>
      <c r="N130" s="192" t="s">
        <v>47</v>
      </c>
      <c r="O130" s="40"/>
      <c r="P130" s="193">
        <f>O130*H130</f>
        <v>0</v>
      </c>
      <c r="Q130" s="193">
        <v>1E-05</v>
      </c>
      <c r="R130" s="193">
        <f>Q130*H130</f>
        <v>0.00268</v>
      </c>
      <c r="S130" s="193">
        <v>0</v>
      </c>
      <c r="T130" s="194">
        <f>S130*H130</f>
        <v>0</v>
      </c>
      <c r="AR130" s="22" t="s">
        <v>130</v>
      </c>
      <c r="AT130" s="22" t="s">
        <v>126</v>
      </c>
      <c r="AU130" s="22" t="s">
        <v>24</v>
      </c>
      <c r="AY130" s="22" t="s">
        <v>125</v>
      </c>
      <c r="BE130" s="195">
        <f>IF(N130="základní",J130,0)</f>
        <v>0</v>
      </c>
      <c r="BF130" s="195">
        <f>IF(N130="snížená",J130,0)</f>
        <v>0</v>
      </c>
      <c r="BG130" s="195">
        <f>IF(N130="zákl. přenesená",J130,0)</f>
        <v>0</v>
      </c>
      <c r="BH130" s="195">
        <f>IF(N130="sníž. přenesená",J130,0)</f>
        <v>0</v>
      </c>
      <c r="BI130" s="195">
        <f>IF(N130="nulová",J130,0)</f>
        <v>0</v>
      </c>
      <c r="BJ130" s="22" t="s">
        <v>24</v>
      </c>
      <c r="BK130" s="195">
        <f>ROUND(I130*H130,2)</f>
        <v>0</v>
      </c>
      <c r="BL130" s="22" t="s">
        <v>130</v>
      </c>
      <c r="BM130" s="22" t="s">
        <v>178</v>
      </c>
    </row>
    <row r="131" spans="2:47" s="1" customFormat="1" ht="13.5">
      <c r="B131" s="39"/>
      <c r="C131" s="61"/>
      <c r="D131" s="196" t="s">
        <v>132</v>
      </c>
      <c r="E131" s="61"/>
      <c r="F131" s="197" t="s">
        <v>167</v>
      </c>
      <c r="G131" s="61"/>
      <c r="H131" s="61"/>
      <c r="I131" s="157"/>
      <c r="J131" s="61"/>
      <c r="K131" s="61"/>
      <c r="L131" s="59"/>
      <c r="M131" s="198"/>
      <c r="N131" s="40"/>
      <c r="O131" s="40"/>
      <c r="P131" s="40"/>
      <c r="Q131" s="40"/>
      <c r="R131" s="40"/>
      <c r="S131" s="40"/>
      <c r="T131" s="76"/>
      <c r="AT131" s="22" t="s">
        <v>132</v>
      </c>
      <c r="AU131" s="22" t="s">
        <v>24</v>
      </c>
    </row>
    <row r="132" spans="2:51" s="11" customFormat="1" ht="13.5">
      <c r="B132" s="199"/>
      <c r="C132" s="200"/>
      <c r="D132" s="196" t="s">
        <v>134</v>
      </c>
      <c r="E132" s="201" t="s">
        <v>22</v>
      </c>
      <c r="F132" s="202" t="s">
        <v>135</v>
      </c>
      <c r="G132" s="200"/>
      <c r="H132" s="203" t="s">
        <v>22</v>
      </c>
      <c r="I132" s="204"/>
      <c r="J132" s="200"/>
      <c r="K132" s="200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134</v>
      </c>
      <c r="AU132" s="209" t="s">
        <v>24</v>
      </c>
      <c r="AV132" s="11" t="s">
        <v>24</v>
      </c>
      <c r="AW132" s="11" t="s">
        <v>39</v>
      </c>
      <c r="AX132" s="11" t="s">
        <v>76</v>
      </c>
      <c r="AY132" s="209" t="s">
        <v>125</v>
      </c>
    </row>
    <row r="133" spans="2:51" s="11" customFormat="1" ht="13.5">
      <c r="B133" s="199"/>
      <c r="C133" s="200"/>
      <c r="D133" s="196" t="s">
        <v>134</v>
      </c>
      <c r="E133" s="201" t="s">
        <v>22</v>
      </c>
      <c r="F133" s="202" t="s">
        <v>136</v>
      </c>
      <c r="G133" s="200"/>
      <c r="H133" s="203" t="s">
        <v>22</v>
      </c>
      <c r="I133" s="204"/>
      <c r="J133" s="200"/>
      <c r="K133" s="200"/>
      <c r="L133" s="205"/>
      <c r="M133" s="206"/>
      <c r="N133" s="207"/>
      <c r="O133" s="207"/>
      <c r="P133" s="207"/>
      <c r="Q133" s="207"/>
      <c r="R133" s="207"/>
      <c r="S133" s="207"/>
      <c r="T133" s="208"/>
      <c r="AT133" s="209" t="s">
        <v>134</v>
      </c>
      <c r="AU133" s="209" t="s">
        <v>24</v>
      </c>
      <c r="AV133" s="11" t="s">
        <v>24</v>
      </c>
      <c r="AW133" s="11" t="s">
        <v>39</v>
      </c>
      <c r="AX133" s="11" t="s">
        <v>76</v>
      </c>
      <c r="AY133" s="209" t="s">
        <v>125</v>
      </c>
    </row>
    <row r="134" spans="2:51" s="12" customFormat="1" ht="13.5">
      <c r="B134" s="210"/>
      <c r="C134" s="211"/>
      <c r="D134" s="212" t="s">
        <v>134</v>
      </c>
      <c r="E134" s="213" t="s">
        <v>22</v>
      </c>
      <c r="F134" s="214" t="s">
        <v>179</v>
      </c>
      <c r="G134" s="211"/>
      <c r="H134" s="215">
        <v>268</v>
      </c>
      <c r="I134" s="216"/>
      <c r="J134" s="211"/>
      <c r="K134" s="211"/>
      <c r="L134" s="217"/>
      <c r="M134" s="218"/>
      <c r="N134" s="219"/>
      <c r="O134" s="219"/>
      <c r="P134" s="219"/>
      <c r="Q134" s="219"/>
      <c r="R134" s="219"/>
      <c r="S134" s="219"/>
      <c r="T134" s="220"/>
      <c r="AT134" s="221" t="s">
        <v>134</v>
      </c>
      <c r="AU134" s="221" t="s">
        <v>24</v>
      </c>
      <c r="AV134" s="12" t="s">
        <v>84</v>
      </c>
      <c r="AW134" s="12" t="s">
        <v>39</v>
      </c>
      <c r="AX134" s="12" t="s">
        <v>76</v>
      </c>
      <c r="AY134" s="221" t="s">
        <v>125</v>
      </c>
    </row>
    <row r="135" spans="2:65" s="1" customFormat="1" ht="31.5" customHeight="1">
      <c r="B135" s="39"/>
      <c r="C135" s="184" t="s">
        <v>29</v>
      </c>
      <c r="D135" s="184" t="s">
        <v>126</v>
      </c>
      <c r="E135" s="185" t="s">
        <v>180</v>
      </c>
      <c r="F135" s="186" t="s">
        <v>181</v>
      </c>
      <c r="G135" s="187" t="s">
        <v>129</v>
      </c>
      <c r="H135" s="188">
        <v>804</v>
      </c>
      <c r="I135" s="189"/>
      <c r="J135" s="190">
        <f>ROUND(I135*H135,2)</f>
        <v>0</v>
      </c>
      <c r="K135" s="186" t="s">
        <v>22</v>
      </c>
      <c r="L135" s="59"/>
      <c r="M135" s="191" t="s">
        <v>22</v>
      </c>
      <c r="N135" s="192" t="s">
        <v>47</v>
      </c>
      <c r="O135" s="40"/>
      <c r="P135" s="193">
        <f>O135*H135</f>
        <v>0</v>
      </c>
      <c r="Q135" s="193">
        <v>1E-05</v>
      </c>
      <c r="R135" s="193">
        <f>Q135*H135</f>
        <v>0.00804</v>
      </c>
      <c r="S135" s="193">
        <v>0</v>
      </c>
      <c r="T135" s="194">
        <f>S135*H135</f>
        <v>0</v>
      </c>
      <c r="AR135" s="22" t="s">
        <v>130</v>
      </c>
      <c r="AT135" s="22" t="s">
        <v>126</v>
      </c>
      <c r="AU135" s="22" t="s">
        <v>24</v>
      </c>
      <c r="AY135" s="22" t="s">
        <v>125</v>
      </c>
      <c r="BE135" s="195">
        <f>IF(N135="základní",J135,0)</f>
        <v>0</v>
      </c>
      <c r="BF135" s="195">
        <f>IF(N135="snížená",J135,0)</f>
        <v>0</v>
      </c>
      <c r="BG135" s="195">
        <f>IF(N135="zákl. přenesená",J135,0)</f>
        <v>0</v>
      </c>
      <c r="BH135" s="195">
        <f>IF(N135="sníž. přenesená",J135,0)</f>
        <v>0</v>
      </c>
      <c r="BI135" s="195">
        <f>IF(N135="nulová",J135,0)</f>
        <v>0</v>
      </c>
      <c r="BJ135" s="22" t="s">
        <v>24</v>
      </c>
      <c r="BK135" s="195">
        <f>ROUND(I135*H135,2)</f>
        <v>0</v>
      </c>
      <c r="BL135" s="22" t="s">
        <v>130</v>
      </c>
      <c r="BM135" s="22" t="s">
        <v>182</v>
      </c>
    </row>
    <row r="136" spans="2:47" s="1" customFormat="1" ht="13.5">
      <c r="B136" s="39"/>
      <c r="C136" s="61"/>
      <c r="D136" s="196" t="s">
        <v>132</v>
      </c>
      <c r="E136" s="61"/>
      <c r="F136" s="197" t="s">
        <v>167</v>
      </c>
      <c r="G136" s="61"/>
      <c r="H136" s="61"/>
      <c r="I136" s="157"/>
      <c r="J136" s="61"/>
      <c r="K136" s="61"/>
      <c r="L136" s="59"/>
      <c r="M136" s="198"/>
      <c r="N136" s="40"/>
      <c r="O136" s="40"/>
      <c r="P136" s="40"/>
      <c r="Q136" s="40"/>
      <c r="R136" s="40"/>
      <c r="S136" s="40"/>
      <c r="T136" s="76"/>
      <c r="AT136" s="22" t="s">
        <v>132</v>
      </c>
      <c r="AU136" s="22" t="s">
        <v>24</v>
      </c>
    </row>
    <row r="137" spans="2:51" s="11" customFormat="1" ht="13.5">
      <c r="B137" s="199"/>
      <c r="C137" s="200"/>
      <c r="D137" s="196" t="s">
        <v>134</v>
      </c>
      <c r="E137" s="201" t="s">
        <v>22</v>
      </c>
      <c r="F137" s="202" t="s">
        <v>135</v>
      </c>
      <c r="G137" s="200"/>
      <c r="H137" s="203" t="s">
        <v>22</v>
      </c>
      <c r="I137" s="204"/>
      <c r="J137" s="200"/>
      <c r="K137" s="200"/>
      <c r="L137" s="205"/>
      <c r="M137" s="206"/>
      <c r="N137" s="207"/>
      <c r="O137" s="207"/>
      <c r="P137" s="207"/>
      <c r="Q137" s="207"/>
      <c r="R137" s="207"/>
      <c r="S137" s="207"/>
      <c r="T137" s="208"/>
      <c r="AT137" s="209" t="s">
        <v>134</v>
      </c>
      <c r="AU137" s="209" t="s">
        <v>24</v>
      </c>
      <c r="AV137" s="11" t="s">
        <v>24</v>
      </c>
      <c r="AW137" s="11" t="s">
        <v>39</v>
      </c>
      <c r="AX137" s="11" t="s">
        <v>76</v>
      </c>
      <c r="AY137" s="209" t="s">
        <v>125</v>
      </c>
    </row>
    <row r="138" spans="2:51" s="11" customFormat="1" ht="13.5">
      <c r="B138" s="199"/>
      <c r="C138" s="200"/>
      <c r="D138" s="196" t="s">
        <v>134</v>
      </c>
      <c r="E138" s="201" t="s">
        <v>22</v>
      </c>
      <c r="F138" s="202" t="s">
        <v>136</v>
      </c>
      <c r="G138" s="200"/>
      <c r="H138" s="203" t="s">
        <v>22</v>
      </c>
      <c r="I138" s="204"/>
      <c r="J138" s="200"/>
      <c r="K138" s="200"/>
      <c r="L138" s="205"/>
      <c r="M138" s="206"/>
      <c r="N138" s="207"/>
      <c r="O138" s="207"/>
      <c r="P138" s="207"/>
      <c r="Q138" s="207"/>
      <c r="R138" s="207"/>
      <c r="S138" s="207"/>
      <c r="T138" s="208"/>
      <c r="AT138" s="209" t="s">
        <v>134</v>
      </c>
      <c r="AU138" s="209" t="s">
        <v>24</v>
      </c>
      <c r="AV138" s="11" t="s">
        <v>24</v>
      </c>
      <c r="AW138" s="11" t="s">
        <v>39</v>
      </c>
      <c r="AX138" s="11" t="s">
        <v>76</v>
      </c>
      <c r="AY138" s="209" t="s">
        <v>125</v>
      </c>
    </row>
    <row r="139" spans="2:51" s="12" customFormat="1" ht="13.5">
      <c r="B139" s="210"/>
      <c r="C139" s="211"/>
      <c r="D139" s="212" t="s">
        <v>134</v>
      </c>
      <c r="E139" s="213" t="s">
        <v>22</v>
      </c>
      <c r="F139" s="214" t="s">
        <v>183</v>
      </c>
      <c r="G139" s="211"/>
      <c r="H139" s="215">
        <v>804</v>
      </c>
      <c r="I139" s="216"/>
      <c r="J139" s="211"/>
      <c r="K139" s="211"/>
      <c r="L139" s="217"/>
      <c r="M139" s="218"/>
      <c r="N139" s="219"/>
      <c r="O139" s="219"/>
      <c r="P139" s="219"/>
      <c r="Q139" s="219"/>
      <c r="R139" s="219"/>
      <c r="S139" s="219"/>
      <c r="T139" s="220"/>
      <c r="AT139" s="221" t="s">
        <v>134</v>
      </c>
      <c r="AU139" s="221" t="s">
        <v>24</v>
      </c>
      <c r="AV139" s="12" t="s">
        <v>84</v>
      </c>
      <c r="AW139" s="12" t="s">
        <v>39</v>
      </c>
      <c r="AX139" s="12" t="s">
        <v>76</v>
      </c>
      <c r="AY139" s="221" t="s">
        <v>125</v>
      </c>
    </row>
    <row r="140" spans="2:65" s="1" customFormat="1" ht="31.5" customHeight="1">
      <c r="B140" s="39"/>
      <c r="C140" s="184" t="s">
        <v>184</v>
      </c>
      <c r="D140" s="184" t="s">
        <v>126</v>
      </c>
      <c r="E140" s="185" t="s">
        <v>185</v>
      </c>
      <c r="F140" s="186" t="s">
        <v>186</v>
      </c>
      <c r="G140" s="187" t="s">
        <v>129</v>
      </c>
      <c r="H140" s="188">
        <v>804</v>
      </c>
      <c r="I140" s="189"/>
      <c r="J140" s="190">
        <f>ROUND(I140*H140,2)</f>
        <v>0</v>
      </c>
      <c r="K140" s="186" t="s">
        <v>22</v>
      </c>
      <c r="L140" s="59"/>
      <c r="M140" s="191" t="s">
        <v>22</v>
      </c>
      <c r="N140" s="192" t="s">
        <v>47</v>
      </c>
      <c r="O140" s="40"/>
      <c r="P140" s="193">
        <f>O140*H140</f>
        <v>0</v>
      </c>
      <c r="Q140" s="193">
        <v>1E-05</v>
      </c>
      <c r="R140" s="193">
        <f>Q140*H140</f>
        <v>0.00804</v>
      </c>
      <c r="S140" s="193">
        <v>0</v>
      </c>
      <c r="T140" s="194">
        <f>S140*H140</f>
        <v>0</v>
      </c>
      <c r="AR140" s="22" t="s">
        <v>130</v>
      </c>
      <c r="AT140" s="22" t="s">
        <v>126</v>
      </c>
      <c r="AU140" s="22" t="s">
        <v>24</v>
      </c>
      <c r="AY140" s="22" t="s">
        <v>125</v>
      </c>
      <c r="BE140" s="195">
        <f>IF(N140="základní",J140,0)</f>
        <v>0</v>
      </c>
      <c r="BF140" s="195">
        <f>IF(N140="snížená",J140,0)</f>
        <v>0</v>
      </c>
      <c r="BG140" s="195">
        <f>IF(N140="zákl. přenesená",J140,0)</f>
        <v>0</v>
      </c>
      <c r="BH140" s="195">
        <f>IF(N140="sníž. přenesená",J140,0)</f>
        <v>0</v>
      </c>
      <c r="BI140" s="195">
        <f>IF(N140="nulová",J140,0)</f>
        <v>0</v>
      </c>
      <c r="BJ140" s="22" t="s">
        <v>24</v>
      </c>
      <c r="BK140" s="195">
        <f>ROUND(I140*H140,2)</f>
        <v>0</v>
      </c>
      <c r="BL140" s="22" t="s">
        <v>130</v>
      </c>
      <c r="BM140" s="22" t="s">
        <v>187</v>
      </c>
    </row>
    <row r="141" spans="2:47" s="1" customFormat="1" ht="13.5">
      <c r="B141" s="39"/>
      <c r="C141" s="61"/>
      <c r="D141" s="196" t="s">
        <v>132</v>
      </c>
      <c r="E141" s="61"/>
      <c r="F141" s="197" t="s">
        <v>167</v>
      </c>
      <c r="G141" s="61"/>
      <c r="H141" s="61"/>
      <c r="I141" s="157"/>
      <c r="J141" s="61"/>
      <c r="K141" s="61"/>
      <c r="L141" s="59"/>
      <c r="M141" s="198"/>
      <c r="N141" s="40"/>
      <c r="O141" s="40"/>
      <c r="P141" s="40"/>
      <c r="Q141" s="40"/>
      <c r="R141" s="40"/>
      <c r="S141" s="40"/>
      <c r="T141" s="76"/>
      <c r="AT141" s="22" t="s">
        <v>132</v>
      </c>
      <c r="AU141" s="22" t="s">
        <v>24</v>
      </c>
    </row>
    <row r="142" spans="2:51" s="11" customFormat="1" ht="13.5">
      <c r="B142" s="199"/>
      <c r="C142" s="200"/>
      <c r="D142" s="196" t="s">
        <v>134</v>
      </c>
      <c r="E142" s="201" t="s">
        <v>22</v>
      </c>
      <c r="F142" s="202" t="s">
        <v>135</v>
      </c>
      <c r="G142" s="200"/>
      <c r="H142" s="203" t="s">
        <v>22</v>
      </c>
      <c r="I142" s="204"/>
      <c r="J142" s="200"/>
      <c r="K142" s="200"/>
      <c r="L142" s="205"/>
      <c r="M142" s="206"/>
      <c r="N142" s="207"/>
      <c r="O142" s="207"/>
      <c r="P142" s="207"/>
      <c r="Q142" s="207"/>
      <c r="R142" s="207"/>
      <c r="S142" s="207"/>
      <c r="T142" s="208"/>
      <c r="AT142" s="209" t="s">
        <v>134</v>
      </c>
      <c r="AU142" s="209" t="s">
        <v>24</v>
      </c>
      <c r="AV142" s="11" t="s">
        <v>24</v>
      </c>
      <c r="AW142" s="11" t="s">
        <v>39</v>
      </c>
      <c r="AX142" s="11" t="s">
        <v>76</v>
      </c>
      <c r="AY142" s="209" t="s">
        <v>125</v>
      </c>
    </row>
    <row r="143" spans="2:51" s="11" customFormat="1" ht="13.5">
      <c r="B143" s="199"/>
      <c r="C143" s="200"/>
      <c r="D143" s="196" t="s">
        <v>134</v>
      </c>
      <c r="E143" s="201" t="s">
        <v>22</v>
      </c>
      <c r="F143" s="202" t="s">
        <v>136</v>
      </c>
      <c r="G143" s="200"/>
      <c r="H143" s="203" t="s">
        <v>22</v>
      </c>
      <c r="I143" s="204"/>
      <c r="J143" s="200"/>
      <c r="K143" s="200"/>
      <c r="L143" s="205"/>
      <c r="M143" s="206"/>
      <c r="N143" s="207"/>
      <c r="O143" s="207"/>
      <c r="P143" s="207"/>
      <c r="Q143" s="207"/>
      <c r="R143" s="207"/>
      <c r="S143" s="207"/>
      <c r="T143" s="208"/>
      <c r="AT143" s="209" t="s">
        <v>134</v>
      </c>
      <c r="AU143" s="209" t="s">
        <v>24</v>
      </c>
      <c r="AV143" s="11" t="s">
        <v>24</v>
      </c>
      <c r="AW143" s="11" t="s">
        <v>39</v>
      </c>
      <c r="AX143" s="11" t="s">
        <v>76</v>
      </c>
      <c r="AY143" s="209" t="s">
        <v>125</v>
      </c>
    </row>
    <row r="144" spans="2:51" s="12" customFormat="1" ht="13.5">
      <c r="B144" s="210"/>
      <c r="C144" s="211"/>
      <c r="D144" s="212" t="s">
        <v>134</v>
      </c>
      <c r="E144" s="213" t="s">
        <v>22</v>
      </c>
      <c r="F144" s="214" t="s">
        <v>188</v>
      </c>
      <c r="G144" s="211"/>
      <c r="H144" s="215">
        <v>804</v>
      </c>
      <c r="I144" s="216"/>
      <c r="J144" s="211"/>
      <c r="K144" s="211"/>
      <c r="L144" s="217"/>
      <c r="M144" s="218"/>
      <c r="N144" s="219"/>
      <c r="O144" s="219"/>
      <c r="P144" s="219"/>
      <c r="Q144" s="219"/>
      <c r="R144" s="219"/>
      <c r="S144" s="219"/>
      <c r="T144" s="220"/>
      <c r="AT144" s="221" t="s">
        <v>134</v>
      </c>
      <c r="AU144" s="221" t="s">
        <v>24</v>
      </c>
      <c r="AV144" s="12" t="s">
        <v>84</v>
      </c>
      <c r="AW144" s="12" t="s">
        <v>39</v>
      </c>
      <c r="AX144" s="12" t="s">
        <v>76</v>
      </c>
      <c r="AY144" s="221" t="s">
        <v>125</v>
      </c>
    </row>
    <row r="145" spans="2:65" s="1" customFormat="1" ht="31.5" customHeight="1">
      <c r="B145" s="39"/>
      <c r="C145" s="184" t="s">
        <v>189</v>
      </c>
      <c r="D145" s="184" t="s">
        <v>126</v>
      </c>
      <c r="E145" s="185" t="s">
        <v>190</v>
      </c>
      <c r="F145" s="186" t="s">
        <v>191</v>
      </c>
      <c r="G145" s="187" t="s">
        <v>129</v>
      </c>
      <c r="H145" s="188">
        <v>804</v>
      </c>
      <c r="I145" s="189"/>
      <c r="J145" s="190">
        <f>ROUND(I145*H145,2)</f>
        <v>0</v>
      </c>
      <c r="K145" s="186" t="s">
        <v>22</v>
      </c>
      <c r="L145" s="59"/>
      <c r="M145" s="191" t="s">
        <v>22</v>
      </c>
      <c r="N145" s="192" t="s">
        <v>47</v>
      </c>
      <c r="O145" s="40"/>
      <c r="P145" s="193">
        <f>O145*H145</f>
        <v>0</v>
      </c>
      <c r="Q145" s="193">
        <v>1E-05</v>
      </c>
      <c r="R145" s="193">
        <f>Q145*H145</f>
        <v>0.00804</v>
      </c>
      <c r="S145" s="193">
        <v>0</v>
      </c>
      <c r="T145" s="194">
        <f>S145*H145</f>
        <v>0</v>
      </c>
      <c r="AR145" s="22" t="s">
        <v>130</v>
      </c>
      <c r="AT145" s="22" t="s">
        <v>126</v>
      </c>
      <c r="AU145" s="22" t="s">
        <v>24</v>
      </c>
      <c r="AY145" s="22" t="s">
        <v>125</v>
      </c>
      <c r="BE145" s="195">
        <f>IF(N145="základní",J145,0)</f>
        <v>0</v>
      </c>
      <c r="BF145" s="195">
        <f>IF(N145="snížená",J145,0)</f>
        <v>0</v>
      </c>
      <c r="BG145" s="195">
        <f>IF(N145="zákl. přenesená",J145,0)</f>
        <v>0</v>
      </c>
      <c r="BH145" s="195">
        <f>IF(N145="sníž. přenesená",J145,0)</f>
        <v>0</v>
      </c>
      <c r="BI145" s="195">
        <f>IF(N145="nulová",J145,0)</f>
        <v>0</v>
      </c>
      <c r="BJ145" s="22" t="s">
        <v>24</v>
      </c>
      <c r="BK145" s="195">
        <f>ROUND(I145*H145,2)</f>
        <v>0</v>
      </c>
      <c r="BL145" s="22" t="s">
        <v>130</v>
      </c>
      <c r="BM145" s="22" t="s">
        <v>192</v>
      </c>
    </row>
    <row r="146" spans="2:47" s="1" customFormat="1" ht="13.5">
      <c r="B146" s="39"/>
      <c r="C146" s="61"/>
      <c r="D146" s="196" t="s">
        <v>132</v>
      </c>
      <c r="E146" s="61"/>
      <c r="F146" s="197" t="s">
        <v>167</v>
      </c>
      <c r="G146" s="61"/>
      <c r="H146" s="61"/>
      <c r="I146" s="157"/>
      <c r="J146" s="61"/>
      <c r="K146" s="61"/>
      <c r="L146" s="59"/>
      <c r="M146" s="198"/>
      <c r="N146" s="40"/>
      <c r="O146" s="40"/>
      <c r="P146" s="40"/>
      <c r="Q146" s="40"/>
      <c r="R146" s="40"/>
      <c r="S146" s="40"/>
      <c r="T146" s="76"/>
      <c r="AT146" s="22" t="s">
        <v>132</v>
      </c>
      <c r="AU146" s="22" t="s">
        <v>24</v>
      </c>
    </row>
    <row r="147" spans="2:51" s="11" customFormat="1" ht="13.5">
      <c r="B147" s="199"/>
      <c r="C147" s="200"/>
      <c r="D147" s="196" t="s">
        <v>134</v>
      </c>
      <c r="E147" s="201" t="s">
        <v>22</v>
      </c>
      <c r="F147" s="202" t="s">
        <v>135</v>
      </c>
      <c r="G147" s="200"/>
      <c r="H147" s="203" t="s">
        <v>22</v>
      </c>
      <c r="I147" s="204"/>
      <c r="J147" s="200"/>
      <c r="K147" s="200"/>
      <c r="L147" s="205"/>
      <c r="M147" s="206"/>
      <c r="N147" s="207"/>
      <c r="O147" s="207"/>
      <c r="P147" s="207"/>
      <c r="Q147" s="207"/>
      <c r="R147" s="207"/>
      <c r="S147" s="207"/>
      <c r="T147" s="208"/>
      <c r="AT147" s="209" t="s">
        <v>134</v>
      </c>
      <c r="AU147" s="209" t="s">
        <v>24</v>
      </c>
      <c r="AV147" s="11" t="s">
        <v>24</v>
      </c>
      <c r="AW147" s="11" t="s">
        <v>39</v>
      </c>
      <c r="AX147" s="11" t="s">
        <v>76</v>
      </c>
      <c r="AY147" s="209" t="s">
        <v>125</v>
      </c>
    </row>
    <row r="148" spans="2:51" s="11" customFormat="1" ht="13.5">
      <c r="B148" s="199"/>
      <c r="C148" s="200"/>
      <c r="D148" s="196" t="s">
        <v>134</v>
      </c>
      <c r="E148" s="201" t="s">
        <v>22</v>
      </c>
      <c r="F148" s="202" t="s">
        <v>136</v>
      </c>
      <c r="G148" s="200"/>
      <c r="H148" s="203" t="s">
        <v>22</v>
      </c>
      <c r="I148" s="204"/>
      <c r="J148" s="200"/>
      <c r="K148" s="200"/>
      <c r="L148" s="205"/>
      <c r="M148" s="206"/>
      <c r="N148" s="207"/>
      <c r="O148" s="207"/>
      <c r="P148" s="207"/>
      <c r="Q148" s="207"/>
      <c r="R148" s="207"/>
      <c r="S148" s="207"/>
      <c r="T148" s="208"/>
      <c r="AT148" s="209" t="s">
        <v>134</v>
      </c>
      <c r="AU148" s="209" t="s">
        <v>24</v>
      </c>
      <c r="AV148" s="11" t="s">
        <v>24</v>
      </c>
      <c r="AW148" s="11" t="s">
        <v>39</v>
      </c>
      <c r="AX148" s="11" t="s">
        <v>76</v>
      </c>
      <c r="AY148" s="209" t="s">
        <v>125</v>
      </c>
    </row>
    <row r="149" spans="2:51" s="12" customFormat="1" ht="13.5">
      <c r="B149" s="210"/>
      <c r="C149" s="211"/>
      <c r="D149" s="196" t="s">
        <v>134</v>
      </c>
      <c r="E149" s="222" t="s">
        <v>22</v>
      </c>
      <c r="F149" s="223" t="s">
        <v>193</v>
      </c>
      <c r="G149" s="211"/>
      <c r="H149" s="224">
        <v>804</v>
      </c>
      <c r="I149" s="216"/>
      <c r="J149" s="211"/>
      <c r="K149" s="211"/>
      <c r="L149" s="217"/>
      <c r="M149" s="218"/>
      <c r="N149" s="219"/>
      <c r="O149" s="219"/>
      <c r="P149" s="219"/>
      <c r="Q149" s="219"/>
      <c r="R149" s="219"/>
      <c r="S149" s="219"/>
      <c r="T149" s="220"/>
      <c r="AT149" s="221" t="s">
        <v>134</v>
      </c>
      <c r="AU149" s="221" t="s">
        <v>24</v>
      </c>
      <c r="AV149" s="12" t="s">
        <v>84</v>
      </c>
      <c r="AW149" s="12" t="s">
        <v>39</v>
      </c>
      <c r="AX149" s="12" t="s">
        <v>76</v>
      </c>
      <c r="AY149" s="221" t="s">
        <v>125</v>
      </c>
    </row>
    <row r="150" spans="2:63" s="10" customFormat="1" ht="37.35" customHeight="1">
      <c r="B150" s="170"/>
      <c r="C150" s="171"/>
      <c r="D150" s="172" t="s">
        <v>75</v>
      </c>
      <c r="E150" s="173" t="s">
        <v>194</v>
      </c>
      <c r="F150" s="173" t="s">
        <v>195</v>
      </c>
      <c r="G150" s="171"/>
      <c r="H150" s="171"/>
      <c r="I150" s="174"/>
      <c r="J150" s="175">
        <f>BK150</f>
        <v>0</v>
      </c>
      <c r="K150" s="171"/>
      <c r="L150" s="176"/>
      <c r="M150" s="177"/>
      <c r="N150" s="178"/>
      <c r="O150" s="178"/>
      <c r="P150" s="179">
        <f>SUM(P151:P155)</f>
        <v>0</v>
      </c>
      <c r="Q150" s="178"/>
      <c r="R150" s="179">
        <f>SUM(R151:R155)</f>
        <v>0.6</v>
      </c>
      <c r="S150" s="178"/>
      <c r="T150" s="180">
        <f>SUM(T151:T155)</f>
        <v>0</v>
      </c>
      <c r="AR150" s="181" t="s">
        <v>24</v>
      </c>
      <c r="AT150" s="182" t="s">
        <v>75</v>
      </c>
      <c r="AU150" s="182" t="s">
        <v>76</v>
      </c>
      <c r="AY150" s="181" t="s">
        <v>125</v>
      </c>
      <c r="BK150" s="183">
        <f>SUM(BK151:BK155)</f>
        <v>0</v>
      </c>
    </row>
    <row r="151" spans="2:65" s="1" customFormat="1" ht="22.5" customHeight="1">
      <c r="B151" s="39"/>
      <c r="C151" s="184" t="s">
        <v>196</v>
      </c>
      <c r="D151" s="184" t="s">
        <v>126</v>
      </c>
      <c r="E151" s="185" t="s">
        <v>197</v>
      </c>
      <c r="F151" s="186" t="s">
        <v>198</v>
      </c>
      <c r="G151" s="187" t="s">
        <v>129</v>
      </c>
      <c r="H151" s="188">
        <v>25</v>
      </c>
      <c r="I151" s="189"/>
      <c r="J151" s="190">
        <f>ROUND(I151*H151,2)</f>
        <v>0</v>
      </c>
      <c r="K151" s="186" t="s">
        <v>22</v>
      </c>
      <c r="L151" s="59"/>
      <c r="M151" s="191" t="s">
        <v>22</v>
      </c>
      <c r="N151" s="192" t="s">
        <v>47</v>
      </c>
      <c r="O151" s="40"/>
      <c r="P151" s="193">
        <f>O151*H151</f>
        <v>0</v>
      </c>
      <c r="Q151" s="193">
        <v>0.024</v>
      </c>
      <c r="R151" s="193">
        <f>Q151*H151</f>
        <v>0.6</v>
      </c>
      <c r="S151" s="193">
        <v>0</v>
      </c>
      <c r="T151" s="194">
        <f>S151*H151</f>
        <v>0</v>
      </c>
      <c r="AR151" s="22" t="s">
        <v>130</v>
      </c>
      <c r="AT151" s="22" t="s">
        <v>126</v>
      </c>
      <c r="AU151" s="22" t="s">
        <v>24</v>
      </c>
      <c r="AY151" s="22" t="s">
        <v>125</v>
      </c>
      <c r="BE151" s="195">
        <f>IF(N151="základní",J151,0)</f>
        <v>0</v>
      </c>
      <c r="BF151" s="195">
        <f>IF(N151="snížená",J151,0)</f>
        <v>0</v>
      </c>
      <c r="BG151" s="195">
        <f>IF(N151="zákl. přenesená",J151,0)</f>
        <v>0</v>
      </c>
      <c r="BH151" s="195">
        <f>IF(N151="sníž. přenesená",J151,0)</f>
        <v>0</v>
      </c>
      <c r="BI151" s="195">
        <f>IF(N151="nulová",J151,0)</f>
        <v>0</v>
      </c>
      <c r="BJ151" s="22" t="s">
        <v>24</v>
      </c>
      <c r="BK151" s="195">
        <f>ROUND(I151*H151,2)</f>
        <v>0</v>
      </c>
      <c r="BL151" s="22" t="s">
        <v>130</v>
      </c>
      <c r="BM151" s="22" t="s">
        <v>199</v>
      </c>
    </row>
    <row r="152" spans="2:47" s="1" customFormat="1" ht="13.5">
      <c r="B152" s="39"/>
      <c r="C152" s="61"/>
      <c r="D152" s="196" t="s">
        <v>132</v>
      </c>
      <c r="E152" s="61"/>
      <c r="F152" s="197" t="s">
        <v>198</v>
      </c>
      <c r="G152" s="61"/>
      <c r="H152" s="61"/>
      <c r="I152" s="157"/>
      <c r="J152" s="61"/>
      <c r="K152" s="61"/>
      <c r="L152" s="59"/>
      <c r="M152" s="198"/>
      <c r="N152" s="40"/>
      <c r="O152" s="40"/>
      <c r="P152" s="40"/>
      <c r="Q152" s="40"/>
      <c r="R152" s="40"/>
      <c r="S152" s="40"/>
      <c r="T152" s="76"/>
      <c r="AT152" s="22" t="s">
        <v>132</v>
      </c>
      <c r="AU152" s="22" t="s">
        <v>24</v>
      </c>
    </row>
    <row r="153" spans="2:51" s="11" customFormat="1" ht="13.5">
      <c r="B153" s="199"/>
      <c r="C153" s="200"/>
      <c r="D153" s="196" t="s">
        <v>134</v>
      </c>
      <c r="E153" s="201" t="s">
        <v>22</v>
      </c>
      <c r="F153" s="202" t="s">
        <v>135</v>
      </c>
      <c r="G153" s="200"/>
      <c r="H153" s="203" t="s">
        <v>22</v>
      </c>
      <c r="I153" s="204"/>
      <c r="J153" s="200"/>
      <c r="K153" s="200"/>
      <c r="L153" s="205"/>
      <c r="M153" s="206"/>
      <c r="N153" s="207"/>
      <c r="O153" s="207"/>
      <c r="P153" s="207"/>
      <c r="Q153" s="207"/>
      <c r="R153" s="207"/>
      <c r="S153" s="207"/>
      <c r="T153" s="208"/>
      <c r="AT153" s="209" t="s">
        <v>134</v>
      </c>
      <c r="AU153" s="209" t="s">
        <v>24</v>
      </c>
      <c r="AV153" s="11" t="s">
        <v>24</v>
      </c>
      <c r="AW153" s="11" t="s">
        <v>39</v>
      </c>
      <c r="AX153" s="11" t="s">
        <v>76</v>
      </c>
      <c r="AY153" s="209" t="s">
        <v>125</v>
      </c>
    </row>
    <row r="154" spans="2:51" s="11" customFormat="1" ht="13.5">
      <c r="B154" s="199"/>
      <c r="C154" s="200"/>
      <c r="D154" s="196" t="s">
        <v>134</v>
      </c>
      <c r="E154" s="201" t="s">
        <v>22</v>
      </c>
      <c r="F154" s="202" t="s">
        <v>136</v>
      </c>
      <c r="G154" s="200"/>
      <c r="H154" s="203" t="s">
        <v>22</v>
      </c>
      <c r="I154" s="204"/>
      <c r="J154" s="200"/>
      <c r="K154" s="200"/>
      <c r="L154" s="205"/>
      <c r="M154" s="206"/>
      <c r="N154" s="207"/>
      <c r="O154" s="207"/>
      <c r="P154" s="207"/>
      <c r="Q154" s="207"/>
      <c r="R154" s="207"/>
      <c r="S154" s="207"/>
      <c r="T154" s="208"/>
      <c r="AT154" s="209" t="s">
        <v>134</v>
      </c>
      <c r="AU154" s="209" t="s">
        <v>24</v>
      </c>
      <c r="AV154" s="11" t="s">
        <v>24</v>
      </c>
      <c r="AW154" s="11" t="s">
        <v>39</v>
      </c>
      <c r="AX154" s="11" t="s">
        <v>76</v>
      </c>
      <c r="AY154" s="209" t="s">
        <v>125</v>
      </c>
    </row>
    <row r="155" spans="2:51" s="12" customFormat="1" ht="13.5">
      <c r="B155" s="210"/>
      <c r="C155" s="211"/>
      <c r="D155" s="196" t="s">
        <v>134</v>
      </c>
      <c r="E155" s="222" t="s">
        <v>22</v>
      </c>
      <c r="F155" s="223" t="s">
        <v>200</v>
      </c>
      <c r="G155" s="211"/>
      <c r="H155" s="224">
        <v>25</v>
      </c>
      <c r="I155" s="216"/>
      <c r="J155" s="211"/>
      <c r="K155" s="211"/>
      <c r="L155" s="217"/>
      <c r="M155" s="218"/>
      <c r="N155" s="219"/>
      <c r="O155" s="219"/>
      <c r="P155" s="219"/>
      <c r="Q155" s="219"/>
      <c r="R155" s="219"/>
      <c r="S155" s="219"/>
      <c r="T155" s="220"/>
      <c r="AT155" s="221" t="s">
        <v>134</v>
      </c>
      <c r="AU155" s="221" t="s">
        <v>24</v>
      </c>
      <c r="AV155" s="12" t="s">
        <v>84</v>
      </c>
      <c r="AW155" s="12" t="s">
        <v>39</v>
      </c>
      <c r="AX155" s="12" t="s">
        <v>76</v>
      </c>
      <c r="AY155" s="221" t="s">
        <v>125</v>
      </c>
    </row>
    <row r="156" spans="2:63" s="10" customFormat="1" ht="37.35" customHeight="1">
      <c r="B156" s="170"/>
      <c r="C156" s="171"/>
      <c r="D156" s="172" t="s">
        <v>75</v>
      </c>
      <c r="E156" s="173" t="s">
        <v>201</v>
      </c>
      <c r="F156" s="173" t="s">
        <v>202</v>
      </c>
      <c r="G156" s="171"/>
      <c r="H156" s="171"/>
      <c r="I156" s="174"/>
      <c r="J156" s="175">
        <f>BK156</f>
        <v>0</v>
      </c>
      <c r="K156" s="171"/>
      <c r="L156" s="176"/>
      <c r="M156" s="177"/>
      <c r="N156" s="178"/>
      <c r="O156" s="178"/>
      <c r="P156" s="179">
        <f>SUM(P157:P205)</f>
        <v>0</v>
      </c>
      <c r="Q156" s="178"/>
      <c r="R156" s="179">
        <f>SUM(R157:R205)</f>
        <v>0.11604</v>
      </c>
      <c r="S156" s="178"/>
      <c r="T156" s="180">
        <f>SUM(T157:T205)</f>
        <v>28.16</v>
      </c>
      <c r="AR156" s="181" t="s">
        <v>24</v>
      </c>
      <c r="AT156" s="182" t="s">
        <v>75</v>
      </c>
      <c r="AU156" s="182" t="s">
        <v>76</v>
      </c>
      <c r="AY156" s="181" t="s">
        <v>125</v>
      </c>
      <c r="BK156" s="183">
        <f>SUM(BK157:BK205)</f>
        <v>0</v>
      </c>
    </row>
    <row r="157" spans="2:65" s="1" customFormat="1" ht="22.5" customHeight="1">
      <c r="B157" s="39"/>
      <c r="C157" s="184" t="s">
        <v>203</v>
      </c>
      <c r="D157" s="184" t="s">
        <v>126</v>
      </c>
      <c r="E157" s="185" t="s">
        <v>204</v>
      </c>
      <c r="F157" s="186" t="s">
        <v>205</v>
      </c>
      <c r="G157" s="187" t="s">
        <v>206</v>
      </c>
      <c r="H157" s="188">
        <v>110</v>
      </c>
      <c r="I157" s="189"/>
      <c r="J157" s="190">
        <f>ROUND(I157*H157,2)</f>
        <v>0</v>
      </c>
      <c r="K157" s="186" t="s">
        <v>22</v>
      </c>
      <c r="L157" s="59"/>
      <c r="M157" s="191" t="s">
        <v>22</v>
      </c>
      <c r="N157" s="192" t="s">
        <v>47</v>
      </c>
      <c r="O157" s="40"/>
      <c r="P157" s="193">
        <f>O157*H157</f>
        <v>0</v>
      </c>
      <c r="Q157" s="193">
        <v>0.00013</v>
      </c>
      <c r="R157" s="193">
        <f>Q157*H157</f>
        <v>0.014299999999999998</v>
      </c>
      <c r="S157" s="193">
        <v>0.256</v>
      </c>
      <c r="T157" s="194">
        <f>S157*H157</f>
        <v>28.16</v>
      </c>
      <c r="AR157" s="22" t="s">
        <v>130</v>
      </c>
      <c r="AT157" s="22" t="s">
        <v>126</v>
      </c>
      <c r="AU157" s="22" t="s">
        <v>24</v>
      </c>
      <c r="AY157" s="22" t="s">
        <v>125</v>
      </c>
      <c r="BE157" s="195">
        <f>IF(N157="základní",J157,0)</f>
        <v>0</v>
      </c>
      <c r="BF157" s="195">
        <f>IF(N157="snížená",J157,0)</f>
        <v>0</v>
      </c>
      <c r="BG157" s="195">
        <f>IF(N157="zákl. přenesená",J157,0)</f>
        <v>0</v>
      </c>
      <c r="BH157" s="195">
        <f>IF(N157="sníž. přenesená",J157,0)</f>
        <v>0</v>
      </c>
      <c r="BI157" s="195">
        <f>IF(N157="nulová",J157,0)</f>
        <v>0</v>
      </c>
      <c r="BJ157" s="22" t="s">
        <v>24</v>
      </c>
      <c r="BK157" s="195">
        <f>ROUND(I157*H157,2)</f>
        <v>0</v>
      </c>
      <c r="BL157" s="22" t="s">
        <v>130</v>
      </c>
      <c r="BM157" s="22" t="s">
        <v>207</v>
      </c>
    </row>
    <row r="158" spans="2:47" s="1" customFormat="1" ht="27">
      <c r="B158" s="39"/>
      <c r="C158" s="61"/>
      <c r="D158" s="196" t="s">
        <v>132</v>
      </c>
      <c r="E158" s="61"/>
      <c r="F158" s="197" t="s">
        <v>208</v>
      </c>
      <c r="G158" s="61"/>
      <c r="H158" s="61"/>
      <c r="I158" s="157"/>
      <c r="J158" s="61"/>
      <c r="K158" s="61"/>
      <c r="L158" s="59"/>
      <c r="M158" s="198"/>
      <c r="N158" s="40"/>
      <c r="O158" s="40"/>
      <c r="P158" s="40"/>
      <c r="Q158" s="40"/>
      <c r="R158" s="40"/>
      <c r="S158" s="40"/>
      <c r="T158" s="76"/>
      <c r="AT158" s="22" t="s">
        <v>132</v>
      </c>
      <c r="AU158" s="22" t="s">
        <v>24</v>
      </c>
    </row>
    <row r="159" spans="2:51" s="11" customFormat="1" ht="13.5">
      <c r="B159" s="199"/>
      <c r="C159" s="200"/>
      <c r="D159" s="196" t="s">
        <v>134</v>
      </c>
      <c r="E159" s="201" t="s">
        <v>22</v>
      </c>
      <c r="F159" s="202" t="s">
        <v>135</v>
      </c>
      <c r="G159" s="200"/>
      <c r="H159" s="203" t="s">
        <v>22</v>
      </c>
      <c r="I159" s="204"/>
      <c r="J159" s="200"/>
      <c r="K159" s="200"/>
      <c r="L159" s="205"/>
      <c r="M159" s="206"/>
      <c r="N159" s="207"/>
      <c r="O159" s="207"/>
      <c r="P159" s="207"/>
      <c r="Q159" s="207"/>
      <c r="R159" s="207"/>
      <c r="S159" s="207"/>
      <c r="T159" s="208"/>
      <c r="AT159" s="209" t="s">
        <v>134</v>
      </c>
      <c r="AU159" s="209" t="s">
        <v>24</v>
      </c>
      <c r="AV159" s="11" t="s">
        <v>24</v>
      </c>
      <c r="AW159" s="11" t="s">
        <v>39</v>
      </c>
      <c r="AX159" s="11" t="s">
        <v>76</v>
      </c>
      <c r="AY159" s="209" t="s">
        <v>125</v>
      </c>
    </row>
    <row r="160" spans="2:51" s="11" customFormat="1" ht="13.5">
      <c r="B160" s="199"/>
      <c r="C160" s="200"/>
      <c r="D160" s="196" t="s">
        <v>134</v>
      </c>
      <c r="E160" s="201" t="s">
        <v>22</v>
      </c>
      <c r="F160" s="202" t="s">
        <v>136</v>
      </c>
      <c r="G160" s="200"/>
      <c r="H160" s="203" t="s">
        <v>22</v>
      </c>
      <c r="I160" s="204"/>
      <c r="J160" s="200"/>
      <c r="K160" s="200"/>
      <c r="L160" s="205"/>
      <c r="M160" s="206"/>
      <c r="N160" s="207"/>
      <c r="O160" s="207"/>
      <c r="P160" s="207"/>
      <c r="Q160" s="207"/>
      <c r="R160" s="207"/>
      <c r="S160" s="207"/>
      <c r="T160" s="208"/>
      <c r="AT160" s="209" t="s">
        <v>134</v>
      </c>
      <c r="AU160" s="209" t="s">
        <v>24</v>
      </c>
      <c r="AV160" s="11" t="s">
        <v>24</v>
      </c>
      <c r="AW160" s="11" t="s">
        <v>39</v>
      </c>
      <c r="AX160" s="11" t="s">
        <v>76</v>
      </c>
      <c r="AY160" s="209" t="s">
        <v>125</v>
      </c>
    </row>
    <row r="161" spans="2:51" s="12" customFormat="1" ht="13.5">
      <c r="B161" s="210"/>
      <c r="C161" s="211"/>
      <c r="D161" s="212" t="s">
        <v>134</v>
      </c>
      <c r="E161" s="213" t="s">
        <v>22</v>
      </c>
      <c r="F161" s="214" t="s">
        <v>209</v>
      </c>
      <c r="G161" s="211"/>
      <c r="H161" s="215">
        <v>110</v>
      </c>
      <c r="I161" s="216"/>
      <c r="J161" s="211"/>
      <c r="K161" s="211"/>
      <c r="L161" s="217"/>
      <c r="M161" s="218"/>
      <c r="N161" s="219"/>
      <c r="O161" s="219"/>
      <c r="P161" s="219"/>
      <c r="Q161" s="219"/>
      <c r="R161" s="219"/>
      <c r="S161" s="219"/>
      <c r="T161" s="220"/>
      <c r="AT161" s="221" t="s">
        <v>134</v>
      </c>
      <c r="AU161" s="221" t="s">
        <v>24</v>
      </c>
      <c r="AV161" s="12" t="s">
        <v>84</v>
      </c>
      <c r="AW161" s="12" t="s">
        <v>39</v>
      </c>
      <c r="AX161" s="12" t="s">
        <v>76</v>
      </c>
      <c r="AY161" s="221" t="s">
        <v>125</v>
      </c>
    </row>
    <row r="162" spans="2:65" s="1" customFormat="1" ht="22.5" customHeight="1">
      <c r="B162" s="39"/>
      <c r="C162" s="184" t="s">
        <v>10</v>
      </c>
      <c r="D162" s="184" t="s">
        <v>126</v>
      </c>
      <c r="E162" s="185" t="s">
        <v>210</v>
      </c>
      <c r="F162" s="186" t="s">
        <v>211</v>
      </c>
      <c r="G162" s="187" t="s">
        <v>206</v>
      </c>
      <c r="H162" s="188">
        <v>110</v>
      </c>
      <c r="I162" s="189"/>
      <c r="J162" s="190">
        <f>ROUND(I162*H162,2)</f>
        <v>0</v>
      </c>
      <c r="K162" s="186" t="s">
        <v>212</v>
      </c>
      <c r="L162" s="59"/>
      <c r="M162" s="191" t="s">
        <v>22</v>
      </c>
      <c r="N162" s="192" t="s">
        <v>47</v>
      </c>
      <c r="O162" s="40"/>
      <c r="P162" s="193">
        <f>O162*H162</f>
        <v>0</v>
      </c>
      <c r="Q162" s="193">
        <v>0.00071</v>
      </c>
      <c r="R162" s="193">
        <f>Q162*H162</f>
        <v>0.0781</v>
      </c>
      <c r="S162" s="193">
        <v>0</v>
      </c>
      <c r="T162" s="194">
        <f>S162*H162</f>
        <v>0</v>
      </c>
      <c r="AR162" s="22" t="s">
        <v>130</v>
      </c>
      <c r="AT162" s="22" t="s">
        <v>126</v>
      </c>
      <c r="AU162" s="22" t="s">
        <v>24</v>
      </c>
      <c r="AY162" s="22" t="s">
        <v>125</v>
      </c>
      <c r="BE162" s="195">
        <f>IF(N162="základní",J162,0)</f>
        <v>0</v>
      </c>
      <c r="BF162" s="195">
        <f>IF(N162="snížená",J162,0)</f>
        <v>0</v>
      </c>
      <c r="BG162" s="195">
        <f>IF(N162="zákl. přenesená",J162,0)</f>
        <v>0</v>
      </c>
      <c r="BH162" s="195">
        <f>IF(N162="sníž. přenesená",J162,0)</f>
        <v>0</v>
      </c>
      <c r="BI162" s="195">
        <f>IF(N162="nulová",J162,0)</f>
        <v>0</v>
      </c>
      <c r="BJ162" s="22" t="s">
        <v>24</v>
      </c>
      <c r="BK162" s="195">
        <f>ROUND(I162*H162,2)</f>
        <v>0</v>
      </c>
      <c r="BL162" s="22" t="s">
        <v>130</v>
      </c>
      <c r="BM162" s="22" t="s">
        <v>213</v>
      </c>
    </row>
    <row r="163" spans="2:47" s="1" customFormat="1" ht="13.5">
      <c r="B163" s="39"/>
      <c r="C163" s="61"/>
      <c r="D163" s="196" t="s">
        <v>132</v>
      </c>
      <c r="E163" s="61"/>
      <c r="F163" s="197" t="s">
        <v>214</v>
      </c>
      <c r="G163" s="61"/>
      <c r="H163" s="61"/>
      <c r="I163" s="157"/>
      <c r="J163" s="61"/>
      <c r="K163" s="61"/>
      <c r="L163" s="59"/>
      <c r="M163" s="198"/>
      <c r="N163" s="40"/>
      <c r="O163" s="40"/>
      <c r="P163" s="40"/>
      <c r="Q163" s="40"/>
      <c r="R163" s="40"/>
      <c r="S163" s="40"/>
      <c r="T163" s="76"/>
      <c r="AT163" s="22" t="s">
        <v>132</v>
      </c>
      <c r="AU163" s="22" t="s">
        <v>24</v>
      </c>
    </row>
    <row r="164" spans="2:51" s="11" customFormat="1" ht="13.5">
      <c r="B164" s="199"/>
      <c r="C164" s="200"/>
      <c r="D164" s="196" t="s">
        <v>134</v>
      </c>
      <c r="E164" s="201" t="s">
        <v>22</v>
      </c>
      <c r="F164" s="202" t="s">
        <v>135</v>
      </c>
      <c r="G164" s="200"/>
      <c r="H164" s="203" t="s">
        <v>22</v>
      </c>
      <c r="I164" s="204"/>
      <c r="J164" s="200"/>
      <c r="K164" s="200"/>
      <c r="L164" s="205"/>
      <c r="M164" s="206"/>
      <c r="N164" s="207"/>
      <c r="O164" s="207"/>
      <c r="P164" s="207"/>
      <c r="Q164" s="207"/>
      <c r="R164" s="207"/>
      <c r="S164" s="207"/>
      <c r="T164" s="208"/>
      <c r="AT164" s="209" t="s">
        <v>134</v>
      </c>
      <c r="AU164" s="209" t="s">
        <v>24</v>
      </c>
      <c r="AV164" s="11" t="s">
        <v>24</v>
      </c>
      <c r="AW164" s="11" t="s">
        <v>39</v>
      </c>
      <c r="AX164" s="11" t="s">
        <v>76</v>
      </c>
      <c r="AY164" s="209" t="s">
        <v>125</v>
      </c>
    </row>
    <row r="165" spans="2:51" s="11" customFormat="1" ht="13.5">
      <c r="B165" s="199"/>
      <c r="C165" s="200"/>
      <c r="D165" s="196" t="s">
        <v>134</v>
      </c>
      <c r="E165" s="201" t="s">
        <v>22</v>
      </c>
      <c r="F165" s="202" t="s">
        <v>136</v>
      </c>
      <c r="G165" s="200"/>
      <c r="H165" s="203" t="s">
        <v>22</v>
      </c>
      <c r="I165" s="204"/>
      <c r="J165" s="200"/>
      <c r="K165" s="200"/>
      <c r="L165" s="205"/>
      <c r="M165" s="206"/>
      <c r="N165" s="207"/>
      <c r="O165" s="207"/>
      <c r="P165" s="207"/>
      <c r="Q165" s="207"/>
      <c r="R165" s="207"/>
      <c r="S165" s="207"/>
      <c r="T165" s="208"/>
      <c r="AT165" s="209" t="s">
        <v>134</v>
      </c>
      <c r="AU165" s="209" t="s">
        <v>24</v>
      </c>
      <c r="AV165" s="11" t="s">
        <v>24</v>
      </c>
      <c r="AW165" s="11" t="s">
        <v>39</v>
      </c>
      <c r="AX165" s="11" t="s">
        <v>76</v>
      </c>
      <c r="AY165" s="209" t="s">
        <v>125</v>
      </c>
    </row>
    <row r="166" spans="2:51" s="12" customFormat="1" ht="13.5">
      <c r="B166" s="210"/>
      <c r="C166" s="211"/>
      <c r="D166" s="212" t="s">
        <v>134</v>
      </c>
      <c r="E166" s="213" t="s">
        <v>22</v>
      </c>
      <c r="F166" s="214" t="s">
        <v>215</v>
      </c>
      <c r="G166" s="211"/>
      <c r="H166" s="215">
        <v>110</v>
      </c>
      <c r="I166" s="216"/>
      <c r="J166" s="211"/>
      <c r="K166" s="211"/>
      <c r="L166" s="217"/>
      <c r="M166" s="218"/>
      <c r="N166" s="219"/>
      <c r="O166" s="219"/>
      <c r="P166" s="219"/>
      <c r="Q166" s="219"/>
      <c r="R166" s="219"/>
      <c r="S166" s="219"/>
      <c r="T166" s="220"/>
      <c r="AT166" s="221" t="s">
        <v>134</v>
      </c>
      <c r="AU166" s="221" t="s">
        <v>24</v>
      </c>
      <c r="AV166" s="12" t="s">
        <v>84</v>
      </c>
      <c r="AW166" s="12" t="s">
        <v>39</v>
      </c>
      <c r="AX166" s="12" t="s">
        <v>76</v>
      </c>
      <c r="AY166" s="221" t="s">
        <v>125</v>
      </c>
    </row>
    <row r="167" spans="2:65" s="1" customFormat="1" ht="31.5" customHeight="1">
      <c r="B167" s="39"/>
      <c r="C167" s="184" t="s">
        <v>216</v>
      </c>
      <c r="D167" s="184" t="s">
        <v>126</v>
      </c>
      <c r="E167" s="185" t="s">
        <v>217</v>
      </c>
      <c r="F167" s="186" t="s">
        <v>218</v>
      </c>
      <c r="G167" s="187" t="s">
        <v>206</v>
      </c>
      <c r="H167" s="188">
        <v>110</v>
      </c>
      <c r="I167" s="189"/>
      <c r="J167" s="190">
        <f>ROUND(I167*H167,2)</f>
        <v>0</v>
      </c>
      <c r="K167" s="186" t="s">
        <v>212</v>
      </c>
      <c r="L167" s="59"/>
      <c r="M167" s="191" t="s">
        <v>22</v>
      </c>
      <c r="N167" s="192" t="s">
        <v>47</v>
      </c>
      <c r="O167" s="40"/>
      <c r="P167" s="193">
        <f>O167*H167</f>
        <v>0</v>
      </c>
      <c r="Q167" s="193">
        <v>0</v>
      </c>
      <c r="R167" s="193">
        <f>Q167*H167</f>
        <v>0</v>
      </c>
      <c r="S167" s="193">
        <v>0</v>
      </c>
      <c r="T167" s="194">
        <f>S167*H167</f>
        <v>0</v>
      </c>
      <c r="AR167" s="22" t="s">
        <v>130</v>
      </c>
      <c r="AT167" s="22" t="s">
        <v>126</v>
      </c>
      <c r="AU167" s="22" t="s">
        <v>24</v>
      </c>
      <c r="AY167" s="22" t="s">
        <v>125</v>
      </c>
      <c r="BE167" s="195">
        <f>IF(N167="základní",J167,0)</f>
        <v>0</v>
      </c>
      <c r="BF167" s="195">
        <f>IF(N167="snížená",J167,0)</f>
        <v>0</v>
      </c>
      <c r="BG167" s="195">
        <f>IF(N167="zákl. přenesená",J167,0)</f>
        <v>0</v>
      </c>
      <c r="BH167" s="195">
        <f>IF(N167="sníž. přenesená",J167,0)</f>
        <v>0</v>
      </c>
      <c r="BI167" s="195">
        <f>IF(N167="nulová",J167,0)</f>
        <v>0</v>
      </c>
      <c r="BJ167" s="22" t="s">
        <v>24</v>
      </c>
      <c r="BK167" s="195">
        <f>ROUND(I167*H167,2)</f>
        <v>0</v>
      </c>
      <c r="BL167" s="22" t="s">
        <v>130</v>
      </c>
      <c r="BM167" s="22" t="s">
        <v>219</v>
      </c>
    </row>
    <row r="168" spans="2:47" s="1" customFormat="1" ht="27">
      <c r="B168" s="39"/>
      <c r="C168" s="61"/>
      <c r="D168" s="196" t="s">
        <v>132</v>
      </c>
      <c r="E168" s="61"/>
      <c r="F168" s="197" t="s">
        <v>220</v>
      </c>
      <c r="G168" s="61"/>
      <c r="H168" s="61"/>
      <c r="I168" s="157"/>
      <c r="J168" s="61"/>
      <c r="K168" s="61"/>
      <c r="L168" s="59"/>
      <c r="M168" s="198"/>
      <c r="N168" s="40"/>
      <c r="O168" s="40"/>
      <c r="P168" s="40"/>
      <c r="Q168" s="40"/>
      <c r="R168" s="40"/>
      <c r="S168" s="40"/>
      <c r="T168" s="76"/>
      <c r="AT168" s="22" t="s">
        <v>132</v>
      </c>
      <c r="AU168" s="22" t="s">
        <v>24</v>
      </c>
    </row>
    <row r="169" spans="2:51" s="11" customFormat="1" ht="13.5">
      <c r="B169" s="199"/>
      <c r="C169" s="200"/>
      <c r="D169" s="196" t="s">
        <v>134</v>
      </c>
      <c r="E169" s="201" t="s">
        <v>22</v>
      </c>
      <c r="F169" s="202" t="s">
        <v>135</v>
      </c>
      <c r="G169" s="200"/>
      <c r="H169" s="203" t="s">
        <v>22</v>
      </c>
      <c r="I169" s="204"/>
      <c r="J169" s="200"/>
      <c r="K169" s="200"/>
      <c r="L169" s="205"/>
      <c r="M169" s="206"/>
      <c r="N169" s="207"/>
      <c r="O169" s="207"/>
      <c r="P169" s="207"/>
      <c r="Q169" s="207"/>
      <c r="R169" s="207"/>
      <c r="S169" s="207"/>
      <c r="T169" s="208"/>
      <c r="AT169" s="209" t="s">
        <v>134</v>
      </c>
      <c r="AU169" s="209" t="s">
        <v>24</v>
      </c>
      <c r="AV169" s="11" t="s">
        <v>24</v>
      </c>
      <c r="AW169" s="11" t="s">
        <v>39</v>
      </c>
      <c r="AX169" s="11" t="s">
        <v>76</v>
      </c>
      <c r="AY169" s="209" t="s">
        <v>125</v>
      </c>
    </row>
    <row r="170" spans="2:51" s="11" customFormat="1" ht="13.5">
      <c r="B170" s="199"/>
      <c r="C170" s="200"/>
      <c r="D170" s="196" t="s">
        <v>134</v>
      </c>
      <c r="E170" s="201" t="s">
        <v>22</v>
      </c>
      <c r="F170" s="202" t="s">
        <v>136</v>
      </c>
      <c r="G170" s="200"/>
      <c r="H170" s="203" t="s">
        <v>22</v>
      </c>
      <c r="I170" s="204"/>
      <c r="J170" s="200"/>
      <c r="K170" s="200"/>
      <c r="L170" s="205"/>
      <c r="M170" s="206"/>
      <c r="N170" s="207"/>
      <c r="O170" s="207"/>
      <c r="P170" s="207"/>
      <c r="Q170" s="207"/>
      <c r="R170" s="207"/>
      <c r="S170" s="207"/>
      <c r="T170" s="208"/>
      <c r="AT170" s="209" t="s">
        <v>134</v>
      </c>
      <c r="AU170" s="209" t="s">
        <v>24</v>
      </c>
      <c r="AV170" s="11" t="s">
        <v>24</v>
      </c>
      <c r="AW170" s="11" t="s">
        <v>39</v>
      </c>
      <c r="AX170" s="11" t="s">
        <v>76</v>
      </c>
      <c r="AY170" s="209" t="s">
        <v>125</v>
      </c>
    </row>
    <row r="171" spans="2:51" s="12" customFormat="1" ht="13.5">
      <c r="B171" s="210"/>
      <c r="C171" s="211"/>
      <c r="D171" s="212" t="s">
        <v>134</v>
      </c>
      <c r="E171" s="213" t="s">
        <v>22</v>
      </c>
      <c r="F171" s="214" t="s">
        <v>221</v>
      </c>
      <c r="G171" s="211"/>
      <c r="H171" s="215">
        <v>110</v>
      </c>
      <c r="I171" s="216"/>
      <c r="J171" s="211"/>
      <c r="K171" s="211"/>
      <c r="L171" s="217"/>
      <c r="M171" s="218"/>
      <c r="N171" s="219"/>
      <c r="O171" s="219"/>
      <c r="P171" s="219"/>
      <c r="Q171" s="219"/>
      <c r="R171" s="219"/>
      <c r="S171" s="219"/>
      <c r="T171" s="220"/>
      <c r="AT171" s="221" t="s">
        <v>134</v>
      </c>
      <c r="AU171" s="221" t="s">
        <v>24</v>
      </c>
      <c r="AV171" s="12" t="s">
        <v>84</v>
      </c>
      <c r="AW171" s="12" t="s">
        <v>39</v>
      </c>
      <c r="AX171" s="12" t="s">
        <v>76</v>
      </c>
      <c r="AY171" s="221" t="s">
        <v>125</v>
      </c>
    </row>
    <row r="172" spans="2:65" s="1" customFormat="1" ht="22.5" customHeight="1">
      <c r="B172" s="39"/>
      <c r="C172" s="184" t="s">
        <v>222</v>
      </c>
      <c r="D172" s="184" t="s">
        <v>126</v>
      </c>
      <c r="E172" s="185" t="s">
        <v>223</v>
      </c>
      <c r="F172" s="186" t="s">
        <v>224</v>
      </c>
      <c r="G172" s="187" t="s">
        <v>129</v>
      </c>
      <c r="H172" s="188">
        <v>197</v>
      </c>
      <c r="I172" s="189"/>
      <c r="J172" s="190">
        <f>ROUND(I172*H172,2)</f>
        <v>0</v>
      </c>
      <c r="K172" s="186" t="s">
        <v>22</v>
      </c>
      <c r="L172" s="59"/>
      <c r="M172" s="191" t="s">
        <v>22</v>
      </c>
      <c r="N172" s="192" t="s">
        <v>47</v>
      </c>
      <c r="O172" s="40"/>
      <c r="P172" s="193">
        <f>O172*H172</f>
        <v>0</v>
      </c>
      <c r="Q172" s="193">
        <v>1E-05</v>
      </c>
      <c r="R172" s="193">
        <f>Q172*H172</f>
        <v>0.00197</v>
      </c>
      <c r="S172" s="193">
        <v>0</v>
      </c>
      <c r="T172" s="194">
        <f>S172*H172</f>
        <v>0</v>
      </c>
      <c r="AR172" s="22" t="s">
        <v>130</v>
      </c>
      <c r="AT172" s="22" t="s">
        <v>126</v>
      </c>
      <c r="AU172" s="22" t="s">
        <v>24</v>
      </c>
      <c r="AY172" s="22" t="s">
        <v>125</v>
      </c>
      <c r="BE172" s="195">
        <f>IF(N172="základní",J172,0)</f>
        <v>0</v>
      </c>
      <c r="BF172" s="195">
        <f>IF(N172="snížená",J172,0)</f>
        <v>0</v>
      </c>
      <c r="BG172" s="195">
        <f>IF(N172="zákl. přenesená",J172,0)</f>
        <v>0</v>
      </c>
      <c r="BH172" s="195">
        <f>IF(N172="sníž. přenesená",J172,0)</f>
        <v>0</v>
      </c>
      <c r="BI172" s="195">
        <f>IF(N172="nulová",J172,0)</f>
        <v>0</v>
      </c>
      <c r="BJ172" s="22" t="s">
        <v>24</v>
      </c>
      <c r="BK172" s="195">
        <f>ROUND(I172*H172,2)</f>
        <v>0</v>
      </c>
      <c r="BL172" s="22" t="s">
        <v>130</v>
      </c>
      <c r="BM172" s="22" t="s">
        <v>225</v>
      </c>
    </row>
    <row r="173" spans="2:47" s="1" customFormat="1" ht="27">
      <c r="B173" s="39"/>
      <c r="C173" s="61"/>
      <c r="D173" s="196" t="s">
        <v>132</v>
      </c>
      <c r="E173" s="61"/>
      <c r="F173" s="197" t="s">
        <v>226</v>
      </c>
      <c r="G173" s="61"/>
      <c r="H173" s="61"/>
      <c r="I173" s="157"/>
      <c r="J173" s="61"/>
      <c r="K173" s="61"/>
      <c r="L173" s="59"/>
      <c r="M173" s="198"/>
      <c r="N173" s="40"/>
      <c r="O173" s="40"/>
      <c r="P173" s="40"/>
      <c r="Q173" s="40"/>
      <c r="R173" s="40"/>
      <c r="S173" s="40"/>
      <c r="T173" s="76"/>
      <c r="AT173" s="22" t="s">
        <v>132</v>
      </c>
      <c r="AU173" s="22" t="s">
        <v>24</v>
      </c>
    </row>
    <row r="174" spans="2:51" s="11" customFormat="1" ht="13.5">
      <c r="B174" s="199"/>
      <c r="C174" s="200"/>
      <c r="D174" s="196" t="s">
        <v>134</v>
      </c>
      <c r="E174" s="201" t="s">
        <v>22</v>
      </c>
      <c r="F174" s="202" t="s">
        <v>135</v>
      </c>
      <c r="G174" s="200"/>
      <c r="H174" s="203" t="s">
        <v>22</v>
      </c>
      <c r="I174" s="204"/>
      <c r="J174" s="200"/>
      <c r="K174" s="200"/>
      <c r="L174" s="205"/>
      <c r="M174" s="206"/>
      <c r="N174" s="207"/>
      <c r="O174" s="207"/>
      <c r="P174" s="207"/>
      <c r="Q174" s="207"/>
      <c r="R174" s="207"/>
      <c r="S174" s="207"/>
      <c r="T174" s="208"/>
      <c r="AT174" s="209" t="s">
        <v>134</v>
      </c>
      <c r="AU174" s="209" t="s">
        <v>24</v>
      </c>
      <c r="AV174" s="11" t="s">
        <v>24</v>
      </c>
      <c r="AW174" s="11" t="s">
        <v>39</v>
      </c>
      <c r="AX174" s="11" t="s">
        <v>76</v>
      </c>
      <c r="AY174" s="209" t="s">
        <v>125</v>
      </c>
    </row>
    <row r="175" spans="2:51" s="11" customFormat="1" ht="13.5">
      <c r="B175" s="199"/>
      <c r="C175" s="200"/>
      <c r="D175" s="196" t="s">
        <v>134</v>
      </c>
      <c r="E175" s="201" t="s">
        <v>22</v>
      </c>
      <c r="F175" s="202" t="s">
        <v>136</v>
      </c>
      <c r="G175" s="200"/>
      <c r="H175" s="203" t="s">
        <v>22</v>
      </c>
      <c r="I175" s="204"/>
      <c r="J175" s="200"/>
      <c r="K175" s="200"/>
      <c r="L175" s="205"/>
      <c r="M175" s="206"/>
      <c r="N175" s="207"/>
      <c r="O175" s="207"/>
      <c r="P175" s="207"/>
      <c r="Q175" s="207"/>
      <c r="R175" s="207"/>
      <c r="S175" s="207"/>
      <c r="T175" s="208"/>
      <c r="AT175" s="209" t="s">
        <v>134</v>
      </c>
      <c r="AU175" s="209" t="s">
        <v>24</v>
      </c>
      <c r="AV175" s="11" t="s">
        <v>24</v>
      </c>
      <c r="AW175" s="11" t="s">
        <v>39</v>
      </c>
      <c r="AX175" s="11" t="s">
        <v>76</v>
      </c>
      <c r="AY175" s="209" t="s">
        <v>125</v>
      </c>
    </row>
    <row r="176" spans="2:51" s="12" customFormat="1" ht="13.5">
      <c r="B176" s="210"/>
      <c r="C176" s="211"/>
      <c r="D176" s="212" t="s">
        <v>134</v>
      </c>
      <c r="E176" s="213" t="s">
        <v>22</v>
      </c>
      <c r="F176" s="214" t="s">
        <v>227</v>
      </c>
      <c r="G176" s="211"/>
      <c r="H176" s="215">
        <v>197</v>
      </c>
      <c r="I176" s="216"/>
      <c r="J176" s="211"/>
      <c r="K176" s="211"/>
      <c r="L176" s="217"/>
      <c r="M176" s="218"/>
      <c r="N176" s="219"/>
      <c r="O176" s="219"/>
      <c r="P176" s="219"/>
      <c r="Q176" s="219"/>
      <c r="R176" s="219"/>
      <c r="S176" s="219"/>
      <c r="T176" s="220"/>
      <c r="AT176" s="221" t="s">
        <v>134</v>
      </c>
      <c r="AU176" s="221" t="s">
        <v>24</v>
      </c>
      <c r="AV176" s="12" t="s">
        <v>84</v>
      </c>
      <c r="AW176" s="12" t="s">
        <v>39</v>
      </c>
      <c r="AX176" s="12" t="s">
        <v>76</v>
      </c>
      <c r="AY176" s="221" t="s">
        <v>125</v>
      </c>
    </row>
    <row r="177" spans="2:65" s="1" customFormat="1" ht="22.5" customHeight="1">
      <c r="B177" s="39"/>
      <c r="C177" s="184" t="s">
        <v>228</v>
      </c>
      <c r="D177" s="184" t="s">
        <v>126</v>
      </c>
      <c r="E177" s="185" t="s">
        <v>229</v>
      </c>
      <c r="F177" s="186" t="s">
        <v>230</v>
      </c>
      <c r="G177" s="187" t="s">
        <v>129</v>
      </c>
      <c r="H177" s="188">
        <v>197</v>
      </c>
      <c r="I177" s="189"/>
      <c r="J177" s="190">
        <f>ROUND(I177*H177,2)</f>
        <v>0</v>
      </c>
      <c r="K177" s="186" t="s">
        <v>212</v>
      </c>
      <c r="L177" s="59"/>
      <c r="M177" s="191" t="s">
        <v>22</v>
      </c>
      <c r="N177" s="192" t="s">
        <v>47</v>
      </c>
      <c r="O177" s="40"/>
      <c r="P177" s="193">
        <f>O177*H177</f>
        <v>0</v>
      </c>
      <c r="Q177" s="193">
        <v>9E-05</v>
      </c>
      <c r="R177" s="193">
        <f>Q177*H177</f>
        <v>0.017730000000000003</v>
      </c>
      <c r="S177" s="193">
        <v>0</v>
      </c>
      <c r="T177" s="194">
        <f>S177*H177</f>
        <v>0</v>
      </c>
      <c r="AR177" s="22" t="s">
        <v>130</v>
      </c>
      <c r="AT177" s="22" t="s">
        <v>126</v>
      </c>
      <c r="AU177" s="22" t="s">
        <v>24</v>
      </c>
      <c r="AY177" s="22" t="s">
        <v>125</v>
      </c>
      <c r="BE177" s="195">
        <f>IF(N177="základní",J177,0)</f>
        <v>0</v>
      </c>
      <c r="BF177" s="195">
        <f>IF(N177="snížená",J177,0)</f>
        <v>0</v>
      </c>
      <c r="BG177" s="195">
        <f>IF(N177="zákl. přenesená",J177,0)</f>
        <v>0</v>
      </c>
      <c r="BH177" s="195">
        <f>IF(N177="sníž. přenesená",J177,0)</f>
        <v>0</v>
      </c>
      <c r="BI177" s="195">
        <f>IF(N177="nulová",J177,0)</f>
        <v>0</v>
      </c>
      <c r="BJ177" s="22" t="s">
        <v>24</v>
      </c>
      <c r="BK177" s="195">
        <f>ROUND(I177*H177,2)</f>
        <v>0</v>
      </c>
      <c r="BL177" s="22" t="s">
        <v>130</v>
      </c>
      <c r="BM177" s="22" t="s">
        <v>231</v>
      </c>
    </row>
    <row r="178" spans="2:47" s="1" customFormat="1" ht="27">
      <c r="B178" s="39"/>
      <c r="C178" s="61"/>
      <c r="D178" s="196" t="s">
        <v>132</v>
      </c>
      <c r="E178" s="61"/>
      <c r="F178" s="197" t="s">
        <v>232</v>
      </c>
      <c r="G178" s="61"/>
      <c r="H178" s="61"/>
      <c r="I178" s="157"/>
      <c r="J178" s="61"/>
      <c r="K178" s="61"/>
      <c r="L178" s="59"/>
      <c r="M178" s="198"/>
      <c r="N178" s="40"/>
      <c r="O178" s="40"/>
      <c r="P178" s="40"/>
      <c r="Q178" s="40"/>
      <c r="R178" s="40"/>
      <c r="S178" s="40"/>
      <c r="T178" s="76"/>
      <c r="AT178" s="22" t="s">
        <v>132</v>
      </c>
      <c r="AU178" s="22" t="s">
        <v>24</v>
      </c>
    </row>
    <row r="179" spans="2:51" s="11" customFormat="1" ht="13.5">
      <c r="B179" s="199"/>
      <c r="C179" s="200"/>
      <c r="D179" s="196" t="s">
        <v>134</v>
      </c>
      <c r="E179" s="201" t="s">
        <v>22</v>
      </c>
      <c r="F179" s="202" t="s">
        <v>135</v>
      </c>
      <c r="G179" s="200"/>
      <c r="H179" s="203" t="s">
        <v>22</v>
      </c>
      <c r="I179" s="204"/>
      <c r="J179" s="200"/>
      <c r="K179" s="200"/>
      <c r="L179" s="205"/>
      <c r="M179" s="206"/>
      <c r="N179" s="207"/>
      <c r="O179" s="207"/>
      <c r="P179" s="207"/>
      <c r="Q179" s="207"/>
      <c r="R179" s="207"/>
      <c r="S179" s="207"/>
      <c r="T179" s="208"/>
      <c r="AT179" s="209" t="s">
        <v>134</v>
      </c>
      <c r="AU179" s="209" t="s">
        <v>24</v>
      </c>
      <c r="AV179" s="11" t="s">
        <v>24</v>
      </c>
      <c r="AW179" s="11" t="s">
        <v>39</v>
      </c>
      <c r="AX179" s="11" t="s">
        <v>76</v>
      </c>
      <c r="AY179" s="209" t="s">
        <v>125</v>
      </c>
    </row>
    <row r="180" spans="2:51" s="11" customFormat="1" ht="13.5">
      <c r="B180" s="199"/>
      <c r="C180" s="200"/>
      <c r="D180" s="196" t="s">
        <v>134</v>
      </c>
      <c r="E180" s="201" t="s">
        <v>22</v>
      </c>
      <c r="F180" s="202" t="s">
        <v>136</v>
      </c>
      <c r="G180" s="200"/>
      <c r="H180" s="203" t="s">
        <v>22</v>
      </c>
      <c r="I180" s="204"/>
      <c r="J180" s="200"/>
      <c r="K180" s="200"/>
      <c r="L180" s="205"/>
      <c r="M180" s="206"/>
      <c r="N180" s="207"/>
      <c r="O180" s="207"/>
      <c r="P180" s="207"/>
      <c r="Q180" s="207"/>
      <c r="R180" s="207"/>
      <c r="S180" s="207"/>
      <c r="T180" s="208"/>
      <c r="AT180" s="209" t="s">
        <v>134</v>
      </c>
      <c r="AU180" s="209" t="s">
        <v>24</v>
      </c>
      <c r="AV180" s="11" t="s">
        <v>24</v>
      </c>
      <c r="AW180" s="11" t="s">
        <v>39</v>
      </c>
      <c r="AX180" s="11" t="s">
        <v>76</v>
      </c>
      <c r="AY180" s="209" t="s">
        <v>125</v>
      </c>
    </row>
    <row r="181" spans="2:51" s="12" customFormat="1" ht="13.5">
      <c r="B181" s="210"/>
      <c r="C181" s="211"/>
      <c r="D181" s="212" t="s">
        <v>134</v>
      </c>
      <c r="E181" s="213" t="s">
        <v>22</v>
      </c>
      <c r="F181" s="214" t="s">
        <v>227</v>
      </c>
      <c r="G181" s="211"/>
      <c r="H181" s="215">
        <v>197</v>
      </c>
      <c r="I181" s="216"/>
      <c r="J181" s="211"/>
      <c r="K181" s="211"/>
      <c r="L181" s="217"/>
      <c r="M181" s="218"/>
      <c r="N181" s="219"/>
      <c r="O181" s="219"/>
      <c r="P181" s="219"/>
      <c r="Q181" s="219"/>
      <c r="R181" s="219"/>
      <c r="S181" s="219"/>
      <c r="T181" s="220"/>
      <c r="AT181" s="221" t="s">
        <v>134</v>
      </c>
      <c r="AU181" s="221" t="s">
        <v>24</v>
      </c>
      <c r="AV181" s="12" t="s">
        <v>84</v>
      </c>
      <c r="AW181" s="12" t="s">
        <v>39</v>
      </c>
      <c r="AX181" s="12" t="s">
        <v>76</v>
      </c>
      <c r="AY181" s="221" t="s">
        <v>125</v>
      </c>
    </row>
    <row r="182" spans="2:65" s="1" customFormat="1" ht="22.5" customHeight="1">
      <c r="B182" s="39"/>
      <c r="C182" s="184" t="s">
        <v>233</v>
      </c>
      <c r="D182" s="184" t="s">
        <v>126</v>
      </c>
      <c r="E182" s="185" t="s">
        <v>234</v>
      </c>
      <c r="F182" s="186" t="s">
        <v>235</v>
      </c>
      <c r="G182" s="187" t="s">
        <v>129</v>
      </c>
      <c r="H182" s="188">
        <v>197</v>
      </c>
      <c r="I182" s="189"/>
      <c r="J182" s="190">
        <f>ROUND(I182*H182,2)</f>
        <v>0</v>
      </c>
      <c r="K182" s="186" t="s">
        <v>22</v>
      </c>
      <c r="L182" s="59"/>
      <c r="M182" s="191" t="s">
        <v>22</v>
      </c>
      <c r="N182" s="192" t="s">
        <v>47</v>
      </c>
      <c r="O182" s="40"/>
      <c r="P182" s="193">
        <f>O182*H182</f>
        <v>0</v>
      </c>
      <c r="Q182" s="193">
        <v>2E-05</v>
      </c>
      <c r="R182" s="193">
        <f>Q182*H182</f>
        <v>0.00394</v>
      </c>
      <c r="S182" s="193">
        <v>0</v>
      </c>
      <c r="T182" s="194">
        <f>S182*H182</f>
        <v>0</v>
      </c>
      <c r="AR182" s="22" t="s">
        <v>130</v>
      </c>
      <c r="AT182" s="22" t="s">
        <v>126</v>
      </c>
      <c r="AU182" s="22" t="s">
        <v>24</v>
      </c>
      <c r="AY182" s="22" t="s">
        <v>125</v>
      </c>
      <c r="BE182" s="195">
        <f>IF(N182="základní",J182,0)</f>
        <v>0</v>
      </c>
      <c r="BF182" s="195">
        <f>IF(N182="snížená",J182,0)</f>
        <v>0</v>
      </c>
      <c r="BG182" s="195">
        <f>IF(N182="zákl. přenesená",J182,0)</f>
        <v>0</v>
      </c>
      <c r="BH182" s="195">
        <f>IF(N182="sníž. přenesená",J182,0)</f>
        <v>0</v>
      </c>
      <c r="BI182" s="195">
        <f>IF(N182="nulová",J182,0)</f>
        <v>0</v>
      </c>
      <c r="BJ182" s="22" t="s">
        <v>24</v>
      </c>
      <c r="BK182" s="195">
        <f>ROUND(I182*H182,2)</f>
        <v>0</v>
      </c>
      <c r="BL182" s="22" t="s">
        <v>130</v>
      </c>
      <c r="BM182" s="22" t="s">
        <v>236</v>
      </c>
    </row>
    <row r="183" spans="2:47" s="1" customFormat="1" ht="13.5">
      <c r="B183" s="39"/>
      <c r="C183" s="61"/>
      <c r="D183" s="196" t="s">
        <v>132</v>
      </c>
      <c r="E183" s="61"/>
      <c r="F183" s="197" t="s">
        <v>237</v>
      </c>
      <c r="G183" s="61"/>
      <c r="H183" s="61"/>
      <c r="I183" s="157"/>
      <c r="J183" s="61"/>
      <c r="K183" s="61"/>
      <c r="L183" s="59"/>
      <c r="M183" s="198"/>
      <c r="N183" s="40"/>
      <c r="O183" s="40"/>
      <c r="P183" s="40"/>
      <c r="Q183" s="40"/>
      <c r="R183" s="40"/>
      <c r="S183" s="40"/>
      <c r="T183" s="76"/>
      <c r="AT183" s="22" t="s">
        <v>132</v>
      </c>
      <c r="AU183" s="22" t="s">
        <v>24</v>
      </c>
    </row>
    <row r="184" spans="2:51" s="11" customFormat="1" ht="13.5">
      <c r="B184" s="199"/>
      <c r="C184" s="200"/>
      <c r="D184" s="196" t="s">
        <v>134</v>
      </c>
      <c r="E184" s="201" t="s">
        <v>22</v>
      </c>
      <c r="F184" s="202" t="s">
        <v>135</v>
      </c>
      <c r="G184" s="200"/>
      <c r="H184" s="203" t="s">
        <v>22</v>
      </c>
      <c r="I184" s="204"/>
      <c r="J184" s="200"/>
      <c r="K184" s="200"/>
      <c r="L184" s="205"/>
      <c r="M184" s="206"/>
      <c r="N184" s="207"/>
      <c r="O184" s="207"/>
      <c r="P184" s="207"/>
      <c r="Q184" s="207"/>
      <c r="R184" s="207"/>
      <c r="S184" s="207"/>
      <c r="T184" s="208"/>
      <c r="AT184" s="209" t="s">
        <v>134</v>
      </c>
      <c r="AU184" s="209" t="s">
        <v>24</v>
      </c>
      <c r="AV184" s="11" t="s">
        <v>24</v>
      </c>
      <c r="AW184" s="11" t="s">
        <v>39</v>
      </c>
      <c r="AX184" s="11" t="s">
        <v>76</v>
      </c>
      <c r="AY184" s="209" t="s">
        <v>125</v>
      </c>
    </row>
    <row r="185" spans="2:51" s="11" customFormat="1" ht="13.5">
      <c r="B185" s="199"/>
      <c r="C185" s="200"/>
      <c r="D185" s="196" t="s">
        <v>134</v>
      </c>
      <c r="E185" s="201" t="s">
        <v>22</v>
      </c>
      <c r="F185" s="202" t="s">
        <v>136</v>
      </c>
      <c r="G185" s="200"/>
      <c r="H185" s="203" t="s">
        <v>22</v>
      </c>
      <c r="I185" s="204"/>
      <c r="J185" s="200"/>
      <c r="K185" s="200"/>
      <c r="L185" s="205"/>
      <c r="M185" s="206"/>
      <c r="N185" s="207"/>
      <c r="O185" s="207"/>
      <c r="P185" s="207"/>
      <c r="Q185" s="207"/>
      <c r="R185" s="207"/>
      <c r="S185" s="207"/>
      <c r="T185" s="208"/>
      <c r="AT185" s="209" t="s">
        <v>134</v>
      </c>
      <c r="AU185" s="209" t="s">
        <v>24</v>
      </c>
      <c r="AV185" s="11" t="s">
        <v>24</v>
      </c>
      <c r="AW185" s="11" t="s">
        <v>39</v>
      </c>
      <c r="AX185" s="11" t="s">
        <v>76</v>
      </c>
      <c r="AY185" s="209" t="s">
        <v>125</v>
      </c>
    </row>
    <row r="186" spans="2:51" s="11" customFormat="1" ht="13.5">
      <c r="B186" s="199"/>
      <c r="C186" s="200"/>
      <c r="D186" s="196" t="s">
        <v>134</v>
      </c>
      <c r="E186" s="201" t="s">
        <v>22</v>
      </c>
      <c r="F186" s="202" t="s">
        <v>238</v>
      </c>
      <c r="G186" s="200"/>
      <c r="H186" s="203" t="s">
        <v>22</v>
      </c>
      <c r="I186" s="204"/>
      <c r="J186" s="200"/>
      <c r="K186" s="200"/>
      <c r="L186" s="205"/>
      <c r="M186" s="206"/>
      <c r="N186" s="207"/>
      <c r="O186" s="207"/>
      <c r="P186" s="207"/>
      <c r="Q186" s="207"/>
      <c r="R186" s="207"/>
      <c r="S186" s="207"/>
      <c r="T186" s="208"/>
      <c r="AT186" s="209" t="s">
        <v>134</v>
      </c>
      <c r="AU186" s="209" t="s">
        <v>24</v>
      </c>
      <c r="AV186" s="11" t="s">
        <v>24</v>
      </c>
      <c r="AW186" s="11" t="s">
        <v>39</v>
      </c>
      <c r="AX186" s="11" t="s">
        <v>76</v>
      </c>
      <c r="AY186" s="209" t="s">
        <v>125</v>
      </c>
    </row>
    <row r="187" spans="2:51" s="12" customFormat="1" ht="13.5">
      <c r="B187" s="210"/>
      <c r="C187" s="211"/>
      <c r="D187" s="212" t="s">
        <v>134</v>
      </c>
      <c r="E187" s="213" t="s">
        <v>22</v>
      </c>
      <c r="F187" s="214" t="s">
        <v>239</v>
      </c>
      <c r="G187" s="211"/>
      <c r="H187" s="215">
        <v>197</v>
      </c>
      <c r="I187" s="216"/>
      <c r="J187" s="211"/>
      <c r="K187" s="211"/>
      <c r="L187" s="217"/>
      <c r="M187" s="218"/>
      <c r="N187" s="219"/>
      <c r="O187" s="219"/>
      <c r="P187" s="219"/>
      <c r="Q187" s="219"/>
      <c r="R187" s="219"/>
      <c r="S187" s="219"/>
      <c r="T187" s="220"/>
      <c r="AT187" s="221" t="s">
        <v>134</v>
      </c>
      <c r="AU187" s="221" t="s">
        <v>24</v>
      </c>
      <c r="AV187" s="12" t="s">
        <v>84</v>
      </c>
      <c r="AW187" s="12" t="s">
        <v>39</v>
      </c>
      <c r="AX187" s="12" t="s">
        <v>76</v>
      </c>
      <c r="AY187" s="221" t="s">
        <v>125</v>
      </c>
    </row>
    <row r="188" spans="2:65" s="1" customFormat="1" ht="22.5" customHeight="1">
      <c r="B188" s="39"/>
      <c r="C188" s="184" t="s">
        <v>240</v>
      </c>
      <c r="D188" s="184" t="s">
        <v>126</v>
      </c>
      <c r="E188" s="185" t="s">
        <v>241</v>
      </c>
      <c r="F188" s="186" t="s">
        <v>242</v>
      </c>
      <c r="G188" s="187" t="s">
        <v>206</v>
      </c>
      <c r="H188" s="188">
        <v>110</v>
      </c>
      <c r="I188" s="189"/>
      <c r="J188" s="190">
        <f>ROUND(I188*H188,2)</f>
        <v>0</v>
      </c>
      <c r="K188" s="186" t="s">
        <v>212</v>
      </c>
      <c r="L188" s="59"/>
      <c r="M188" s="191" t="s">
        <v>22</v>
      </c>
      <c r="N188" s="192" t="s">
        <v>47</v>
      </c>
      <c r="O188" s="40"/>
      <c r="P188" s="193">
        <f>O188*H188</f>
        <v>0</v>
      </c>
      <c r="Q188" s="193">
        <v>0</v>
      </c>
      <c r="R188" s="193">
        <f>Q188*H188</f>
        <v>0</v>
      </c>
      <c r="S188" s="193">
        <v>0</v>
      </c>
      <c r="T188" s="194">
        <f>S188*H188</f>
        <v>0</v>
      </c>
      <c r="AR188" s="22" t="s">
        <v>130</v>
      </c>
      <c r="AT188" s="22" t="s">
        <v>126</v>
      </c>
      <c r="AU188" s="22" t="s">
        <v>24</v>
      </c>
      <c r="AY188" s="22" t="s">
        <v>125</v>
      </c>
      <c r="BE188" s="195">
        <f>IF(N188="základní",J188,0)</f>
        <v>0</v>
      </c>
      <c r="BF188" s="195">
        <f>IF(N188="snížená",J188,0)</f>
        <v>0</v>
      </c>
      <c r="BG188" s="195">
        <f>IF(N188="zákl. přenesená",J188,0)</f>
        <v>0</v>
      </c>
      <c r="BH188" s="195">
        <f>IF(N188="sníž. přenesená",J188,0)</f>
        <v>0</v>
      </c>
      <c r="BI188" s="195">
        <f>IF(N188="nulová",J188,0)</f>
        <v>0</v>
      </c>
      <c r="BJ188" s="22" t="s">
        <v>24</v>
      </c>
      <c r="BK188" s="195">
        <f>ROUND(I188*H188,2)</f>
        <v>0</v>
      </c>
      <c r="BL188" s="22" t="s">
        <v>130</v>
      </c>
      <c r="BM188" s="22" t="s">
        <v>243</v>
      </c>
    </row>
    <row r="189" spans="2:47" s="1" customFormat="1" ht="27">
      <c r="B189" s="39"/>
      <c r="C189" s="61"/>
      <c r="D189" s="196" t="s">
        <v>132</v>
      </c>
      <c r="E189" s="61"/>
      <c r="F189" s="197" t="s">
        <v>244</v>
      </c>
      <c r="G189" s="61"/>
      <c r="H189" s="61"/>
      <c r="I189" s="157"/>
      <c r="J189" s="61"/>
      <c r="K189" s="61"/>
      <c r="L189" s="59"/>
      <c r="M189" s="198"/>
      <c r="N189" s="40"/>
      <c r="O189" s="40"/>
      <c r="P189" s="40"/>
      <c r="Q189" s="40"/>
      <c r="R189" s="40"/>
      <c r="S189" s="40"/>
      <c r="T189" s="76"/>
      <c r="AT189" s="22" t="s">
        <v>132</v>
      </c>
      <c r="AU189" s="22" t="s">
        <v>24</v>
      </c>
    </row>
    <row r="190" spans="2:51" s="11" customFormat="1" ht="13.5">
      <c r="B190" s="199"/>
      <c r="C190" s="200"/>
      <c r="D190" s="196" t="s">
        <v>134</v>
      </c>
      <c r="E190" s="201" t="s">
        <v>22</v>
      </c>
      <c r="F190" s="202" t="s">
        <v>135</v>
      </c>
      <c r="G190" s="200"/>
      <c r="H190" s="203" t="s">
        <v>22</v>
      </c>
      <c r="I190" s="204"/>
      <c r="J190" s="200"/>
      <c r="K190" s="200"/>
      <c r="L190" s="205"/>
      <c r="M190" s="206"/>
      <c r="N190" s="207"/>
      <c r="O190" s="207"/>
      <c r="P190" s="207"/>
      <c r="Q190" s="207"/>
      <c r="R190" s="207"/>
      <c r="S190" s="207"/>
      <c r="T190" s="208"/>
      <c r="AT190" s="209" t="s">
        <v>134</v>
      </c>
      <c r="AU190" s="209" t="s">
        <v>24</v>
      </c>
      <c r="AV190" s="11" t="s">
        <v>24</v>
      </c>
      <c r="AW190" s="11" t="s">
        <v>39</v>
      </c>
      <c r="AX190" s="11" t="s">
        <v>76</v>
      </c>
      <c r="AY190" s="209" t="s">
        <v>125</v>
      </c>
    </row>
    <row r="191" spans="2:51" s="11" customFormat="1" ht="13.5">
      <c r="B191" s="199"/>
      <c r="C191" s="200"/>
      <c r="D191" s="196" t="s">
        <v>134</v>
      </c>
      <c r="E191" s="201" t="s">
        <v>22</v>
      </c>
      <c r="F191" s="202" t="s">
        <v>136</v>
      </c>
      <c r="G191" s="200"/>
      <c r="H191" s="203" t="s">
        <v>22</v>
      </c>
      <c r="I191" s="204"/>
      <c r="J191" s="200"/>
      <c r="K191" s="200"/>
      <c r="L191" s="205"/>
      <c r="M191" s="206"/>
      <c r="N191" s="207"/>
      <c r="O191" s="207"/>
      <c r="P191" s="207"/>
      <c r="Q191" s="207"/>
      <c r="R191" s="207"/>
      <c r="S191" s="207"/>
      <c r="T191" s="208"/>
      <c r="AT191" s="209" t="s">
        <v>134</v>
      </c>
      <c r="AU191" s="209" t="s">
        <v>24</v>
      </c>
      <c r="AV191" s="11" t="s">
        <v>24</v>
      </c>
      <c r="AW191" s="11" t="s">
        <v>39</v>
      </c>
      <c r="AX191" s="11" t="s">
        <v>76</v>
      </c>
      <c r="AY191" s="209" t="s">
        <v>125</v>
      </c>
    </row>
    <row r="192" spans="2:51" s="12" customFormat="1" ht="13.5">
      <c r="B192" s="210"/>
      <c r="C192" s="211"/>
      <c r="D192" s="212" t="s">
        <v>134</v>
      </c>
      <c r="E192" s="213" t="s">
        <v>22</v>
      </c>
      <c r="F192" s="214" t="s">
        <v>245</v>
      </c>
      <c r="G192" s="211"/>
      <c r="H192" s="215">
        <v>110</v>
      </c>
      <c r="I192" s="216"/>
      <c r="J192" s="211"/>
      <c r="K192" s="211"/>
      <c r="L192" s="217"/>
      <c r="M192" s="218"/>
      <c r="N192" s="219"/>
      <c r="O192" s="219"/>
      <c r="P192" s="219"/>
      <c r="Q192" s="219"/>
      <c r="R192" s="219"/>
      <c r="S192" s="219"/>
      <c r="T192" s="220"/>
      <c r="AT192" s="221" t="s">
        <v>134</v>
      </c>
      <c r="AU192" s="221" t="s">
        <v>24</v>
      </c>
      <c r="AV192" s="12" t="s">
        <v>84</v>
      </c>
      <c r="AW192" s="12" t="s">
        <v>39</v>
      </c>
      <c r="AX192" s="12" t="s">
        <v>76</v>
      </c>
      <c r="AY192" s="221" t="s">
        <v>125</v>
      </c>
    </row>
    <row r="193" spans="2:65" s="1" customFormat="1" ht="22.5" customHeight="1">
      <c r="B193" s="39"/>
      <c r="C193" s="184" t="s">
        <v>9</v>
      </c>
      <c r="D193" s="184" t="s">
        <v>126</v>
      </c>
      <c r="E193" s="185" t="s">
        <v>246</v>
      </c>
      <c r="F193" s="186" t="s">
        <v>247</v>
      </c>
      <c r="G193" s="187" t="s">
        <v>248</v>
      </c>
      <c r="H193" s="188">
        <v>28.16</v>
      </c>
      <c r="I193" s="189"/>
      <c r="J193" s="190">
        <f>ROUND(I193*H193,2)</f>
        <v>0</v>
      </c>
      <c r="K193" s="186" t="s">
        <v>212</v>
      </c>
      <c r="L193" s="59"/>
      <c r="M193" s="191" t="s">
        <v>22</v>
      </c>
      <c r="N193" s="192" t="s">
        <v>47</v>
      </c>
      <c r="O193" s="40"/>
      <c r="P193" s="193">
        <f>O193*H193</f>
        <v>0</v>
      </c>
      <c r="Q193" s="193">
        <v>0</v>
      </c>
      <c r="R193" s="193">
        <f>Q193*H193</f>
        <v>0</v>
      </c>
      <c r="S193" s="193">
        <v>0</v>
      </c>
      <c r="T193" s="194">
        <f>S193*H193</f>
        <v>0</v>
      </c>
      <c r="AR193" s="22" t="s">
        <v>130</v>
      </c>
      <c r="AT193" s="22" t="s">
        <v>126</v>
      </c>
      <c r="AU193" s="22" t="s">
        <v>24</v>
      </c>
      <c r="AY193" s="22" t="s">
        <v>125</v>
      </c>
      <c r="BE193" s="195">
        <f>IF(N193="základní",J193,0)</f>
        <v>0</v>
      </c>
      <c r="BF193" s="195">
        <f>IF(N193="snížená",J193,0)</f>
        <v>0</v>
      </c>
      <c r="BG193" s="195">
        <f>IF(N193="zákl. přenesená",J193,0)</f>
        <v>0</v>
      </c>
      <c r="BH193" s="195">
        <f>IF(N193="sníž. přenesená",J193,0)</f>
        <v>0</v>
      </c>
      <c r="BI193" s="195">
        <f>IF(N193="nulová",J193,0)</f>
        <v>0</v>
      </c>
      <c r="BJ193" s="22" t="s">
        <v>24</v>
      </c>
      <c r="BK193" s="195">
        <f>ROUND(I193*H193,2)</f>
        <v>0</v>
      </c>
      <c r="BL193" s="22" t="s">
        <v>130</v>
      </c>
      <c r="BM193" s="22" t="s">
        <v>249</v>
      </c>
    </row>
    <row r="194" spans="2:47" s="1" customFormat="1" ht="27">
      <c r="B194" s="39"/>
      <c r="C194" s="61"/>
      <c r="D194" s="196" t="s">
        <v>132</v>
      </c>
      <c r="E194" s="61"/>
      <c r="F194" s="197" t="s">
        <v>250</v>
      </c>
      <c r="G194" s="61"/>
      <c r="H194" s="61"/>
      <c r="I194" s="157"/>
      <c r="J194" s="61"/>
      <c r="K194" s="61"/>
      <c r="L194" s="59"/>
      <c r="M194" s="198"/>
      <c r="N194" s="40"/>
      <c r="O194" s="40"/>
      <c r="P194" s="40"/>
      <c r="Q194" s="40"/>
      <c r="R194" s="40"/>
      <c r="S194" s="40"/>
      <c r="T194" s="76"/>
      <c r="AT194" s="22" t="s">
        <v>132</v>
      </c>
      <c r="AU194" s="22" t="s">
        <v>24</v>
      </c>
    </row>
    <row r="195" spans="2:51" s="12" customFormat="1" ht="13.5">
      <c r="B195" s="210"/>
      <c r="C195" s="211"/>
      <c r="D195" s="212" t="s">
        <v>134</v>
      </c>
      <c r="E195" s="213" t="s">
        <v>22</v>
      </c>
      <c r="F195" s="214" t="s">
        <v>251</v>
      </c>
      <c r="G195" s="211"/>
      <c r="H195" s="215">
        <v>28.16</v>
      </c>
      <c r="I195" s="216"/>
      <c r="J195" s="211"/>
      <c r="K195" s="211"/>
      <c r="L195" s="217"/>
      <c r="M195" s="218"/>
      <c r="N195" s="219"/>
      <c r="O195" s="219"/>
      <c r="P195" s="219"/>
      <c r="Q195" s="219"/>
      <c r="R195" s="219"/>
      <c r="S195" s="219"/>
      <c r="T195" s="220"/>
      <c r="AT195" s="221" t="s">
        <v>134</v>
      </c>
      <c r="AU195" s="221" t="s">
        <v>24</v>
      </c>
      <c r="AV195" s="12" t="s">
        <v>84</v>
      </c>
      <c r="AW195" s="12" t="s">
        <v>39</v>
      </c>
      <c r="AX195" s="12" t="s">
        <v>76</v>
      </c>
      <c r="AY195" s="221" t="s">
        <v>125</v>
      </c>
    </row>
    <row r="196" spans="2:65" s="1" customFormat="1" ht="22.5" customHeight="1">
      <c r="B196" s="39"/>
      <c r="C196" s="184" t="s">
        <v>252</v>
      </c>
      <c r="D196" s="184" t="s">
        <v>126</v>
      </c>
      <c r="E196" s="185" t="s">
        <v>253</v>
      </c>
      <c r="F196" s="186" t="s">
        <v>254</v>
      </c>
      <c r="G196" s="187" t="s">
        <v>248</v>
      </c>
      <c r="H196" s="188">
        <v>535.04</v>
      </c>
      <c r="I196" s="189"/>
      <c r="J196" s="190">
        <f>ROUND(I196*H196,2)</f>
        <v>0</v>
      </c>
      <c r="K196" s="186" t="s">
        <v>212</v>
      </c>
      <c r="L196" s="59"/>
      <c r="M196" s="191" t="s">
        <v>22</v>
      </c>
      <c r="N196" s="192" t="s">
        <v>47</v>
      </c>
      <c r="O196" s="40"/>
      <c r="P196" s="193">
        <f>O196*H196</f>
        <v>0</v>
      </c>
      <c r="Q196" s="193">
        <v>0</v>
      </c>
      <c r="R196" s="193">
        <f>Q196*H196</f>
        <v>0</v>
      </c>
      <c r="S196" s="193">
        <v>0</v>
      </c>
      <c r="T196" s="194">
        <f>S196*H196</f>
        <v>0</v>
      </c>
      <c r="AR196" s="22" t="s">
        <v>130</v>
      </c>
      <c r="AT196" s="22" t="s">
        <v>126</v>
      </c>
      <c r="AU196" s="22" t="s">
        <v>24</v>
      </c>
      <c r="AY196" s="22" t="s">
        <v>125</v>
      </c>
      <c r="BE196" s="195">
        <f>IF(N196="základní",J196,0)</f>
        <v>0</v>
      </c>
      <c r="BF196" s="195">
        <f>IF(N196="snížená",J196,0)</f>
        <v>0</v>
      </c>
      <c r="BG196" s="195">
        <f>IF(N196="zákl. přenesená",J196,0)</f>
        <v>0</v>
      </c>
      <c r="BH196" s="195">
        <f>IF(N196="sníž. přenesená",J196,0)</f>
        <v>0</v>
      </c>
      <c r="BI196" s="195">
        <f>IF(N196="nulová",J196,0)</f>
        <v>0</v>
      </c>
      <c r="BJ196" s="22" t="s">
        <v>24</v>
      </c>
      <c r="BK196" s="195">
        <f>ROUND(I196*H196,2)</f>
        <v>0</v>
      </c>
      <c r="BL196" s="22" t="s">
        <v>130</v>
      </c>
      <c r="BM196" s="22" t="s">
        <v>255</v>
      </c>
    </row>
    <row r="197" spans="2:47" s="1" customFormat="1" ht="27">
      <c r="B197" s="39"/>
      <c r="C197" s="61"/>
      <c r="D197" s="196" t="s">
        <v>132</v>
      </c>
      <c r="E197" s="61"/>
      <c r="F197" s="197" t="s">
        <v>256</v>
      </c>
      <c r="G197" s="61"/>
      <c r="H197" s="61"/>
      <c r="I197" s="157"/>
      <c r="J197" s="61"/>
      <c r="K197" s="61"/>
      <c r="L197" s="59"/>
      <c r="M197" s="198"/>
      <c r="N197" s="40"/>
      <c r="O197" s="40"/>
      <c r="P197" s="40"/>
      <c r="Q197" s="40"/>
      <c r="R197" s="40"/>
      <c r="S197" s="40"/>
      <c r="T197" s="76"/>
      <c r="AT197" s="22" t="s">
        <v>132</v>
      </c>
      <c r="AU197" s="22" t="s">
        <v>24</v>
      </c>
    </row>
    <row r="198" spans="2:51" s="12" customFormat="1" ht="13.5">
      <c r="B198" s="210"/>
      <c r="C198" s="211"/>
      <c r="D198" s="196" t="s">
        <v>134</v>
      </c>
      <c r="E198" s="222" t="s">
        <v>22</v>
      </c>
      <c r="F198" s="223" t="s">
        <v>251</v>
      </c>
      <c r="G198" s="211"/>
      <c r="H198" s="224">
        <v>28.16</v>
      </c>
      <c r="I198" s="216"/>
      <c r="J198" s="211"/>
      <c r="K198" s="211"/>
      <c r="L198" s="217"/>
      <c r="M198" s="218"/>
      <c r="N198" s="219"/>
      <c r="O198" s="219"/>
      <c r="P198" s="219"/>
      <c r="Q198" s="219"/>
      <c r="R198" s="219"/>
      <c r="S198" s="219"/>
      <c r="T198" s="220"/>
      <c r="AT198" s="221" t="s">
        <v>134</v>
      </c>
      <c r="AU198" s="221" t="s">
        <v>24</v>
      </c>
      <c r="AV198" s="12" t="s">
        <v>84</v>
      </c>
      <c r="AW198" s="12" t="s">
        <v>39</v>
      </c>
      <c r="AX198" s="12" t="s">
        <v>76</v>
      </c>
      <c r="AY198" s="221" t="s">
        <v>125</v>
      </c>
    </row>
    <row r="199" spans="2:51" s="12" customFormat="1" ht="13.5">
      <c r="B199" s="210"/>
      <c r="C199" s="211"/>
      <c r="D199" s="212" t="s">
        <v>134</v>
      </c>
      <c r="E199" s="211"/>
      <c r="F199" s="214" t="s">
        <v>257</v>
      </c>
      <c r="G199" s="211"/>
      <c r="H199" s="215">
        <v>535.04</v>
      </c>
      <c r="I199" s="216"/>
      <c r="J199" s="211"/>
      <c r="K199" s="211"/>
      <c r="L199" s="217"/>
      <c r="M199" s="218"/>
      <c r="N199" s="219"/>
      <c r="O199" s="219"/>
      <c r="P199" s="219"/>
      <c r="Q199" s="219"/>
      <c r="R199" s="219"/>
      <c r="S199" s="219"/>
      <c r="T199" s="220"/>
      <c r="AT199" s="221" t="s">
        <v>134</v>
      </c>
      <c r="AU199" s="221" t="s">
        <v>24</v>
      </c>
      <c r="AV199" s="12" t="s">
        <v>84</v>
      </c>
      <c r="AW199" s="12" t="s">
        <v>6</v>
      </c>
      <c r="AX199" s="12" t="s">
        <v>24</v>
      </c>
      <c r="AY199" s="221" t="s">
        <v>125</v>
      </c>
    </row>
    <row r="200" spans="2:65" s="1" customFormat="1" ht="22.5" customHeight="1">
      <c r="B200" s="39"/>
      <c r="C200" s="184" t="s">
        <v>258</v>
      </c>
      <c r="D200" s="184" t="s">
        <v>126</v>
      </c>
      <c r="E200" s="185" t="s">
        <v>259</v>
      </c>
      <c r="F200" s="186" t="s">
        <v>260</v>
      </c>
      <c r="G200" s="187" t="s">
        <v>248</v>
      </c>
      <c r="H200" s="188">
        <v>28.16</v>
      </c>
      <c r="I200" s="189"/>
      <c r="J200" s="190">
        <f>ROUND(I200*H200,2)</f>
        <v>0</v>
      </c>
      <c r="K200" s="186" t="s">
        <v>212</v>
      </c>
      <c r="L200" s="59"/>
      <c r="M200" s="191" t="s">
        <v>22</v>
      </c>
      <c r="N200" s="192" t="s">
        <v>47</v>
      </c>
      <c r="O200" s="40"/>
      <c r="P200" s="193">
        <f>O200*H200</f>
        <v>0</v>
      </c>
      <c r="Q200" s="193">
        <v>0</v>
      </c>
      <c r="R200" s="193">
        <f>Q200*H200</f>
        <v>0</v>
      </c>
      <c r="S200" s="193">
        <v>0</v>
      </c>
      <c r="T200" s="194">
        <f>S200*H200</f>
        <v>0</v>
      </c>
      <c r="AR200" s="22" t="s">
        <v>130</v>
      </c>
      <c r="AT200" s="22" t="s">
        <v>126</v>
      </c>
      <c r="AU200" s="22" t="s">
        <v>24</v>
      </c>
      <c r="AY200" s="22" t="s">
        <v>125</v>
      </c>
      <c r="BE200" s="195">
        <f>IF(N200="základní",J200,0)</f>
        <v>0</v>
      </c>
      <c r="BF200" s="195">
        <f>IF(N200="snížená",J200,0)</f>
        <v>0</v>
      </c>
      <c r="BG200" s="195">
        <f>IF(N200="zákl. přenesená",J200,0)</f>
        <v>0</v>
      </c>
      <c r="BH200" s="195">
        <f>IF(N200="sníž. přenesená",J200,0)</f>
        <v>0</v>
      </c>
      <c r="BI200" s="195">
        <f>IF(N200="nulová",J200,0)</f>
        <v>0</v>
      </c>
      <c r="BJ200" s="22" t="s">
        <v>24</v>
      </c>
      <c r="BK200" s="195">
        <f>ROUND(I200*H200,2)</f>
        <v>0</v>
      </c>
      <c r="BL200" s="22" t="s">
        <v>130</v>
      </c>
      <c r="BM200" s="22" t="s">
        <v>261</v>
      </c>
    </row>
    <row r="201" spans="2:47" s="1" customFormat="1" ht="13.5">
      <c r="B201" s="39"/>
      <c r="C201" s="61"/>
      <c r="D201" s="196" t="s">
        <v>132</v>
      </c>
      <c r="E201" s="61"/>
      <c r="F201" s="197" t="s">
        <v>262</v>
      </c>
      <c r="G201" s="61"/>
      <c r="H201" s="61"/>
      <c r="I201" s="157"/>
      <c r="J201" s="61"/>
      <c r="K201" s="61"/>
      <c r="L201" s="59"/>
      <c r="M201" s="198"/>
      <c r="N201" s="40"/>
      <c r="O201" s="40"/>
      <c r="P201" s="40"/>
      <c r="Q201" s="40"/>
      <c r="R201" s="40"/>
      <c r="S201" s="40"/>
      <c r="T201" s="76"/>
      <c r="AT201" s="22" t="s">
        <v>132</v>
      </c>
      <c r="AU201" s="22" t="s">
        <v>24</v>
      </c>
    </row>
    <row r="202" spans="2:51" s="12" customFormat="1" ht="13.5">
      <c r="B202" s="210"/>
      <c r="C202" s="211"/>
      <c r="D202" s="212" t="s">
        <v>134</v>
      </c>
      <c r="E202" s="213" t="s">
        <v>22</v>
      </c>
      <c r="F202" s="214" t="s">
        <v>251</v>
      </c>
      <c r="G202" s="211"/>
      <c r="H202" s="215">
        <v>28.16</v>
      </c>
      <c r="I202" s="216"/>
      <c r="J202" s="211"/>
      <c r="K202" s="211"/>
      <c r="L202" s="217"/>
      <c r="M202" s="218"/>
      <c r="N202" s="219"/>
      <c r="O202" s="219"/>
      <c r="P202" s="219"/>
      <c r="Q202" s="219"/>
      <c r="R202" s="219"/>
      <c r="S202" s="219"/>
      <c r="T202" s="220"/>
      <c r="AT202" s="221" t="s">
        <v>134</v>
      </c>
      <c r="AU202" s="221" t="s">
        <v>24</v>
      </c>
      <c r="AV202" s="12" t="s">
        <v>84</v>
      </c>
      <c r="AW202" s="12" t="s">
        <v>39</v>
      </c>
      <c r="AX202" s="12" t="s">
        <v>76</v>
      </c>
      <c r="AY202" s="221" t="s">
        <v>125</v>
      </c>
    </row>
    <row r="203" spans="2:65" s="1" customFormat="1" ht="31.5" customHeight="1">
      <c r="B203" s="39"/>
      <c r="C203" s="184" t="s">
        <v>263</v>
      </c>
      <c r="D203" s="184" t="s">
        <v>126</v>
      </c>
      <c r="E203" s="185" t="s">
        <v>264</v>
      </c>
      <c r="F203" s="186" t="s">
        <v>265</v>
      </c>
      <c r="G203" s="187" t="s">
        <v>248</v>
      </c>
      <c r="H203" s="188">
        <v>0.116</v>
      </c>
      <c r="I203" s="189"/>
      <c r="J203" s="190">
        <f>ROUND(I203*H203,2)</f>
        <v>0</v>
      </c>
      <c r="K203" s="186" t="s">
        <v>212</v>
      </c>
      <c r="L203" s="59"/>
      <c r="M203" s="191" t="s">
        <v>22</v>
      </c>
      <c r="N203" s="192" t="s">
        <v>47</v>
      </c>
      <c r="O203" s="40"/>
      <c r="P203" s="193">
        <f>O203*H203</f>
        <v>0</v>
      </c>
      <c r="Q203" s="193">
        <v>0</v>
      </c>
      <c r="R203" s="193">
        <f>Q203*H203</f>
        <v>0</v>
      </c>
      <c r="S203" s="193">
        <v>0</v>
      </c>
      <c r="T203" s="194">
        <f>S203*H203</f>
        <v>0</v>
      </c>
      <c r="AR203" s="22" t="s">
        <v>130</v>
      </c>
      <c r="AT203" s="22" t="s">
        <v>126</v>
      </c>
      <c r="AU203" s="22" t="s">
        <v>24</v>
      </c>
      <c r="AY203" s="22" t="s">
        <v>125</v>
      </c>
      <c r="BE203" s="195">
        <f>IF(N203="základní",J203,0)</f>
        <v>0</v>
      </c>
      <c r="BF203" s="195">
        <f>IF(N203="snížená",J203,0)</f>
        <v>0</v>
      </c>
      <c r="BG203" s="195">
        <f>IF(N203="zákl. přenesená",J203,0)</f>
        <v>0</v>
      </c>
      <c r="BH203" s="195">
        <f>IF(N203="sníž. přenesená",J203,0)</f>
        <v>0</v>
      </c>
      <c r="BI203" s="195">
        <f>IF(N203="nulová",J203,0)</f>
        <v>0</v>
      </c>
      <c r="BJ203" s="22" t="s">
        <v>24</v>
      </c>
      <c r="BK203" s="195">
        <f>ROUND(I203*H203,2)</f>
        <v>0</v>
      </c>
      <c r="BL203" s="22" t="s">
        <v>130</v>
      </c>
      <c r="BM203" s="22" t="s">
        <v>266</v>
      </c>
    </row>
    <row r="204" spans="2:47" s="1" customFormat="1" ht="27">
      <c r="B204" s="39"/>
      <c r="C204" s="61"/>
      <c r="D204" s="196" t="s">
        <v>132</v>
      </c>
      <c r="E204" s="61"/>
      <c r="F204" s="197" t="s">
        <v>267</v>
      </c>
      <c r="G204" s="61"/>
      <c r="H204" s="61"/>
      <c r="I204" s="157"/>
      <c r="J204" s="61"/>
      <c r="K204" s="61"/>
      <c r="L204" s="59"/>
      <c r="M204" s="198"/>
      <c r="N204" s="40"/>
      <c r="O204" s="40"/>
      <c r="P204" s="40"/>
      <c r="Q204" s="40"/>
      <c r="R204" s="40"/>
      <c r="S204" s="40"/>
      <c r="T204" s="76"/>
      <c r="AT204" s="22" t="s">
        <v>132</v>
      </c>
      <c r="AU204" s="22" t="s">
        <v>24</v>
      </c>
    </row>
    <row r="205" spans="2:51" s="12" customFormat="1" ht="13.5">
      <c r="B205" s="210"/>
      <c r="C205" s="211"/>
      <c r="D205" s="196" t="s">
        <v>134</v>
      </c>
      <c r="E205" s="222" t="s">
        <v>22</v>
      </c>
      <c r="F205" s="223" t="s">
        <v>268</v>
      </c>
      <c r="G205" s="211"/>
      <c r="H205" s="224">
        <v>0.116</v>
      </c>
      <c r="I205" s="216"/>
      <c r="J205" s="211"/>
      <c r="K205" s="211"/>
      <c r="L205" s="217"/>
      <c r="M205" s="218"/>
      <c r="N205" s="219"/>
      <c r="O205" s="219"/>
      <c r="P205" s="219"/>
      <c r="Q205" s="219"/>
      <c r="R205" s="219"/>
      <c r="S205" s="219"/>
      <c r="T205" s="220"/>
      <c r="AT205" s="221" t="s">
        <v>134</v>
      </c>
      <c r="AU205" s="221" t="s">
        <v>24</v>
      </c>
      <c r="AV205" s="12" t="s">
        <v>84</v>
      </c>
      <c r="AW205" s="12" t="s">
        <v>39</v>
      </c>
      <c r="AX205" s="12" t="s">
        <v>76</v>
      </c>
      <c r="AY205" s="221" t="s">
        <v>125</v>
      </c>
    </row>
    <row r="206" spans="2:63" s="10" customFormat="1" ht="37.35" customHeight="1">
      <c r="B206" s="170"/>
      <c r="C206" s="171"/>
      <c r="D206" s="172" t="s">
        <v>75</v>
      </c>
      <c r="E206" s="173" t="s">
        <v>269</v>
      </c>
      <c r="F206" s="173" t="s">
        <v>270</v>
      </c>
      <c r="G206" s="171"/>
      <c r="H206" s="171"/>
      <c r="I206" s="174"/>
      <c r="J206" s="175">
        <f>BK206</f>
        <v>0</v>
      </c>
      <c r="K206" s="171"/>
      <c r="L206" s="176"/>
      <c r="M206" s="177"/>
      <c r="N206" s="178"/>
      <c r="O206" s="178"/>
      <c r="P206" s="179">
        <f>SUM(P207:P267)</f>
        <v>0</v>
      </c>
      <c r="Q206" s="178"/>
      <c r="R206" s="179">
        <f>SUM(R207:R267)</f>
        <v>1.92198</v>
      </c>
      <c r="S206" s="178"/>
      <c r="T206" s="180">
        <f>SUM(T207:T267)</f>
        <v>186.945</v>
      </c>
      <c r="AR206" s="181" t="s">
        <v>24</v>
      </c>
      <c r="AT206" s="182" t="s">
        <v>75</v>
      </c>
      <c r="AU206" s="182" t="s">
        <v>76</v>
      </c>
      <c r="AY206" s="181" t="s">
        <v>125</v>
      </c>
      <c r="BK206" s="183">
        <f>SUM(BK207:BK267)</f>
        <v>0</v>
      </c>
    </row>
    <row r="207" spans="2:65" s="1" customFormat="1" ht="31.5" customHeight="1">
      <c r="B207" s="39"/>
      <c r="C207" s="184" t="s">
        <v>271</v>
      </c>
      <c r="D207" s="184" t="s">
        <v>126</v>
      </c>
      <c r="E207" s="185" t="s">
        <v>272</v>
      </c>
      <c r="F207" s="186" t="s">
        <v>273</v>
      </c>
      <c r="G207" s="187" t="s">
        <v>206</v>
      </c>
      <c r="H207" s="188">
        <v>1815</v>
      </c>
      <c r="I207" s="189"/>
      <c r="J207" s="190">
        <f>ROUND(I207*H207,2)</f>
        <v>0</v>
      </c>
      <c r="K207" s="186" t="s">
        <v>212</v>
      </c>
      <c r="L207" s="59"/>
      <c r="M207" s="191" t="s">
        <v>22</v>
      </c>
      <c r="N207" s="192" t="s">
        <v>47</v>
      </c>
      <c r="O207" s="40"/>
      <c r="P207" s="193">
        <f>O207*H207</f>
        <v>0</v>
      </c>
      <c r="Q207" s="193">
        <v>8E-05</v>
      </c>
      <c r="R207" s="193">
        <f>Q207*H207</f>
        <v>0.14520000000000002</v>
      </c>
      <c r="S207" s="193">
        <v>0.103</v>
      </c>
      <c r="T207" s="194">
        <f>S207*H207</f>
        <v>186.945</v>
      </c>
      <c r="AR207" s="22" t="s">
        <v>130</v>
      </c>
      <c r="AT207" s="22" t="s">
        <v>126</v>
      </c>
      <c r="AU207" s="22" t="s">
        <v>24</v>
      </c>
      <c r="AY207" s="22" t="s">
        <v>125</v>
      </c>
      <c r="BE207" s="195">
        <f>IF(N207="základní",J207,0)</f>
        <v>0</v>
      </c>
      <c r="BF207" s="195">
        <f>IF(N207="snížená",J207,0)</f>
        <v>0</v>
      </c>
      <c r="BG207" s="195">
        <f>IF(N207="zákl. přenesená",J207,0)</f>
        <v>0</v>
      </c>
      <c r="BH207" s="195">
        <f>IF(N207="sníž. přenesená",J207,0)</f>
        <v>0</v>
      </c>
      <c r="BI207" s="195">
        <f>IF(N207="nulová",J207,0)</f>
        <v>0</v>
      </c>
      <c r="BJ207" s="22" t="s">
        <v>24</v>
      </c>
      <c r="BK207" s="195">
        <f>ROUND(I207*H207,2)</f>
        <v>0</v>
      </c>
      <c r="BL207" s="22" t="s">
        <v>130</v>
      </c>
      <c r="BM207" s="22" t="s">
        <v>274</v>
      </c>
    </row>
    <row r="208" spans="2:47" s="1" customFormat="1" ht="40.5">
      <c r="B208" s="39"/>
      <c r="C208" s="61"/>
      <c r="D208" s="196" t="s">
        <v>132</v>
      </c>
      <c r="E208" s="61"/>
      <c r="F208" s="197" t="s">
        <v>275</v>
      </c>
      <c r="G208" s="61"/>
      <c r="H208" s="61"/>
      <c r="I208" s="157"/>
      <c r="J208" s="61"/>
      <c r="K208" s="61"/>
      <c r="L208" s="59"/>
      <c r="M208" s="198"/>
      <c r="N208" s="40"/>
      <c r="O208" s="40"/>
      <c r="P208" s="40"/>
      <c r="Q208" s="40"/>
      <c r="R208" s="40"/>
      <c r="S208" s="40"/>
      <c r="T208" s="76"/>
      <c r="AT208" s="22" t="s">
        <v>132</v>
      </c>
      <c r="AU208" s="22" t="s">
        <v>24</v>
      </c>
    </row>
    <row r="209" spans="2:51" s="11" customFormat="1" ht="13.5">
      <c r="B209" s="199"/>
      <c r="C209" s="200"/>
      <c r="D209" s="196" t="s">
        <v>134</v>
      </c>
      <c r="E209" s="201" t="s">
        <v>22</v>
      </c>
      <c r="F209" s="202" t="s">
        <v>135</v>
      </c>
      <c r="G209" s="200"/>
      <c r="H209" s="203" t="s">
        <v>22</v>
      </c>
      <c r="I209" s="204"/>
      <c r="J209" s="200"/>
      <c r="K209" s="200"/>
      <c r="L209" s="205"/>
      <c r="M209" s="206"/>
      <c r="N209" s="207"/>
      <c r="O209" s="207"/>
      <c r="P209" s="207"/>
      <c r="Q209" s="207"/>
      <c r="R209" s="207"/>
      <c r="S209" s="207"/>
      <c r="T209" s="208"/>
      <c r="AT209" s="209" t="s">
        <v>134</v>
      </c>
      <c r="AU209" s="209" t="s">
        <v>24</v>
      </c>
      <c r="AV209" s="11" t="s">
        <v>24</v>
      </c>
      <c r="AW209" s="11" t="s">
        <v>39</v>
      </c>
      <c r="AX209" s="11" t="s">
        <v>76</v>
      </c>
      <c r="AY209" s="209" t="s">
        <v>125</v>
      </c>
    </row>
    <row r="210" spans="2:51" s="11" customFormat="1" ht="13.5">
      <c r="B210" s="199"/>
      <c r="C210" s="200"/>
      <c r="D210" s="196" t="s">
        <v>134</v>
      </c>
      <c r="E210" s="201" t="s">
        <v>22</v>
      </c>
      <c r="F210" s="202" t="s">
        <v>136</v>
      </c>
      <c r="G210" s="200"/>
      <c r="H210" s="203" t="s">
        <v>22</v>
      </c>
      <c r="I210" s="204"/>
      <c r="J210" s="200"/>
      <c r="K210" s="200"/>
      <c r="L210" s="205"/>
      <c r="M210" s="206"/>
      <c r="N210" s="207"/>
      <c r="O210" s="207"/>
      <c r="P210" s="207"/>
      <c r="Q210" s="207"/>
      <c r="R210" s="207"/>
      <c r="S210" s="207"/>
      <c r="T210" s="208"/>
      <c r="AT210" s="209" t="s">
        <v>134</v>
      </c>
      <c r="AU210" s="209" t="s">
        <v>24</v>
      </c>
      <c r="AV210" s="11" t="s">
        <v>24</v>
      </c>
      <c r="AW210" s="11" t="s">
        <v>39</v>
      </c>
      <c r="AX210" s="11" t="s">
        <v>76</v>
      </c>
      <c r="AY210" s="209" t="s">
        <v>125</v>
      </c>
    </row>
    <row r="211" spans="2:51" s="12" customFormat="1" ht="13.5">
      <c r="B211" s="210"/>
      <c r="C211" s="211"/>
      <c r="D211" s="212" t="s">
        <v>134</v>
      </c>
      <c r="E211" s="213" t="s">
        <v>22</v>
      </c>
      <c r="F211" s="214" t="s">
        <v>276</v>
      </c>
      <c r="G211" s="211"/>
      <c r="H211" s="215">
        <v>1815</v>
      </c>
      <c r="I211" s="216"/>
      <c r="J211" s="211"/>
      <c r="K211" s="211"/>
      <c r="L211" s="217"/>
      <c r="M211" s="218"/>
      <c r="N211" s="219"/>
      <c r="O211" s="219"/>
      <c r="P211" s="219"/>
      <c r="Q211" s="219"/>
      <c r="R211" s="219"/>
      <c r="S211" s="219"/>
      <c r="T211" s="220"/>
      <c r="AT211" s="221" t="s">
        <v>134</v>
      </c>
      <c r="AU211" s="221" t="s">
        <v>24</v>
      </c>
      <c r="AV211" s="12" t="s">
        <v>84</v>
      </c>
      <c r="AW211" s="12" t="s">
        <v>39</v>
      </c>
      <c r="AX211" s="12" t="s">
        <v>76</v>
      </c>
      <c r="AY211" s="221" t="s">
        <v>125</v>
      </c>
    </row>
    <row r="212" spans="2:65" s="1" customFormat="1" ht="22.5" customHeight="1">
      <c r="B212" s="39"/>
      <c r="C212" s="184" t="s">
        <v>277</v>
      </c>
      <c r="D212" s="184" t="s">
        <v>126</v>
      </c>
      <c r="E212" s="185" t="s">
        <v>278</v>
      </c>
      <c r="F212" s="186" t="s">
        <v>279</v>
      </c>
      <c r="G212" s="187" t="s">
        <v>206</v>
      </c>
      <c r="H212" s="188">
        <v>1815</v>
      </c>
      <c r="I212" s="189"/>
      <c r="J212" s="190">
        <f>ROUND(I212*H212,2)</f>
        <v>0</v>
      </c>
      <c r="K212" s="186" t="s">
        <v>22</v>
      </c>
      <c r="L212" s="59"/>
      <c r="M212" s="191" t="s">
        <v>22</v>
      </c>
      <c r="N212" s="192" t="s">
        <v>47</v>
      </c>
      <c r="O212" s="40"/>
      <c r="P212" s="193">
        <f>O212*H212</f>
        <v>0</v>
      </c>
      <c r="Q212" s="193">
        <v>0.00071</v>
      </c>
      <c r="R212" s="193">
        <f>Q212*H212</f>
        <v>1.28865</v>
      </c>
      <c r="S212" s="193">
        <v>0</v>
      </c>
      <c r="T212" s="194">
        <f>S212*H212</f>
        <v>0</v>
      </c>
      <c r="AR212" s="22" t="s">
        <v>130</v>
      </c>
      <c r="AT212" s="22" t="s">
        <v>126</v>
      </c>
      <c r="AU212" s="22" t="s">
        <v>24</v>
      </c>
      <c r="AY212" s="22" t="s">
        <v>125</v>
      </c>
      <c r="BE212" s="195">
        <f>IF(N212="základní",J212,0)</f>
        <v>0</v>
      </c>
      <c r="BF212" s="195">
        <f>IF(N212="snížená",J212,0)</f>
        <v>0</v>
      </c>
      <c r="BG212" s="195">
        <f>IF(N212="zákl. přenesená",J212,0)</f>
        <v>0</v>
      </c>
      <c r="BH212" s="195">
        <f>IF(N212="sníž. přenesená",J212,0)</f>
        <v>0</v>
      </c>
      <c r="BI212" s="195">
        <f>IF(N212="nulová",J212,0)</f>
        <v>0</v>
      </c>
      <c r="BJ212" s="22" t="s">
        <v>24</v>
      </c>
      <c r="BK212" s="195">
        <f>ROUND(I212*H212,2)</f>
        <v>0</v>
      </c>
      <c r="BL212" s="22" t="s">
        <v>130</v>
      </c>
      <c r="BM212" s="22" t="s">
        <v>280</v>
      </c>
    </row>
    <row r="213" spans="2:47" s="1" customFormat="1" ht="13.5">
      <c r="B213" s="39"/>
      <c r="C213" s="61"/>
      <c r="D213" s="196" t="s">
        <v>132</v>
      </c>
      <c r="E213" s="61"/>
      <c r="F213" s="197" t="s">
        <v>281</v>
      </c>
      <c r="G213" s="61"/>
      <c r="H213" s="61"/>
      <c r="I213" s="157"/>
      <c r="J213" s="61"/>
      <c r="K213" s="61"/>
      <c r="L213" s="59"/>
      <c r="M213" s="198"/>
      <c r="N213" s="40"/>
      <c r="O213" s="40"/>
      <c r="P213" s="40"/>
      <c r="Q213" s="40"/>
      <c r="R213" s="40"/>
      <c r="S213" s="40"/>
      <c r="T213" s="76"/>
      <c r="AT213" s="22" t="s">
        <v>132</v>
      </c>
      <c r="AU213" s="22" t="s">
        <v>24</v>
      </c>
    </row>
    <row r="214" spans="2:51" s="11" customFormat="1" ht="13.5">
      <c r="B214" s="199"/>
      <c r="C214" s="200"/>
      <c r="D214" s="196" t="s">
        <v>134</v>
      </c>
      <c r="E214" s="201" t="s">
        <v>22</v>
      </c>
      <c r="F214" s="202" t="s">
        <v>135</v>
      </c>
      <c r="G214" s="200"/>
      <c r="H214" s="203" t="s">
        <v>22</v>
      </c>
      <c r="I214" s="204"/>
      <c r="J214" s="200"/>
      <c r="K214" s="200"/>
      <c r="L214" s="205"/>
      <c r="M214" s="206"/>
      <c r="N214" s="207"/>
      <c r="O214" s="207"/>
      <c r="P214" s="207"/>
      <c r="Q214" s="207"/>
      <c r="R214" s="207"/>
      <c r="S214" s="207"/>
      <c r="T214" s="208"/>
      <c r="AT214" s="209" t="s">
        <v>134</v>
      </c>
      <c r="AU214" s="209" t="s">
        <v>24</v>
      </c>
      <c r="AV214" s="11" t="s">
        <v>24</v>
      </c>
      <c r="AW214" s="11" t="s">
        <v>39</v>
      </c>
      <c r="AX214" s="11" t="s">
        <v>76</v>
      </c>
      <c r="AY214" s="209" t="s">
        <v>125</v>
      </c>
    </row>
    <row r="215" spans="2:51" s="11" customFormat="1" ht="13.5">
      <c r="B215" s="199"/>
      <c r="C215" s="200"/>
      <c r="D215" s="196" t="s">
        <v>134</v>
      </c>
      <c r="E215" s="201" t="s">
        <v>22</v>
      </c>
      <c r="F215" s="202" t="s">
        <v>136</v>
      </c>
      <c r="G215" s="200"/>
      <c r="H215" s="203" t="s">
        <v>22</v>
      </c>
      <c r="I215" s="204"/>
      <c r="J215" s="200"/>
      <c r="K215" s="200"/>
      <c r="L215" s="205"/>
      <c r="M215" s="206"/>
      <c r="N215" s="207"/>
      <c r="O215" s="207"/>
      <c r="P215" s="207"/>
      <c r="Q215" s="207"/>
      <c r="R215" s="207"/>
      <c r="S215" s="207"/>
      <c r="T215" s="208"/>
      <c r="AT215" s="209" t="s">
        <v>134</v>
      </c>
      <c r="AU215" s="209" t="s">
        <v>24</v>
      </c>
      <c r="AV215" s="11" t="s">
        <v>24</v>
      </c>
      <c r="AW215" s="11" t="s">
        <v>39</v>
      </c>
      <c r="AX215" s="11" t="s">
        <v>76</v>
      </c>
      <c r="AY215" s="209" t="s">
        <v>125</v>
      </c>
    </row>
    <row r="216" spans="2:51" s="12" customFormat="1" ht="13.5">
      <c r="B216" s="210"/>
      <c r="C216" s="211"/>
      <c r="D216" s="212" t="s">
        <v>134</v>
      </c>
      <c r="E216" s="213" t="s">
        <v>22</v>
      </c>
      <c r="F216" s="214" t="s">
        <v>282</v>
      </c>
      <c r="G216" s="211"/>
      <c r="H216" s="215">
        <v>1815</v>
      </c>
      <c r="I216" s="216"/>
      <c r="J216" s="211"/>
      <c r="K216" s="211"/>
      <c r="L216" s="217"/>
      <c r="M216" s="218"/>
      <c r="N216" s="219"/>
      <c r="O216" s="219"/>
      <c r="P216" s="219"/>
      <c r="Q216" s="219"/>
      <c r="R216" s="219"/>
      <c r="S216" s="219"/>
      <c r="T216" s="220"/>
      <c r="AT216" s="221" t="s">
        <v>134</v>
      </c>
      <c r="AU216" s="221" t="s">
        <v>24</v>
      </c>
      <c r="AV216" s="12" t="s">
        <v>84</v>
      </c>
      <c r="AW216" s="12" t="s">
        <v>39</v>
      </c>
      <c r="AX216" s="12" t="s">
        <v>76</v>
      </c>
      <c r="AY216" s="221" t="s">
        <v>125</v>
      </c>
    </row>
    <row r="217" spans="2:65" s="1" customFormat="1" ht="31.5" customHeight="1">
      <c r="B217" s="39"/>
      <c r="C217" s="184" t="s">
        <v>283</v>
      </c>
      <c r="D217" s="184" t="s">
        <v>126</v>
      </c>
      <c r="E217" s="185" t="s">
        <v>217</v>
      </c>
      <c r="F217" s="186" t="s">
        <v>218</v>
      </c>
      <c r="G217" s="187" t="s">
        <v>206</v>
      </c>
      <c r="H217" s="188">
        <v>1815</v>
      </c>
      <c r="I217" s="189"/>
      <c r="J217" s="190">
        <f>ROUND(I217*H217,2)</f>
        <v>0</v>
      </c>
      <c r="K217" s="186" t="s">
        <v>212</v>
      </c>
      <c r="L217" s="59"/>
      <c r="M217" s="191" t="s">
        <v>22</v>
      </c>
      <c r="N217" s="192" t="s">
        <v>47</v>
      </c>
      <c r="O217" s="40"/>
      <c r="P217" s="193">
        <f>O217*H217</f>
        <v>0</v>
      </c>
      <c r="Q217" s="193">
        <v>0</v>
      </c>
      <c r="R217" s="193">
        <f>Q217*H217</f>
        <v>0</v>
      </c>
      <c r="S217" s="193">
        <v>0</v>
      </c>
      <c r="T217" s="194">
        <f>S217*H217</f>
        <v>0</v>
      </c>
      <c r="AR217" s="22" t="s">
        <v>130</v>
      </c>
      <c r="AT217" s="22" t="s">
        <v>126</v>
      </c>
      <c r="AU217" s="22" t="s">
        <v>24</v>
      </c>
      <c r="AY217" s="22" t="s">
        <v>125</v>
      </c>
      <c r="BE217" s="195">
        <f>IF(N217="základní",J217,0)</f>
        <v>0</v>
      </c>
      <c r="BF217" s="195">
        <f>IF(N217="snížená",J217,0)</f>
        <v>0</v>
      </c>
      <c r="BG217" s="195">
        <f>IF(N217="zákl. přenesená",J217,0)</f>
        <v>0</v>
      </c>
      <c r="BH217" s="195">
        <f>IF(N217="sníž. přenesená",J217,0)</f>
        <v>0</v>
      </c>
      <c r="BI217" s="195">
        <f>IF(N217="nulová",J217,0)</f>
        <v>0</v>
      </c>
      <c r="BJ217" s="22" t="s">
        <v>24</v>
      </c>
      <c r="BK217" s="195">
        <f>ROUND(I217*H217,2)</f>
        <v>0</v>
      </c>
      <c r="BL217" s="22" t="s">
        <v>130</v>
      </c>
      <c r="BM217" s="22" t="s">
        <v>284</v>
      </c>
    </row>
    <row r="218" spans="2:47" s="1" customFormat="1" ht="27">
      <c r="B218" s="39"/>
      <c r="C218" s="61"/>
      <c r="D218" s="196" t="s">
        <v>132</v>
      </c>
      <c r="E218" s="61"/>
      <c r="F218" s="197" t="s">
        <v>220</v>
      </c>
      <c r="G218" s="61"/>
      <c r="H218" s="61"/>
      <c r="I218" s="157"/>
      <c r="J218" s="61"/>
      <c r="K218" s="61"/>
      <c r="L218" s="59"/>
      <c r="M218" s="198"/>
      <c r="N218" s="40"/>
      <c r="O218" s="40"/>
      <c r="P218" s="40"/>
      <c r="Q218" s="40"/>
      <c r="R218" s="40"/>
      <c r="S218" s="40"/>
      <c r="T218" s="76"/>
      <c r="AT218" s="22" t="s">
        <v>132</v>
      </c>
      <c r="AU218" s="22" t="s">
        <v>24</v>
      </c>
    </row>
    <row r="219" spans="2:51" s="11" customFormat="1" ht="13.5">
      <c r="B219" s="199"/>
      <c r="C219" s="200"/>
      <c r="D219" s="196" t="s">
        <v>134</v>
      </c>
      <c r="E219" s="201" t="s">
        <v>22</v>
      </c>
      <c r="F219" s="202" t="s">
        <v>135</v>
      </c>
      <c r="G219" s="200"/>
      <c r="H219" s="203" t="s">
        <v>22</v>
      </c>
      <c r="I219" s="204"/>
      <c r="J219" s="200"/>
      <c r="K219" s="200"/>
      <c r="L219" s="205"/>
      <c r="M219" s="206"/>
      <c r="N219" s="207"/>
      <c r="O219" s="207"/>
      <c r="P219" s="207"/>
      <c r="Q219" s="207"/>
      <c r="R219" s="207"/>
      <c r="S219" s="207"/>
      <c r="T219" s="208"/>
      <c r="AT219" s="209" t="s">
        <v>134</v>
      </c>
      <c r="AU219" s="209" t="s">
        <v>24</v>
      </c>
      <c r="AV219" s="11" t="s">
        <v>24</v>
      </c>
      <c r="AW219" s="11" t="s">
        <v>39</v>
      </c>
      <c r="AX219" s="11" t="s">
        <v>76</v>
      </c>
      <c r="AY219" s="209" t="s">
        <v>125</v>
      </c>
    </row>
    <row r="220" spans="2:51" s="11" customFormat="1" ht="13.5">
      <c r="B220" s="199"/>
      <c r="C220" s="200"/>
      <c r="D220" s="196" t="s">
        <v>134</v>
      </c>
      <c r="E220" s="201" t="s">
        <v>22</v>
      </c>
      <c r="F220" s="202" t="s">
        <v>136</v>
      </c>
      <c r="G220" s="200"/>
      <c r="H220" s="203" t="s">
        <v>22</v>
      </c>
      <c r="I220" s="204"/>
      <c r="J220" s="200"/>
      <c r="K220" s="200"/>
      <c r="L220" s="205"/>
      <c r="M220" s="206"/>
      <c r="N220" s="207"/>
      <c r="O220" s="207"/>
      <c r="P220" s="207"/>
      <c r="Q220" s="207"/>
      <c r="R220" s="207"/>
      <c r="S220" s="207"/>
      <c r="T220" s="208"/>
      <c r="AT220" s="209" t="s">
        <v>134</v>
      </c>
      <c r="AU220" s="209" t="s">
        <v>24</v>
      </c>
      <c r="AV220" s="11" t="s">
        <v>24</v>
      </c>
      <c r="AW220" s="11" t="s">
        <v>39</v>
      </c>
      <c r="AX220" s="11" t="s">
        <v>76</v>
      </c>
      <c r="AY220" s="209" t="s">
        <v>125</v>
      </c>
    </row>
    <row r="221" spans="2:51" s="12" customFormat="1" ht="13.5">
      <c r="B221" s="210"/>
      <c r="C221" s="211"/>
      <c r="D221" s="212" t="s">
        <v>134</v>
      </c>
      <c r="E221" s="213" t="s">
        <v>22</v>
      </c>
      <c r="F221" s="214" t="s">
        <v>285</v>
      </c>
      <c r="G221" s="211"/>
      <c r="H221" s="215">
        <v>1815</v>
      </c>
      <c r="I221" s="216"/>
      <c r="J221" s="211"/>
      <c r="K221" s="211"/>
      <c r="L221" s="217"/>
      <c r="M221" s="218"/>
      <c r="N221" s="219"/>
      <c r="O221" s="219"/>
      <c r="P221" s="219"/>
      <c r="Q221" s="219"/>
      <c r="R221" s="219"/>
      <c r="S221" s="219"/>
      <c r="T221" s="220"/>
      <c r="AT221" s="221" t="s">
        <v>134</v>
      </c>
      <c r="AU221" s="221" t="s">
        <v>24</v>
      </c>
      <c r="AV221" s="12" t="s">
        <v>84</v>
      </c>
      <c r="AW221" s="12" t="s">
        <v>39</v>
      </c>
      <c r="AX221" s="12" t="s">
        <v>76</v>
      </c>
      <c r="AY221" s="221" t="s">
        <v>125</v>
      </c>
    </row>
    <row r="222" spans="2:65" s="1" customFormat="1" ht="22.5" customHeight="1">
      <c r="B222" s="39"/>
      <c r="C222" s="184" t="s">
        <v>286</v>
      </c>
      <c r="D222" s="184" t="s">
        <v>126</v>
      </c>
      <c r="E222" s="185" t="s">
        <v>223</v>
      </c>
      <c r="F222" s="186" t="s">
        <v>224</v>
      </c>
      <c r="G222" s="187" t="s">
        <v>129</v>
      </c>
      <c r="H222" s="188">
        <v>589</v>
      </c>
      <c r="I222" s="189"/>
      <c r="J222" s="190">
        <f>ROUND(I222*H222,2)</f>
        <v>0</v>
      </c>
      <c r="K222" s="186" t="s">
        <v>22</v>
      </c>
      <c r="L222" s="59"/>
      <c r="M222" s="191" t="s">
        <v>22</v>
      </c>
      <c r="N222" s="192" t="s">
        <v>47</v>
      </c>
      <c r="O222" s="40"/>
      <c r="P222" s="193">
        <f>O222*H222</f>
        <v>0</v>
      </c>
      <c r="Q222" s="193">
        <v>1E-05</v>
      </c>
      <c r="R222" s="193">
        <f>Q222*H222</f>
        <v>0.00589</v>
      </c>
      <c r="S222" s="193">
        <v>0</v>
      </c>
      <c r="T222" s="194">
        <f>S222*H222</f>
        <v>0</v>
      </c>
      <c r="AR222" s="22" t="s">
        <v>130</v>
      </c>
      <c r="AT222" s="22" t="s">
        <v>126</v>
      </c>
      <c r="AU222" s="22" t="s">
        <v>24</v>
      </c>
      <c r="AY222" s="22" t="s">
        <v>125</v>
      </c>
      <c r="BE222" s="195">
        <f>IF(N222="základní",J222,0)</f>
        <v>0</v>
      </c>
      <c r="BF222" s="195">
        <f>IF(N222="snížená",J222,0)</f>
        <v>0</v>
      </c>
      <c r="BG222" s="195">
        <f>IF(N222="zákl. přenesená",J222,0)</f>
        <v>0</v>
      </c>
      <c r="BH222" s="195">
        <f>IF(N222="sníž. přenesená",J222,0)</f>
        <v>0</v>
      </c>
      <c r="BI222" s="195">
        <f>IF(N222="nulová",J222,0)</f>
        <v>0</v>
      </c>
      <c r="BJ222" s="22" t="s">
        <v>24</v>
      </c>
      <c r="BK222" s="195">
        <f>ROUND(I222*H222,2)</f>
        <v>0</v>
      </c>
      <c r="BL222" s="22" t="s">
        <v>130</v>
      </c>
      <c r="BM222" s="22" t="s">
        <v>287</v>
      </c>
    </row>
    <row r="223" spans="2:47" s="1" customFormat="1" ht="27">
      <c r="B223" s="39"/>
      <c r="C223" s="61"/>
      <c r="D223" s="196" t="s">
        <v>132</v>
      </c>
      <c r="E223" s="61"/>
      <c r="F223" s="197" t="s">
        <v>226</v>
      </c>
      <c r="G223" s="61"/>
      <c r="H223" s="61"/>
      <c r="I223" s="157"/>
      <c r="J223" s="61"/>
      <c r="K223" s="61"/>
      <c r="L223" s="59"/>
      <c r="M223" s="198"/>
      <c r="N223" s="40"/>
      <c r="O223" s="40"/>
      <c r="P223" s="40"/>
      <c r="Q223" s="40"/>
      <c r="R223" s="40"/>
      <c r="S223" s="40"/>
      <c r="T223" s="76"/>
      <c r="AT223" s="22" t="s">
        <v>132</v>
      </c>
      <c r="AU223" s="22" t="s">
        <v>24</v>
      </c>
    </row>
    <row r="224" spans="2:51" s="11" customFormat="1" ht="13.5">
      <c r="B224" s="199"/>
      <c r="C224" s="200"/>
      <c r="D224" s="196" t="s">
        <v>134</v>
      </c>
      <c r="E224" s="201" t="s">
        <v>22</v>
      </c>
      <c r="F224" s="202" t="s">
        <v>135</v>
      </c>
      <c r="G224" s="200"/>
      <c r="H224" s="203" t="s">
        <v>22</v>
      </c>
      <c r="I224" s="204"/>
      <c r="J224" s="200"/>
      <c r="K224" s="200"/>
      <c r="L224" s="205"/>
      <c r="M224" s="206"/>
      <c r="N224" s="207"/>
      <c r="O224" s="207"/>
      <c r="P224" s="207"/>
      <c r="Q224" s="207"/>
      <c r="R224" s="207"/>
      <c r="S224" s="207"/>
      <c r="T224" s="208"/>
      <c r="AT224" s="209" t="s">
        <v>134</v>
      </c>
      <c r="AU224" s="209" t="s">
        <v>24</v>
      </c>
      <c r="AV224" s="11" t="s">
        <v>24</v>
      </c>
      <c r="AW224" s="11" t="s">
        <v>39</v>
      </c>
      <c r="AX224" s="11" t="s">
        <v>76</v>
      </c>
      <c r="AY224" s="209" t="s">
        <v>125</v>
      </c>
    </row>
    <row r="225" spans="2:51" s="11" customFormat="1" ht="13.5">
      <c r="B225" s="199"/>
      <c r="C225" s="200"/>
      <c r="D225" s="196" t="s">
        <v>134</v>
      </c>
      <c r="E225" s="201" t="s">
        <v>22</v>
      </c>
      <c r="F225" s="202" t="s">
        <v>136</v>
      </c>
      <c r="G225" s="200"/>
      <c r="H225" s="203" t="s">
        <v>22</v>
      </c>
      <c r="I225" s="204"/>
      <c r="J225" s="200"/>
      <c r="K225" s="200"/>
      <c r="L225" s="205"/>
      <c r="M225" s="206"/>
      <c r="N225" s="207"/>
      <c r="O225" s="207"/>
      <c r="P225" s="207"/>
      <c r="Q225" s="207"/>
      <c r="R225" s="207"/>
      <c r="S225" s="207"/>
      <c r="T225" s="208"/>
      <c r="AT225" s="209" t="s">
        <v>134</v>
      </c>
      <c r="AU225" s="209" t="s">
        <v>24</v>
      </c>
      <c r="AV225" s="11" t="s">
        <v>24</v>
      </c>
      <c r="AW225" s="11" t="s">
        <v>39</v>
      </c>
      <c r="AX225" s="11" t="s">
        <v>76</v>
      </c>
      <c r="AY225" s="209" t="s">
        <v>125</v>
      </c>
    </row>
    <row r="226" spans="2:51" s="11" customFormat="1" ht="13.5">
      <c r="B226" s="199"/>
      <c r="C226" s="200"/>
      <c r="D226" s="196" t="s">
        <v>134</v>
      </c>
      <c r="E226" s="201" t="s">
        <v>22</v>
      </c>
      <c r="F226" s="202" t="s">
        <v>238</v>
      </c>
      <c r="G226" s="200"/>
      <c r="H226" s="203" t="s">
        <v>22</v>
      </c>
      <c r="I226" s="204"/>
      <c r="J226" s="200"/>
      <c r="K226" s="200"/>
      <c r="L226" s="205"/>
      <c r="M226" s="206"/>
      <c r="N226" s="207"/>
      <c r="O226" s="207"/>
      <c r="P226" s="207"/>
      <c r="Q226" s="207"/>
      <c r="R226" s="207"/>
      <c r="S226" s="207"/>
      <c r="T226" s="208"/>
      <c r="AT226" s="209" t="s">
        <v>134</v>
      </c>
      <c r="AU226" s="209" t="s">
        <v>24</v>
      </c>
      <c r="AV226" s="11" t="s">
        <v>24</v>
      </c>
      <c r="AW226" s="11" t="s">
        <v>39</v>
      </c>
      <c r="AX226" s="11" t="s">
        <v>76</v>
      </c>
      <c r="AY226" s="209" t="s">
        <v>125</v>
      </c>
    </row>
    <row r="227" spans="2:51" s="12" customFormat="1" ht="13.5">
      <c r="B227" s="210"/>
      <c r="C227" s="211"/>
      <c r="D227" s="212" t="s">
        <v>134</v>
      </c>
      <c r="E227" s="213" t="s">
        <v>22</v>
      </c>
      <c r="F227" s="214" t="s">
        <v>288</v>
      </c>
      <c r="G227" s="211"/>
      <c r="H227" s="215">
        <v>589</v>
      </c>
      <c r="I227" s="216"/>
      <c r="J227" s="211"/>
      <c r="K227" s="211"/>
      <c r="L227" s="217"/>
      <c r="M227" s="218"/>
      <c r="N227" s="219"/>
      <c r="O227" s="219"/>
      <c r="P227" s="219"/>
      <c r="Q227" s="219"/>
      <c r="R227" s="219"/>
      <c r="S227" s="219"/>
      <c r="T227" s="220"/>
      <c r="AT227" s="221" t="s">
        <v>134</v>
      </c>
      <c r="AU227" s="221" t="s">
        <v>24</v>
      </c>
      <c r="AV227" s="12" t="s">
        <v>84</v>
      </c>
      <c r="AW227" s="12" t="s">
        <v>39</v>
      </c>
      <c r="AX227" s="12" t="s">
        <v>76</v>
      </c>
      <c r="AY227" s="221" t="s">
        <v>125</v>
      </c>
    </row>
    <row r="228" spans="2:65" s="1" customFormat="1" ht="22.5" customHeight="1">
      <c r="B228" s="39"/>
      <c r="C228" s="184" t="s">
        <v>289</v>
      </c>
      <c r="D228" s="184" t="s">
        <v>126</v>
      </c>
      <c r="E228" s="185" t="s">
        <v>229</v>
      </c>
      <c r="F228" s="186" t="s">
        <v>230</v>
      </c>
      <c r="G228" s="187" t="s">
        <v>129</v>
      </c>
      <c r="H228" s="188">
        <v>589</v>
      </c>
      <c r="I228" s="189"/>
      <c r="J228" s="190">
        <f>ROUND(I228*H228,2)</f>
        <v>0</v>
      </c>
      <c r="K228" s="186" t="s">
        <v>212</v>
      </c>
      <c r="L228" s="59"/>
      <c r="M228" s="191" t="s">
        <v>22</v>
      </c>
      <c r="N228" s="192" t="s">
        <v>47</v>
      </c>
      <c r="O228" s="40"/>
      <c r="P228" s="193">
        <f>O228*H228</f>
        <v>0</v>
      </c>
      <c r="Q228" s="193">
        <v>9E-05</v>
      </c>
      <c r="R228" s="193">
        <f>Q228*H228</f>
        <v>0.05301</v>
      </c>
      <c r="S228" s="193">
        <v>0</v>
      </c>
      <c r="T228" s="194">
        <f>S228*H228</f>
        <v>0</v>
      </c>
      <c r="AR228" s="22" t="s">
        <v>130</v>
      </c>
      <c r="AT228" s="22" t="s">
        <v>126</v>
      </c>
      <c r="AU228" s="22" t="s">
        <v>24</v>
      </c>
      <c r="AY228" s="22" t="s">
        <v>125</v>
      </c>
      <c r="BE228" s="195">
        <f>IF(N228="základní",J228,0)</f>
        <v>0</v>
      </c>
      <c r="BF228" s="195">
        <f>IF(N228="snížená",J228,0)</f>
        <v>0</v>
      </c>
      <c r="BG228" s="195">
        <f>IF(N228="zákl. přenesená",J228,0)</f>
        <v>0</v>
      </c>
      <c r="BH228" s="195">
        <f>IF(N228="sníž. přenesená",J228,0)</f>
        <v>0</v>
      </c>
      <c r="BI228" s="195">
        <f>IF(N228="nulová",J228,0)</f>
        <v>0</v>
      </c>
      <c r="BJ228" s="22" t="s">
        <v>24</v>
      </c>
      <c r="BK228" s="195">
        <f>ROUND(I228*H228,2)</f>
        <v>0</v>
      </c>
      <c r="BL228" s="22" t="s">
        <v>130</v>
      </c>
      <c r="BM228" s="22" t="s">
        <v>290</v>
      </c>
    </row>
    <row r="229" spans="2:47" s="1" customFormat="1" ht="27">
      <c r="B229" s="39"/>
      <c r="C229" s="61"/>
      <c r="D229" s="196" t="s">
        <v>132</v>
      </c>
      <c r="E229" s="61"/>
      <c r="F229" s="197" t="s">
        <v>232</v>
      </c>
      <c r="G229" s="61"/>
      <c r="H229" s="61"/>
      <c r="I229" s="157"/>
      <c r="J229" s="61"/>
      <c r="K229" s="61"/>
      <c r="L229" s="59"/>
      <c r="M229" s="198"/>
      <c r="N229" s="40"/>
      <c r="O229" s="40"/>
      <c r="P229" s="40"/>
      <c r="Q229" s="40"/>
      <c r="R229" s="40"/>
      <c r="S229" s="40"/>
      <c r="T229" s="76"/>
      <c r="AT229" s="22" t="s">
        <v>132</v>
      </c>
      <c r="AU229" s="22" t="s">
        <v>24</v>
      </c>
    </row>
    <row r="230" spans="2:51" s="11" customFormat="1" ht="13.5">
      <c r="B230" s="199"/>
      <c r="C230" s="200"/>
      <c r="D230" s="196" t="s">
        <v>134</v>
      </c>
      <c r="E230" s="201" t="s">
        <v>22</v>
      </c>
      <c r="F230" s="202" t="s">
        <v>135</v>
      </c>
      <c r="G230" s="200"/>
      <c r="H230" s="203" t="s">
        <v>22</v>
      </c>
      <c r="I230" s="204"/>
      <c r="J230" s="200"/>
      <c r="K230" s="200"/>
      <c r="L230" s="205"/>
      <c r="M230" s="206"/>
      <c r="N230" s="207"/>
      <c r="O230" s="207"/>
      <c r="P230" s="207"/>
      <c r="Q230" s="207"/>
      <c r="R230" s="207"/>
      <c r="S230" s="207"/>
      <c r="T230" s="208"/>
      <c r="AT230" s="209" t="s">
        <v>134</v>
      </c>
      <c r="AU230" s="209" t="s">
        <v>24</v>
      </c>
      <c r="AV230" s="11" t="s">
        <v>24</v>
      </c>
      <c r="AW230" s="11" t="s">
        <v>39</v>
      </c>
      <c r="AX230" s="11" t="s">
        <v>76</v>
      </c>
      <c r="AY230" s="209" t="s">
        <v>125</v>
      </c>
    </row>
    <row r="231" spans="2:51" s="11" customFormat="1" ht="13.5">
      <c r="B231" s="199"/>
      <c r="C231" s="200"/>
      <c r="D231" s="196" t="s">
        <v>134</v>
      </c>
      <c r="E231" s="201" t="s">
        <v>22</v>
      </c>
      <c r="F231" s="202" t="s">
        <v>136</v>
      </c>
      <c r="G231" s="200"/>
      <c r="H231" s="203" t="s">
        <v>22</v>
      </c>
      <c r="I231" s="204"/>
      <c r="J231" s="200"/>
      <c r="K231" s="200"/>
      <c r="L231" s="205"/>
      <c r="M231" s="206"/>
      <c r="N231" s="207"/>
      <c r="O231" s="207"/>
      <c r="P231" s="207"/>
      <c r="Q231" s="207"/>
      <c r="R231" s="207"/>
      <c r="S231" s="207"/>
      <c r="T231" s="208"/>
      <c r="AT231" s="209" t="s">
        <v>134</v>
      </c>
      <c r="AU231" s="209" t="s">
        <v>24</v>
      </c>
      <c r="AV231" s="11" t="s">
        <v>24</v>
      </c>
      <c r="AW231" s="11" t="s">
        <v>39</v>
      </c>
      <c r="AX231" s="11" t="s">
        <v>76</v>
      </c>
      <c r="AY231" s="209" t="s">
        <v>125</v>
      </c>
    </row>
    <row r="232" spans="2:51" s="11" customFormat="1" ht="13.5">
      <c r="B232" s="199"/>
      <c r="C232" s="200"/>
      <c r="D232" s="196" t="s">
        <v>134</v>
      </c>
      <c r="E232" s="201" t="s">
        <v>22</v>
      </c>
      <c r="F232" s="202" t="s">
        <v>238</v>
      </c>
      <c r="G232" s="200"/>
      <c r="H232" s="203" t="s">
        <v>22</v>
      </c>
      <c r="I232" s="204"/>
      <c r="J232" s="200"/>
      <c r="K232" s="200"/>
      <c r="L232" s="205"/>
      <c r="M232" s="206"/>
      <c r="N232" s="207"/>
      <c r="O232" s="207"/>
      <c r="P232" s="207"/>
      <c r="Q232" s="207"/>
      <c r="R232" s="207"/>
      <c r="S232" s="207"/>
      <c r="T232" s="208"/>
      <c r="AT232" s="209" t="s">
        <v>134</v>
      </c>
      <c r="AU232" s="209" t="s">
        <v>24</v>
      </c>
      <c r="AV232" s="11" t="s">
        <v>24</v>
      </c>
      <c r="AW232" s="11" t="s">
        <v>39</v>
      </c>
      <c r="AX232" s="11" t="s">
        <v>76</v>
      </c>
      <c r="AY232" s="209" t="s">
        <v>125</v>
      </c>
    </row>
    <row r="233" spans="2:51" s="12" customFormat="1" ht="13.5">
      <c r="B233" s="210"/>
      <c r="C233" s="211"/>
      <c r="D233" s="212" t="s">
        <v>134</v>
      </c>
      <c r="E233" s="213" t="s">
        <v>22</v>
      </c>
      <c r="F233" s="214" t="s">
        <v>288</v>
      </c>
      <c r="G233" s="211"/>
      <c r="H233" s="215">
        <v>589</v>
      </c>
      <c r="I233" s="216"/>
      <c r="J233" s="211"/>
      <c r="K233" s="211"/>
      <c r="L233" s="217"/>
      <c r="M233" s="218"/>
      <c r="N233" s="219"/>
      <c r="O233" s="219"/>
      <c r="P233" s="219"/>
      <c r="Q233" s="219"/>
      <c r="R233" s="219"/>
      <c r="S233" s="219"/>
      <c r="T233" s="220"/>
      <c r="AT233" s="221" t="s">
        <v>134</v>
      </c>
      <c r="AU233" s="221" t="s">
        <v>24</v>
      </c>
      <c r="AV233" s="12" t="s">
        <v>84</v>
      </c>
      <c r="AW233" s="12" t="s">
        <v>39</v>
      </c>
      <c r="AX233" s="12" t="s">
        <v>76</v>
      </c>
      <c r="AY233" s="221" t="s">
        <v>125</v>
      </c>
    </row>
    <row r="234" spans="2:65" s="1" customFormat="1" ht="31.5" customHeight="1">
      <c r="B234" s="39"/>
      <c r="C234" s="184" t="s">
        <v>291</v>
      </c>
      <c r="D234" s="184" t="s">
        <v>126</v>
      </c>
      <c r="E234" s="185" t="s">
        <v>292</v>
      </c>
      <c r="F234" s="186" t="s">
        <v>293</v>
      </c>
      <c r="G234" s="187" t="s">
        <v>206</v>
      </c>
      <c r="H234" s="188">
        <v>1815</v>
      </c>
      <c r="I234" s="189"/>
      <c r="J234" s="190">
        <f>ROUND(I234*H234,2)</f>
        <v>0</v>
      </c>
      <c r="K234" s="186" t="s">
        <v>22</v>
      </c>
      <c r="L234" s="59"/>
      <c r="M234" s="191" t="s">
        <v>22</v>
      </c>
      <c r="N234" s="192" t="s">
        <v>47</v>
      </c>
      <c r="O234" s="40"/>
      <c r="P234" s="193">
        <f>O234*H234</f>
        <v>0</v>
      </c>
      <c r="Q234" s="193">
        <v>0.00023</v>
      </c>
      <c r="R234" s="193">
        <f>Q234*H234</f>
        <v>0.41745</v>
      </c>
      <c r="S234" s="193">
        <v>0</v>
      </c>
      <c r="T234" s="194">
        <f>S234*H234</f>
        <v>0</v>
      </c>
      <c r="AR234" s="22" t="s">
        <v>130</v>
      </c>
      <c r="AT234" s="22" t="s">
        <v>126</v>
      </c>
      <c r="AU234" s="22" t="s">
        <v>24</v>
      </c>
      <c r="AY234" s="22" t="s">
        <v>125</v>
      </c>
      <c r="BE234" s="195">
        <f>IF(N234="základní",J234,0)</f>
        <v>0</v>
      </c>
      <c r="BF234" s="195">
        <f>IF(N234="snížená",J234,0)</f>
        <v>0</v>
      </c>
      <c r="BG234" s="195">
        <f>IF(N234="zákl. přenesená",J234,0)</f>
        <v>0</v>
      </c>
      <c r="BH234" s="195">
        <f>IF(N234="sníž. přenesená",J234,0)</f>
        <v>0</v>
      </c>
      <c r="BI234" s="195">
        <f>IF(N234="nulová",J234,0)</f>
        <v>0</v>
      </c>
      <c r="BJ234" s="22" t="s">
        <v>24</v>
      </c>
      <c r="BK234" s="195">
        <f>ROUND(I234*H234,2)</f>
        <v>0</v>
      </c>
      <c r="BL234" s="22" t="s">
        <v>130</v>
      </c>
      <c r="BM234" s="22" t="s">
        <v>294</v>
      </c>
    </row>
    <row r="235" spans="2:47" s="1" customFormat="1" ht="27">
      <c r="B235" s="39"/>
      <c r="C235" s="61"/>
      <c r="D235" s="196" t="s">
        <v>132</v>
      </c>
      <c r="E235" s="61"/>
      <c r="F235" s="197" t="s">
        <v>293</v>
      </c>
      <c r="G235" s="61"/>
      <c r="H235" s="61"/>
      <c r="I235" s="157"/>
      <c r="J235" s="61"/>
      <c r="K235" s="61"/>
      <c r="L235" s="59"/>
      <c r="M235" s="198"/>
      <c r="N235" s="40"/>
      <c r="O235" s="40"/>
      <c r="P235" s="40"/>
      <c r="Q235" s="40"/>
      <c r="R235" s="40"/>
      <c r="S235" s="40"/>
      <c r="T235" s="76"/>
      <c r="AT235" s="22" t="s">
        <v>132</v>
      </c>
      <c r="AU235" s="22" t="s">
        <v>24</v>
      </c>
    </row>
    <row r="236" spans="2:51" s="11" customFormat="1" ht="13.5">
      <c r="B236" s="199"/>
      <c r="C236" s="200"/>
      <c r="D236" s="196" t="s">
        <v>134</v>
      </c>
      <c r="E236" s="201" t="s">
        <v>22</v>
      </c>
      <c r="F236" s="202" t="s">
        <v>135</v>
      </c>
      <c r="G236" s="200"/>
      <c r="H236" s="203" t="s">
        <v>22</v>
      </c>
      <c r="I236" s="204"/>
      <c r="J236" s="200"/>
      <c r="K236" s="200"/>
      <c r="L236" s="205"/>
      <c r="M236" s="206"/>
      <c r="N236" s="207"/>
      <c r="O236" s="207"/>
      <c r="P236" s="207"/>
      <c r="Q236" s="207"/>
      <c r="R236" s="207"/>
      <c r="S236" s="207"/>
      <c r="T236" s="208"/>
      <c r="AT236" s="209" t="s">
        <v>134</v>
      </c>
      <c r="AU236" s="209" t="s">
        <v>24</v>
      </c>
      <c r="AV236" s="11" t="s">
        <v>24</v>
      </c>
      <c r="AW236" s="11" t="s">
        <v>39</v>
      </c>
      <c r="AX236" s="11" t="s">
        <v>76</v>
      </c>
      <c r="AY236" s="209" t="s">
        <v>125</v>
      </c>
    </row>
    <row r="237" spans="2:51" s="11" customFormat="1" ht="13.5">
      <c r="B237" s="199"/>
      <c r="C237" s="200"/>
      <c r="D237" s="196" t="s">
        <v>134</v>
      </c>
      <c r="E237" s="201" t="s">
        <v>22</v>
      </c>
      <c r="F237" s="202" t="s">
        <v>136</v>
      </c>
      <c r="G237" s="200"/>
      <c r="H237" s="203" t="s">
        <v>22</v>
      </c>
      <c r="I237" s="204"/>
      <c r="J237" s="200"/>
      <c r="K237" s="200"/>
      <c r="L237" s="205"/>
      <c r="M237" s="206"/>
      <c r="N237" s="207"/>
      <c r="O237" s="207"/>
      <c r="P237" s="207"/>
      <c r="Q237" s="207"/>
      <c r="R237" s="207"/>
      <c r="S237" s="207"/>
      <c r="T237" s="208"/>
      <c r="AT237" s="209" t="s">
        <v>134</v>
      </c>
      <c r="AU237" s="209" t="s">
        <v>24</v>
      </c>
      <c r="AV237" s="11" t="s">
        <v>24</v>
      </c>
      <c r="AW237" s="11" t="s">
        <v>39</v>
      </c>
      <c r="AX237" s="11" t="s">
        <v>76</v>
      </c>
      <c r="AY237" s="209" t="s">
        <v>125</v>
      </c>
    </row>
    <row r="238" spans="2:51" s="12" customFormat="1" ht="27">
      <c r="B238" s="210"/>
      <c r="C238" s="211"/>
      <c r="D238" s="212" t="s">
        <v>134</v>
      </c>
      <c r="E238" s="213" t="s">
        <v>22</v>
      </c>
      <c r="F238" s="214" t="s">
        <v>295</v>
      </c>
      <c r="G238" s="211"/>
      <c r="H238" s="215">
        <v>1815</v>
      </c>
      <c r="I238" s="216"/>
      <c r="J238" s="211"/>
      <c r="K238" s="211"/>
      <c r="L238" s="217"/>
      <c r="M238" s="218"/>
      <c r="N238" s="219"/>
      <c r="O238" s="219"/>
      <c r="P238" s="219"/>
      <c r="Q238" s="219"/>
      <c r="R238" s="219"/>
      <c r="S238" s="219"/>
      <c r="T238" s="220"/>
      <c r="AT238" s="221" t="s">
        <v>134</v>
      </c>
      <c r="AU238" s="221" t="s">
        <v>24</v>
      </c>
      <c r="AV238" s="12" t="s">
        <v>84</v>
      </c>
      <c r="AW238" s="12" t="s">
        <v>39</v>
      </c>
      <c r="AX238" s="12" t="s">
        <v>76</v>
      </c>
      <c r="AY238" s="221" t="s">
        <v>125</v>
      </c>
    </row>
    <row r="239" spans="2:65" s="1" customFormat="1" ht="22.5" customHeight="1">
      <c r="B239" s="39"/>
      <c r="C239" s="184" t="s">
        <v>296</v>
      </c>
      <c r="D239" s="184" t="s">
        <v>126</v>
      </c>
      <c r="E239" s="185" t="s">
        <v>234</v>
      </c>
      <c r="F239" s="186" t="s">
        <v>235</v>
      </c>
      <c r="G239" s="187" t="s">
        <v>129</v>
      </c>
      <c r="H239" s="188">
        <v>589</v>
      </c>
      <c r="I239" s="189"/>
      <c r="J239" s="190">
        <f>ROUND(I239*H239,2)</f>
        <v>0</v>
      </c>
      <c r="K239" s="186" t="s">
        <v>22</v>
      </c>
      <c r="L239" s="59"/>
      <c r="M239" s="191" t="s">
        <v>22</v>
      </c>
      <c r="N239" s="192" t="s">
        <v>47</v>
      </c>
      <c r="O239" s="40"/>
      <c r="P239" s="193">
        <f>O239*H239</f>
        <v>0</v>
      </c>
      <c r="Q239" s="193">
        <v>2E-05</v>
      </c>
      <c r="R239" s="193">
        <f>Q239*H239</f>
        <v>0.01178</v>
      </c>
      <c r="S239" s="193">
        <v>0</v>
      </c>
      <c r="T239" s="194">
        <f>S239*H239</f>
        <v>0</v>
      </c>
      <c r="AR239" s="22" t="s">
        <v>130</v>
      </c>
      <c r="AT239" s="22" t="s">
        <v>126</v>
      </c>
      <c r="AU239" s="22" t="s">
        <v>24</v>
      </c>
      <c r="AY239" s="22" t="s">
        <v>125</v>
      </c>
      <c r="BE239" s="195">
        <f>IF(N239="základní",J239,0)</f>
        <v>0</v>
      </c>
      <c r="BF239" s="195">
        <f>IF(N239="snížená",J239,0)</f>
        <v>0</v>
      </c>
      <c r="BG239" s="195">
        <f>IF(N239="zákl. přenesená",J239,0)</f>
        <v>0</v>
      </c>
      <c r="BH239" s="195">
        <f>IF(N239="sníž. přenesená",J239,0)</f>
        <v>0</v>
      </c>
      <c r="BI239" s="195">
        <f>IF(N239="nulová",J239,0)</f>
        <v>0</v>
      </c>
      <c r="BJ239" s="22" t="s">
        <v>24</v>
      </c>
      <c r="BK239" s="195">
        <f>ROUND(I239*H239,2)</f>
        <v>0</v>
      </c>
      <c r="BL239" s="22" t="s">
        <v>130</v>
      </c>
      <c r="BM239" s="22" t="s">
        <v>297</v>
      </c>
    </row>
    <row r="240" spans="2:47" s="1" customFormat="1" ht="13.5">
      <c r="B240" s="39"/>
      <c r="C240" s="61"/>
      <c r="D240" s="196" t="s">
        <v>132</v>
      </c>
      <c r="E240" s="61"/>
      <c r="F240" s="197" t="s">
        <v>237</v>
      </c>
      <c r="G240" s="61"/>
      <c r="H240" s="61"/>
      <c r="I240" s="157"/>
      <c r="J240" s="61"/>
      <c r="K240" s="61"/>
      <c r="L240" s="59"/>
      <c r="M240" s="198"/>
      <c r="N240" s="40"/>
      <c r="O240" s="40"/>
      <c r="P240" s="40"/>
      <c r="Q240" s="40"/>
      <c r="R240" s="40"/>
      <c r="S240" s="40"/>
      <c r="T240" s="76"/>
      <c r="AT240" s="22" t="s">
        <v>132</v>
      </c>
      <c r="AU240" s="22" t="s">
        <v>24</v>
      </c>
    </row>
    <row r="241" spans="2:51" s="11" customFormat="1" ht="13.5">
      <c r="B241" s="199"/>
      <c r="C241" s="200"/>
      <c r="D241" s="196" t="s">
        <v>134</v>
      </c>
      <c r="E241" s="201" t="s">
        <v>22</v>
      </c>
      <c r="F241" s="202" t="s">
        <v>135</v>
      </c>
      <c r="G241" s="200"/>
      <c r="H241" s="203" t="s">
        <v>22</v>
      </c>
      <c r="I241" s="204"/>
      <c r="J241" s="200"/>
      <c r="K241" s="200"/>
      <c r="L241" s="205"/>
      <c r="M241" s="206"/>
      <c r="N241" s="207"/>
      <c r="O241" s="207"/>
      <c r="P241" s="207"/>
      <c r="Q241" s="207"/>
      <c r="R241" s="207"/>
      <c r="S241" s="207"/>
      <c r="T241" s="208"/>
      <c r="AT241" s="209" t="s">
        <v>134</v>
      </c>
      <c r="AU241" s="209" t="s">
        <v>24</v>
      </c>
      <c r="AV241" s="11" t="s">
        <v>24</v>
      </c>
      <c r="AW241" s="11" t="s">
        <v>39</v>
      </c>
      <c r="AX241" s="11" t="s">
        <v>76</v>
      </c>
      <c r="AY241" s="209" t="s">
        <v>125</v>
      </c>
    </row>
    <row r="242" spans="2:51" s="11" customFormat="1" ht="13.5">
      <c r="B242" s="199"/>
      <c r="C242" s="200"/>
      <c r="D242" s="196" t="s">
        <v>134</v>
      </c>
      <c r="E242" s="201" t="s">
        <v>22</v>
      </c>
      <c r="F242" s="202" t="s">
        <v>136</v>
      </c>
      <c r="G242" s="200"/>
      <c r="H242" s="203" t="s">
        <v>22</v>
      </c>
      <c r="I242" s="204"/>
      <c r="J242" s="200"/>
      <c r="K242" s="200"/>
      <c r="L242" s="205"/>
      <c r="M242" s="206"/>
      <c r="N242" s="207"/>
      <c r="O242" s="207"/>
      <c r="P242" s="207"/>
      <c r="Q242" s="207"/>
      <c r="R242" s="207"/>
      <c r="S242" s="207"/>
      <c r="T242" s="208"/>
      <c r="AT242" s="209" t="s">
        <v>134</v>
      </c>
      <c r="AU242" s="209" t="s">
        <v>24</v>
      </c>
      <c r="AV242" s="11" t="s">
        <v>24</v>
      </c>
      <c r="AW242" s="11" t="s">
        <v>39</v>
      </c>
      <c r="AX242" s="11" t="s">
        <v>76</v>
      </c>
      <c r="AY242" s="209" t="s">
        <v>125</v>
      </c>
    </row>
    <row r="243" spans="2:51" s="11" customFormat="1" ht="13.5">
      <c r="B243" s="199"/>
      <c r="C243" s="200"/>
      <c r="D243" s="196" t="s">
        <v>134</v>
      </c>
      <c r="E243" s="201" t="s">
        <v>22</v>
      </c>
      <c r="F243" s="202" t="s">
        <v>238</v>
      </c>
      <c r="G243" s="200"/>
      <c r="H243" s="203" t="s">
        <v>22</v>
      </c>
      <c r="I243" s="204"/>
      <c r="J243" s="200"/>
      <c r="K243" s="200"/>
      <c r="L243" s="205"/>
      <c r="M243" s="206"/>
      <c r="N243" s="207"/>
      <c r="O243" s="207"/>
      <c r="P243" s="207"/>
      <c r="Q243" s="207"/>
      <c r="R243" s="207"/>
      <c r="S243" s="207"/>
      <c r="T243" s="208"/>
      <c r="AT243" s="209" t="s">
        <v>134</v>
      </c>
      <c r="AU243" s="209" t="s">
        <v>24</v>
      </c>
      <c r="AV243" s="11" t="s">
        <v>24</v>
      </c>
      <c r="AW243" s="11" t="s">
        <v>39</v>
      </c>
      <c r="AX243" s="11" t="s">
        <v>76</v>
      </c>
      <c r="AY243" s="209" t="s">
        <v>125</v>
      </c>
    </row>
    <row r="244" spans="2:51" s="12" customFormat="1" ht="13.5">
      <c r="B244" s="210"/>
      <c r="C244" s="211"/>
      <c r="D244" s="212" t="s">
        <v>134</v>
      </c>
      <c r="E244" s="213" t="s">
        <v>22</v>
      </c>
      <c r="F244" s="214" t="s">
        <v>298</v>
      </c>
      <c r="G244" s="211"/>
      <c r="H244" s="215">
        <v>589</v>
      </c>
      <c r="I244" s="216"/>
      <c r="J244" s="211"/>
      <c r="K244" s="211"/>
      <c r="L244" s="217"/>
      <c r="M244" s="218"/>
      <c r="N244" s="219"/>
      <c r="O244" s="219"/>
      <c r="P244" s="219"/>
      <c r="Q244" s="219"/>
      <c r="R244" s="219"/>
      <c r="S244" s="219"/>
      <c r="T244" s="220"/>
      <c r="AT244" s="221" t="s">
        <v>134</v>
      </c>
      <c r="AU244" s="221" t="s">
        <v>24</v>
      </c>
      <c r="AV244" s="12" t="s">
        <v>84</v>
      </c>
      <c r="AW244" s="12" t="s">
        <v>39</v>
      </c>
      <c r="AX244" s="12" t="s">
        <v>76</v>
      </c>
      <c r="AY244" s="221" t="s">
        <v>125</v>
      </c>
    </row>
    <row r="245" spans="2:65" s="1" customFormat="1" ht="22.5" customHeight="1">
      <c r="B245" s="39"/>
      <c r="C245" s="184" t="s">
        <v>299</v>
      </c>
      <c r="D245" s="184" t="s">
        <v>126</v>
      </c>
      <c r="E245" s="185" t="s">
        <v>241</v>
      </c>
      <c r="F245" s="186" t="s">
        <v>242</v>
      </c>
      <c r="G245" s="187" t="s">
        <v>206</v>
      </c>
      <c r="H245" s="188">
        <v>1815</v>
      </c>
      <c r="I245" s="189"/>
      <c r="J245" s="190">
        <f>ROUND(I245*H245,2)</f>
        <v>0</v>
      </c>
      <c r="K245" s="186" t="s">
        <v>212</v>
      </c>
      <c r="L245" s="59"/>
      <c r="M245" s="191" t="s">
        <v>22</v>
      </c>
      <c r="N245" s="192" t="s">
        <v>47</v>
      </c>
      <c r="O245" s="40"/>
      <c r="P245" s="193">
        <f>O245*H245</f>
        <v>0</v>
      </c>
      <c r="Q245" s="193">
        <v>0</v>
      </c>
      <c r="R245" s="193">
        <f>Q245*H245</f>
        <v>0</v>
      </c>
      <c r="S245" s="193">
        <v>0</v>
      </c>
      <c r="T245" s="194">
        <f>S245*H245</f>
        <v>0</v>
      </c>
      <c r="AR245" s="22" t="s">
        <v>130</v>
      </c>
      <c r="AT245" s="22" t="s">
        <v>126</v>
      </c>
      <c r="AU245" s="22" t="s">
        <v>24</v>
      </c>
      <c r="AY245" s="22" t="s">
        <v>125</v>
      </c>
      <c r="BE245" s="195">
        <f>IF(N245="základní",J245,0)</f>
        <v>0</v>
      </c>
      <c r="BF245" s="195">
        <f>IF(N245="snížená",J245,0)</f>
        <v>0</v>
      </c>
      <c r="BG245" s="195">
        <f>IF(N245="zákl. přenesená",J245,0)</f>
        <v>0</v>
      </c>
      <c r="BH245" s="195">
        <f>IF(N245="sníž. přenesená",J245,0)</f>
        <v>0</v>
      </c>
      <c r="BI245" s="195">
        <f>IF(N245="nulová",J245,0)</f>
        <v>0</v>
      </c>
      <c r="BJ245" s="22" t="s">
        <v>24</v>
      </c>
      <c r="BK245" s="195">
        <f>ROUND(I245*H245,2)</f>
        <v>0</v>
      </c>
      <c r="BL245" s="22" t="s">
        <v>130</v>
      </c>
      <c r="BM245" s="22" t="s">
        <v>300</v>
      </c>
    </row>
    <row r="246" spans="2:47" s="1" customFormat="1" ht="27">
      <c r="B246" s="39"/>
      <c r="C246" s="61"/>
      <c r="D246" s="196" t="s">
        <v>132</v>
      </c>
      <c r="E246" s="61"/>
      <c r="F246" s="197" t="s">
        <v>244</v>
      </c>
      <c r="G246" s="61"/>
      <c r="H246" s="61"/>
      <c r="I246" s="157"/>
      <c r="J246" s="61"/>
      <c r="K246" s="61"/>
      <c r="L246" s="59"/>
      <c r="M246" s="198"/>
      <c r="N246" s="40"/>
      <c r="O246" s="40"/>
      <c r="P246" s="40"/>
      <c r="Q246" s="40"/>
      <c r="R246" s="40"/>
      <c r="S246" s="40"/>
      <c r="T246" s="76"/>
      <c r="AT246" s="22" t="s">
        <v>132</v>
      </c>
      <c r="AU246" s="22" t="s">
        <v>24</v>
      </c>
    </row>
    <row r="247" spans="2:51" s="11" customFormat="1" ht="13.5">
      <c r="B247" s="199"/>
      <c r="C247" s="200"/>
      <c r="D247" s="196" t="s">
        <v>134</v>
      </c>
      <c r="E247" s="201" t="s">
        <v>22</v>
      </c>
      <c r="F247" s="202" t="s">
        <v>135</v>
      </c>
      <c r="G247" s="200"/>
      <c r="H247" s="203" t="s">
        <v>22</v>
      </c>
      <c r="I247" s="204"/>
      <c r="J247" s="200"/>
      <c r="K247" s="200"/>
      <c r="L247" s="205"/>
      <c r="M247" s="206"/>
      <c r="N247" s="207"/>
      <c r="O247" s="207"/>
      <c r="P247" s="207"/>
      <c r="Q247" s="207"/>
      <c r="R247" s="207"/>
      <c r="S247" s="207"/>
      <c r="T247" s="208"/>
      <c r="AT247" s="209" t="s">
        <v>134</v>
      </c>
      <c r="AU247" s="209" t="s">
        <v>24</v>
      </c>
      <c r="AV247" s="11" t="s">
        <v>24</v>
      </c>
      <c r="AW247" s="11" t="s">
        <v>39</v>
      </c>
      <c r="AX247" s="11" t="s">
        <v>76</v>
      </c>
      <c r="AY247" s="209" t="s">
        <v>125</v>
      </c>
    </row>
    <row r="248" spans="2:51" s="11" customFormat="1" ht="13.5">
      <c r="B248" s="199"/>
      <c r="C248" s="200"/>
      <c r="D248" s="196" t="s">
        <v>134</v>
      </c>
      <c r="E248" s="201" t="s">
        <v>22</v>
      </c>
      <c r="F248" s="202" t="s">
        <v>136</v>
      </c>
      <c r="G248" s="200"/>
      <c r="H248" s="203" t="s">
        <v>22</v>
      </c>
      <c r="I248" s="204"/>
      <c r="J248" s="200"/>
      <c r="K248" s="200"/>
      <c r="L248" s="205"/>
      <c r="M248" s="206"/>
      <c r="N248" s="207"/>
      <c r="O248" s="207"/>
      <c r="P248" s="207"/>
      <c r="Q248" s="207"/>
      <c r="R248" s="207"/>
      <c r="S248" s="207"/>
      <c r="T248" s="208"/>
      <c r="AT248" s="209" t="s">
        <v>134</v>
      </c>
      <c r="AU248" s="209" t="s">
        <v>24</v>
      </c>
      <c r="AV248" s="11" t="s">
        <v>24</v>
      </c>
      <c r="AW248" s="11" t="s">
        <v>39</v>
      </c>
      <c r="AX248" s="11" t="s">
        <v>76</v>
      </c>
      <c r="AY248" s="209" t="s">
        <v>125</v>
      </c>
    </row>
    <row r="249" spans="2:51" s="12" customFormat="1" ht="13.5">
      <c r="B249" s="210"/>
      <c r="C249" s="211"/>
      <c r="D249" s="212" t="s">
        <v>134</v>
      </c>
      <c r="E249" s="213" t="s">
        <v>22</v>
      </c>
      <c r="F249" s="214" t="s">
        <v>301</v>
      </c>
      <c r="G249" s="211"/>
      <c r="H249" s="215">
        <v>1815</v>
      </c>
      <c r="I249" s="216"/>
      <c r="J249" s="211"/>
      <c r="K249" s="211"/>
      <c r="L249" s="217"/>
      <c r="M249" s="218"/>
      <c r="N249" s="219"/>
      <c r="O249" s="219"/>
      <c r="P249" s="219"/>
      <c r="Q249" s="219"/>
      <c r="R249" s="219"/>
      <c r="S249" s="219"/>
      <c r="T249" s="220"/>
      <c r="AT249" s="221" t="s">
        <v>134</v>
      </c>
      <c r="AU249" s="221" t="s">
        <v>24</v>
      </c>
      <c r="AV249" s="12" t="s">
        <v>84</v>
      </c>
      <c r="AW249" s="12" t="s">
        <v>39</v>
      </c>
      <c r="AX249" s="12" t="s">
        <v>76</v>
      </c>
      <c r="AY249" s="221" t="s">
        <v>125</v>
      </c>
    </row>
    <row r="250" spans="2:65" s="1" customFormat="1" ht="22.5" customHeight="1">
      <c r="B250" s="39"/>
      <c r="C250" s="184" t="s">
        <v>302</v>
      </c>
      <c r="D250" s="184" t="s">
        <v>126</v>
      </c>
      <c r="E250" s="185" t="s">
        <v>303</v>
      </c>
      <c r="F250" s="186" t="s">
        <v>304</v>
      </c>
      <c r="G250" s="187" t="s">
        <v>206</v>
      </c>
      <c r="H250" s="188">
        <v>1815</v>
      </c>
      <c r="I250" s="189"/>
      <c r="J250" s="190">
        <f>ROUND(I250*H250,2)</f>
        <v>0</v>
      </c>
      <c r="K250" s="186" t="s">
        <v>22</v>
      </c>
      <c r="L250" s="59"/>
      <c r="M250" s="191" t="s">
        <v>22</v>
      </c>
      <c r="N250" s="192" t="s">
        <v>47</v>
      </c>
      <c r="O250" s="40"/>
      <c r="P250" s="193">
        <f>O250*H250</f>
        <v>0</v>
      </c>
      <c r="Q250" s="193">
        <v>0</v>
      </c>
      <c r="R250" s="193">
        <f>Q250*H250</f>
        <v>0</v>
      </c>
      <c r="S250" s="193">
        <v>0</v>
      </c>
      <c r="T250" s="194">
        <f>S250*H250</f>
        <v>0</v>
      </c>
      <c r="AR250" s="22" t="s">
        <v>130</v>
      </c>
      <c r="AT250" s="22" t="s">
        <v>126</v>
      </c>
      <c r="AU250" s="22" t="s">
        <v>24</v>
      </c>
      <c r="AY250" s="22" t="s">
        <v>125</v>
      </c>
      <c r="BE250" s="195">
        <f>IF(N250="základní",J250,0)</f>
        <v>0</v>
      </c>
      <c r="BF250" s="195">
        <f>IF(N250="snížená",J250,0)</f>
        <v>0</v>
      </c>
      <c r="BG250" s="195">
        <f>IF(N250="zákl. přenesená",J250,0)</f>
        <v>0</v>
      </c>
      <c r="BH250" s="195">
        <f>IF(N250="sníž. přenesená",J250,0)</f>
        <v>0</v>
      </c>
      <c r="BI250" s="195">
        <f>IF(N250="nulová",J250,0)</f>
        <v>0</v>
      </c>
      <c r="BJ250" s="22" t="s">
        <v>24</v>
      </c>
      <c r="BK250" s="195">
        <f>ROUND(I250*H250,2)</f>
        <v>0</v>
      </c>
      <c r="BL250" s="22" t="s">
        <v>130</v>
      </c>
      <c r="BM250" s="22" t="s">
        <v>305</v>
      </c>
    </row>
    <row r="251" spans="2:47" s="1" customFormat="1" ht="13.5">
      <c r="B251" s="39"/>
      <c r="C251" s="61"/>
      <c r="D251" s="196" t="s">
        <v>132</v>
      </c>
      <c r="E251" s="61"/>
      <c r="F251" s="197" t="s">
        <v>304</v>
      </c>
      <c r="G251" s="61"/>
      <c r="H251" s="61"/>
      <c r="I251" s="157"/>
      <c r="J251" s="61"/>
      <c r="K251" s="61"/>
      <c r="L251" s="59"/>
      <c r="M251" s="198"/>
      <c r="N251" s="40"/>
      <c r="O251" s="40"/>
      <c r="P251" s="40"/>
      <c r="Q251" s="40"/>
      <c r="R251" s="40"/>
      <c r="S251" s="40"/>
      <c r="T251" s="76"/>
      <c r="AT251" s="22" t="s">
        <v>132</v>
      </c>
      <c r="AU251" s="22" t="s">
        <v>24</v>
      </c>
    </row>
    <row r="252" spans="2:51" s="11" customFormat="1" ht="13.5">
      <c r="B252" s="199"/>
      <c r="C252" s="200"/>
      <c r="D252" s="196" t="s">
        <v>134</v>
      </c>
      <c r="E252" s="201" t="s">
        <v>22</v>
      </c>
      <c r="F252" s="202" t="s">
        <v>135</v>
      </c>
      <c r="G252" s="200"/>
      <c r="H252" s="203" t="s">
        <v>22</v>
      </c>
      <c r="I252" s="204"/>
      <c r="J252" s="200"/>
      <c r="K252" s="200"/>
      <c r="L252" s="205"/>
      <c r="M252" s="206"/>
      <c r="N252" s="207"/>
      <c r="O252" s="207"/>
      <c r="P252" s="207"/>
      <c r="Q252" s="207"/>
      <c r="R252" s="207"/>
      <c r="S252" s="207"/>
      <c r="T252" s="208"/>
      <c r="AT252" s="209" t="s">
        <v>134</v>
      </c>
      <c r="AU252" s="209" t="s">
        <v>24</v>
      </c>
      <c r="AV252" s="11" t="s">
        <v>24</v>
      </c>
      <c r="AW252" s="11" t="s">
        <v>39</v>
      </c>
      <c r="AX252" s="11" t="s">
        <v>76</v>
      </c>
      <c r="AY252" s="209" t="s">
        <v>125</v>
      </c>
    </row>
    <row r="253" spans="2:51" s="11" customFormat="1" ht="13.5">
      <c r="B253" s="199"/>
      <c r="C253" s="200"/>
      <c r="D253" s="196" t="s">
        <v>134</v>
      </c>
      <c r="E253" s="201" t="s">
        <v>22</v>
      </c>
      <c r="F253" s="202" t="s">
        <v>136</v>
      </c>
      <c r="G253" s="200"/>
      <c r="H253" s="203" t="s">
        <v>22</v>
      </c>
      <c r="I253" s="204"/>
      <c r="J253" s="200"/>
      <c r="K253" s="200"/>
      <c r="L253" s="205"/>
      <c r="M253" s="206"/>
      <c r="N253" s="207"/>
      <c r="O253" s="207"/>
      <c r="P253" s="207"/>
      <c r="Q253" s="207"/>
      <c r="R253" s="207"/>
      <c r="S253" s="207"/>
      <c r="T253" s="208"/>
      <c r="AT253" s="209" t="s">
        <v>134</v>
      </c>
      <c r="AU253" s="209" t="s">
        <v>24</v>
      </c>
      <c r="AV253" s="11" t="s">
        <v>24</v>
      </c>
      <c r="AW253" s="11" t="s">
        <v>39</v>
      </c>
      <c r="AX253" s="11" t="s">
        <v>76</v>
      </c>
      <c r="AY253" s="209" t="s">
        <v>125</v>
      </c>
    </row>
    <row r="254" spans="2:51" s="12" customFormat="1" ht="13.5">
      <c r="B254" s="210"/>
      <c r="C254" s="211"/>
      <c r="D254" s="212" t="s">
        <v>134</v>
      </c>
      <c r="E254" s="213" t="s">
        <v>22</v>
      </c>
      <c r="F254" s="214" t="s">
        <v>306</v>
      </c>
      <c r="G254" s="211"/>
      <c r="H254" s="215">
        <v>1815</v>
      </c>
      <c r="I254" s="216"/>
      <c r="J254" s="211"/>
      <c r="K254" s="211"/>
      <c r="L254" s="217"/>
      <c r="M254" s="218"/>
      <c r="N254" s="219"/>
      <c r="O254" s="219"/>
      <c r="P254" s="219"/>
      <c r="Q254" s="219"/>
      <c r="R254" s="219"/>
      <c r="S254" s="219"/>
      <c r="T254" s="220"/>
      <c r="AT254" s="221" t="s">
        <v>134</v>
      </c>
      <c r="AU254" s="221" t="s">
        <v>24</v>
      </c>
      <c r="AV254" s="12" t="s">
        <v>84</v>
      </c>
      <c r="AW254" s="12" t="s">
        <v>39</v>
      </c>
      <c r="AX254" s="12" t="s">
        <v>76</v>
      </c>
      <c r="AY254" s="221" t="s">
        <v>125</v>
      </c>
    </row>
    <row r="255" spans="2:65" s="1" customFormat="1" ht="22.5" customHeight="1">
      <c r="B255" s="39"/>
      <c r="C255" s="184" t="s">
        <v>307</v>
      </c>
      <c r="D255" s="184" t="s">
        <v>126</v>
      </c>
      <c r="E255" s="185" t="s">
        <v>246</v>
      </c>
      <c r="F255" s="186" t="s">
        <v>247</v>
      </c>
      <c r="G255" s="187" t="s">
        <v>248</v>
      </c>
      <c r="H255" s="188">
        <v>186.945</v>
      </c>
      <c r="I255" s="189"/>
      <c r="J255" s="190">
        <f>ROUND(I255*H255,2)</f>
        <v>0</v>
      </c>
      <c r="K255" s="186" t="s">
        <v>212</v>
      </c>
      <c r="L255" s="59"/>
      <c r="M255" s="191" t="s">
        <v>22</v>
      </c>
      <c r="N255" s="192" t="s">
        <v>47</v>
      </c>
      <c r="O255" s="40"/>
      <c r="P255" s="193">
        <f>O255*H255</f>
        <v>0</v>
      </c>
      <c r="Q255" s="193">
        <v>0</v>
      </c>
      <c r="R255" s="193">
        <f>Q255*H255</f>
        <v>0</v>
      </c>
      <c r="S255" s="193">
        <v>0</v>
      </c>
      <c r="T255" s="194">
        <f>S255*H255</f>
        <v>0</v>
      </c>
      <c r="AR255" s="22" t="s">
        <v>130</v>
      </c>
      <c r="AT255" s="22" t="s">
        <v>126</v>
      </c>
      <c r="AU255" s="22" t="s">
        <v>24</v>
      </c>
      <c r="AY255" s="22" t="s">
        <v>125</v>
      </c>
      <c r="BE255" s="195">
        <f>IF(N255="základní",J255,0)</f>
        <v>0</v>
      </c>
      <c r="BF255" s="195">
        <f>IF(N255="snížená",J255,0)</f>
        <v>0</v>
      </c>
      <c r="BG255" s="195">
        <f>IF(N255="zákl. přenesená",J255,0)</f>
        <v>0</v>
      </c>
      <c r="BH255" s="195">
        <f>IF(N255="sníž. přenesená",J255,0)</f>
        <v>0</v>
      </c>
      <c r="BI255" s="195">
        <f>IF(N255="nulová",J255,0)</f>
        <v>0</v>
      </c>
      <c r="BJ255" s="22" t="s">
        <v>24</v>
      </c>
      <c r="BK255" s="195">
        <f>ROUND(I255*H255,2)</f>
        <v>0</v>
      </c>
      <c r="BL255" s="22" t="s">
        <v>130</v>
      </c>
      <c r="BM255" s="22" t="s">
        <v>308</v>
      </c>
    </row>
    <row r="256" spans="2:47" s="1" customFormat="1" ht="27">
      <c r="B256" s="39"/>
      <c r="C256" s="61"/>
      <c r="D256" s="196" t="s">
        <v>132</v>
      </c>
      <c r="E256" s="61"/>
      <c r="F256" s="197" t="s">
        <v>250</v>
      </c>
      <c r="G256" s="61"/>
      <c r="H256" s="61"/>
      <c r="I256" s="157"/>
      <c r="J256" s="61"/>
      <c r="K256" s="61"/>
      <c r="L256" s="59"/>
      <c r="M256" s="198"/>
      <c r="N256" s="40"/>
      <c r="O256" s="40"/>
      <c r="P256" s="40"/>
      <c r="Q256" s="40"/>
      <c r="R256" s="40"/>
      <c r="S256" s="40"/>
      <c r="T256" s="76"/>
      <c r="AT256" s="22" t="s">
        <v>132</v>
      </c>
      <c r="AU256" s="22" t="s">
        <v>24</v>
      </c>
    </row>
    <row r="257" spans="2:51" s="12" customFormat="1" ht="13.5">
      <c r="B257" s="210"/>
      <c r="C257" s="211"/>
      <c r="D257" s="212" t="s">
        <v>134</v>
      </c>
      <c r="E257" s="213" t="s">
        <v>22</v>
      </c>
      <c r="F257" s="214" t="s">
        <v>309</v>
      </c>
      <c r="G257" s="211"/>
      <c r="H257" s="215">
        <v>186.945</v>
      </c>
      <c r="I257" s="216"/>
      <c r="J257" s="211"/>
      <c r="K257" s="211"/>
      <c r="L257" s="217"/>
      <c r="M257" s="218"/>
      <c r="N257" s="219"/>
      <c r="O257" s="219"/>
      <c r="P257" s="219"/>
      <c r="Q257" s="219"/>
      <c r="R257" s="219"/>
      <c r="S257" s="219"/>
      <c r="T257" s="220"/>
      <c r="AT257" s="221" t="s">
        <v>134</v>
      </c>
      <c r="AU257" s="221" t="s">
        <v>24</v>
      </c>
      <c r="AV257" s="12" t="s">
        <v>84</v>
      </c>
      <c r="AW257" s="12" t="s">
        <v>39</v>
      </c>
      <c r="AX257" s="12" t="s">
        <v>76</v>
      </c>
      <c r="AY257" s="221" t="s">
        <v>125</v>
      </c>
    </row>
    <row r="258" spans="2:65" s="1" customFormat="1" ht="22.5" customHeight="1">
      <c r="B258" s="39"/>
      <c r="C258" s="184" t="s">
        <v>310</v>
      </c>
      <c r="D258" s="184" t="s">
        <v>126</v>
      </c>
      <c r="E258" s="185" t="s">
        <v>253</v>
      </c>
      <c r="F258" s="186" t="s">
        <v>254</v>
      </c>
      <c r="G258" s="187" t="s">
        <v>248</v>
      </c>
      <c r="H258" s="188">
        <v>3551.955</v>
      </c>
      <c r="I258" s="189"/>
      <c r="J258" s="190">
        <f>ROUND(I258*H258,2)</f>
        <v>0</v>
      </c>
      <c r="K258" s="186" t="s">
        <v>212</v>
      </c>
      <c r="L258" s="59"/>
      <c r="M258" s="191" t="s">
        <v>22</v>
      </c>
      <c r="N258" s="192" t="s">
        <v>47</v>
      </c>
      <c r="O258" s="40"/>
      <c r="P258" s="193">
        <f>O258*H258</f>
        <v>0</v>
      </c>
      <c r="Q258" s="193">
        <v>0</v>
      </c>
      <c r="R258" s="193">
        <f>Q258*H258</f>
        <v>0</v>
      </c>
      <c r="S258" s="193">
        <v>0</v>
      </c>
      <c r="T258" s="194">
        <f>S258*H258</f>
        <v>0</v>
      </c>
      <c r="AR258" s="22" t="s">
        <v>130</v>
      </c>
      <c r="AT258" s="22" t="s">
        <v>126</v>
      </c>
      <c r="AU258" s="22" t="s">
        <v>24</v>
      </c>
      <c r="AY258" s="22" t="s">
        <v>125</v>
      </c>
      <c r="BE258" s="195">
        <f>IF(N258="základní",J258,0)</f>
        <v>0</v>
      </c>
      <c r="BF258" s="195">
        <f>IF(N258="snížená",J258,0)</f>
        <v>0</v>
      </c>
      <c r="BG258" s="195">
        <f>IF(N258="zákl. přenesená",J258,0)</f>
        <v>0</v>
      </c>
      <c r="BH258" s="195">
        <f>IF(N258="sníž. přenesená",J258,0)</f>
        <v>0</v>
      </c>
      <c r="BI258" s="195">
        <f>IF(N258="nulová",J258,0)</f>
        <v>0</v>
      </c>
      <c r="BJ258" s="22" t="s">
        <v>24</v>
      </c>
      <c r="BK258" s="195">
        <f>ROUND(I258*H258,2)</f>
        <v>0</v>
      </c>
      <c r="BL258" s="22" t="s">
        <v>130</v>
      </c>
      <c r="BM258" s="22" t="s">
        <v>311</v>
      </c>
    </row>
    <row r="259" spans="2:47" s="1" customFormat="1" ht="27">
      <c r="B259" s="39"/>
      <c r="C259" s="61"/>
      <c r="D259" s="196" t="s">
        <v>132</v>
      </c>
      <c r="E259" s="61"/>
      <c r="F259" s="197" t="s">
        <v>256</v>
      </c>
      <c r="G259" s="61"/>
      <c r="H259" s="61"/>
      <c r="I259" s="157"/>
      <c r="J259" s="61"/>
      <c r="K259" s="61"/>
      <c r="L259" s="59"/>
      <c r="M259" s="198"/>
      <c r="N259" s="40"/>
      <c r="O259" s="40"/>
      <c r="P259" s="40"/>
      <c r="Q259" s="40"/>
      <c r="R259" s="40"/>
      <c r="S259" s="40"/>
      <c r="T259" s="76"/>
      <c r="AT259" s="22" t="s">
        <v>132</v>
      </c>
      <c r="AU259" s="22" t="s">
        <v>24</v>
      </c>
    </row>
    <row r="260" spans="2:51" s="12" customFormat="1" ht="13.5">
      <c r="B260" s="210"/>
      <c r="C260" s="211"/>
      <c r="D260" s="196" t="s">
        <v>134</v>
      </c>
      <c r="E260" s="222" t="s">
        <v>22</v>
      </c>
      <c r="F260" s="223" t="s">
        <v>309</v>
      </c>
      <c r="G260" s="211"/>
      <c r="H260" s="224">
        <v>186.945</v>
      </c>
      <c r="I260" s="216"/>
      <c r="J260" s="211"/>
      <c r="K260" s="211"/>
      <c r="L260" s="217"/>
      <c r="M260" s="218"/>
      <c r="N260" s="219"/>
      <c r="O260" s="219"/>
      <c r="P260" s="219"/>
      <c r="Q260" s="219"/>
      <c r="R260" s="219"/>
      <c r="S260" s="219"/>
      <c r="T260" s="220"/>
      <c r="AT260" s="221" t="s">
        <v>134</v>
      </c>
      <c r="AU260" s="221" t="s">
        <v>24</v>
      </c>
      <c r="AV260" s="12" t="s">
        <v>84</v>
      </c>
      <c r="AW260" s="12" t="s">
        <v>39</v>
      </c>
      <c r="AX260" s="12" t="s">
        <v>76</v>
      </c>
      <c r="AY260" s="221" t="s">
        <v>125</v>
      </c>
    </row>
    <row r="261" spans="2:51" s="12" customFormat="1" ht="13.5">
      <c r="B261" s="210"/>
      <c r="C261" s="211"/>
      <c r="D261" s="212" t="s">
        <v>134</v>
      </c>
      <c r="E261" s="211"/>
      <c r="F261" s="214" t="s">
        <v>312</v>
      </c>
      <c r="G261" s="211"/>
      <c r="H261" s="215">
        <v>3551.955</v>
      </c>
      <c r="I261" s="216"/>
      <c r="J261" s="211"/>
      <c r="K261" s="211"/>
      <c r="L261" s="217"/>
      <c r="M261" s="218"/>
      <c r="N261" s="219"/>
      <c r="O261" s="219"/>
      <c r="P261" s="219"/>
      <c r="Q261" s="219"/>
      <c r="R261" s="219"/>
      <c r="S261" s="219"/>
      <c r="T261" s="220"/>
      <c r="AT261" s="221" t="s">
        <v>134</v>
      </c>
      <c r="AU261" s="221" t="s">
        <v>24</v>
      </c>
      <c r="AV261" s="12" t="s">
        <v>84</v>
      </c>
      <c r="AW261" s="12" t="s">
        <v>6</v>
      </c>
      <c r="AX261" s="12" t="s">
        <v>24</v>
      </c>
      <c r="AY261" s="221" t="s">
        <v>125</v>
      </c>
    </row>
    <row r="262" spans="2:65" s="1" customFormat="1" ht="22.5" customHeight="1">
      <c r="B262" s="39"/>
      <c r="C262" s="184" t="s">
        <v>313</v>
      </c>
      <c r="D262" s="184" t="s">
        <v>126</v>
      </c>
      <c r="E262" s="185" t="s">
        <v>259</v>
      </c>
      <c r="F262" s="186" t="s">
        <v>260</v>
      </c>
      <c r="G262" s="187" t="s">
        <v>248</v>
      </c>
      <c r="H262" s="188">
        <v>186.945</v>
      </c>
      <c r="I262" s="189"/>
      <c r="J262" s="190">
        <f>ROUND(I262*H262,2)</f>
        <v>0</v>
      </c>
      <c r="K262" s="186" t="s">
        <v>212</v>
      </c>
      <c r="L262" s="59"/>
      <c r="M262" s="191" t="s">
        <v>22</v>
      </c>
      <c r="N262" s="192" t="s">
        <v>47</v>
      </c>
      <c r="O262" s="40"/>
      <c r="P262" s="193">
        <f>O262*H262</f>
        <v>0</v>
      </c>
      <c r="Q262" s="193">
        <v>0</v>
      </c>
      <c r="R262" s="193">
        <f>Q262*H262</f>
        <v>0</v>
      </c>
      <c r="S262" s="193">
        <v>0</v>
      </c>
      <c r="T262" s="194">
        <f>S262*H262</f>
        <v>0</v>
      </c>
      <c r="AR262" s="22" t="s">
        <v>130</v>
      </c>
      <c r="AT262" s="22" t="s">
        <v>126</v>
      </c>
      <c r="AU262" s="22" t="s">
        <v>24</v>
      </c>
      <c r="AY262" s="22" t="s">
        <v>125</v>
      </c>
      <c r="BE262" s="195">
        <f>IF(N262="základní",J262,0)</f>
        <v>0</v>
      </c>
      <c r="BF262" s="195">
        <f>IF(N262="snížená",J262,0)</f>
        <v>0</v>
      </c>
      <c r="BG262" s="195">
        <f>IF(N262="zákl. přenesená",J262,0)</f>
        <v>0</v>
      </c>
      <c r="BH262" s="195">
        <f>IF(N262="sníž. přenesená",J262,0)</f>
        <v>0</v>
      </c>
      <c r="BI262" s="195">
        <f>IF(N262="nulová",J262,0)</f>
        <v>0</v>
      </c>
      <c r="BJ262" s="22" t="s">
        <v>24</v>
      </c>
      <c r="BK262" s="195">
        <f>ROUND(I262*H262,2)</f>
        <v>0</v>
      </c>
      <c r="BL262" s="22" t="s">
        <v>130</v>
      </c>
      <c r="BM262" s="22" t="s">
        <v>314</v>
      </c>
    </row>
    <row r="263" spans="2:47" s="1" customFormat="1" ht="13.5">
      <c r="B263" s="39"/>
      <c r="C263" s="61"/>
      <c r="D263" s="196" t="s">
        <v>132</v>
      </c>
      <c r="E263" s="61"/>
      <c r="F263" s="197" t="s">
        <v>262</v>
      </c>
      <c r="G263" s="61"/>
      <c r="H263" s="61"/>
      <c r="I263" s="157"/>
      <c r="J263" s="61"/>
      <c r="K263" s="61"/>
      <c r="L263" s="59"/>
      <c r="M263" s="198"/>
      <c r="N263" s="40"/>
      <c r="O263" s="40"/>
      <c r="P263" s="40"/>
      <c r="Q263" s="40"/>
      <c r="R263" s="40"/>
      <c r="S263" s="40"/>
      <c r="T263" s="76"/>
      <c r="AT263" s="22" t="s">
        <v>132</v>
      </c>
      <c r="AU263" s="22" t="s">
        <v>24</v>
      </c>
    </row>
    <row r="264" spans="2:51" s="12" customFormat="1" ht="13.5">
      <c r="B264" s="210"/>
      <c r="C264" s="211"/>
      <c r="D264" s="212" t="s">
        <v>134</v>
      </c>
      <c r="E264" s="213" t="s">
        <v>22</v>
      </c>
      <c r="F264" s="214" t="s">
        <v>309</v>
      </c>
      <c r="G264" s="211"/>
      <c r="H264" s="215">
        <v>186.945</v>
      </c>
      <c r="I264" s="216"/>
      <c r="J264" s="211"/>
      <c r="K264" s="211"/>
      <c r="L264" s="217"/>
      <c r="M264" s="218"/>
      <c r="N264" s="219"/>
      <c r="O264" s="219"/>
      <c r="P264" s="219"/>
      <c r="Q264" s="219"/>
      <c r="R264" s="219"/>
      <c r="S264" s="219"/>
      <c r="T264" s="220"/>
      <c r="AT264" s="221" t="s">
        <v>134</v>
      </c>
      <c r="AU264" s="221" t="s">
        <v>24</v>
      </c>
      <c r="AV264" s="12" t="s">
        <v>84</v>
      </c>
      <c r="AW264" s="12" t="s">
        <v>39</v>
      </c>
      <c r="AX264" s="12" t="s">
        <v>76</v>
      </c>
      <c r="AY264" s="221" t="s">
        <v>125</v>
      </c>
    </row>
    <row r="265" spans="2:65" s="1" customFormat="1" ht="31.5" customHeight="1">
      <c r="B265" s="39"/>
      <c r="C265" s="184" t="s">
        <v>315</v>
      </c>
      <c r="D265" s="184" t="s">
        <v>126</v>
      </c>
      <c r="E265" s="185" t="s">
        <v>264</v>
      </c>
      <c r="F265" s="186" t="s">
        <v>265</v>
      </c>
      <c r="G265" s="187" t="s">
        <v>248</v>
      </c>
      <c r="H265" s="188">
        <v>1.922</v>
      </c>
      <c r="I265" s="189"/>
      <c r="J265" s="190">
        <f>ROUND(I265*H265,2)</f>
        <v>0</v>
      </c>
      <c r="K265" s="186" t="s">
        <v>212</v>
      </c>
      <c r="L265" s="59"/>
      <c r="M265" s="191" t="s">
        <v>22</v>
      </c>
      <c r="N265" s="192" t="s">
        <v>47</v>
      </c>
      <c r="O265" s="40"/>
      <c r="P265" s="193">
        <f>O265*H265</f>
        <v>0</v>
      </c>
      <c r="Q265" s="193">
        <v>0</v>
      </c>
      <c r="R265" s="193">
        <f>Q265*H265</f>
        <v>0</v>
      </c>
      <c r="S265" s="193">
        <v>0</v>
      </c>
      <c r="T265" s="194">
        <f>S265*H265</f>
        <v>0</v>
      </c>
      <c r="AR265" s="22" t="s">
        <v>130</v>
      </c>
      <c r="AT265" s="22" t="s">
        <v>126</v>
      </c>
      <c r="AU265" s="22" t="s">
        <v>24</v>
      </c>
      <c r="AY265" s="22" t="s">
        <v>125</v>
      </c>
      <c r="BE265" s="195">
        <f>IF(N265="základní",J265,0)</f>
        <v>0</v>
      </c>
      <c r="BF265" s="195">
        <f>IF(N265="snížená",J265,0)</f>
        <v>0</v>
      </c>
      <c r="BG265" s="195">
        <f>IF(N265="zákl. přenesená",J265,0)</f>
        <v>0</v>
      </c>
      <c r="BH265" s="195">
        <f>IF(N265="sníž. přenesená",J265,0)</f>
        <v>0</v>
      </c>
      <c r="BI265" s="195">
        <f>IF(N265="nulová",J265,0)</f>
        <v>0</v>
      </c>
      <c r="BJ265" s="22" t="s">
        <v>24</v>
      </c>
      <c r="BK265" s="195">
        <f>ROUND(I265*H265,2)</f>
        <v>0</v>
      </c>
      <c r="BL265" s="22" t="s">
        <v>130</v>
      </c>
      <c r="BM265" s="22" t="s">
        <v>316</v>
      </c>
    </row>
    <row r="266" spans="2:47" s="1" customFormat="1" ht="27">
      <c r="B266" s="39"/>
      <c r="C266" s="61"/>
      <c r="D266" s="196" t="s">
        <v>132</v>
      </c>
      <c r="E266" s="61"/>
      <c r="F266" s="197" t="s">
        <v>267</v>
      </c>
      <c r="G266" s="61"/>
      <c r="H266" s="61"/>
      <c r="I266" s="157"/>
      <c r="J266" s="61"/>
      <c r="K266" s="61"/>
      <c r="L266" s="59"/>
      <c r="M266" s="198"/>
      <c r="N266" s="40"/>
      <c r="O266" s="40"/>
      <c r="P266" s="40"/>
      <c r="Q266" s="40"/>
      <c r="R266" s="40"/>
      <c r="S266" s="40"/>
      <c r="T266" s="76"/>
      <c r="AT266" s="22" t="s">
        <v>132</v>
      </c>
      <c r="AU266" s="22" t="s">
        <v>24</v>
      </c>
    </row>
    <row r="267" spans="2:51" s="12" customFormat="1" ht="13.5">
      <c r="B267" s="210"/>
      <c r="C267" s="211"/>
      <c r="D267" s="196" t="s">
        <v>134</v>
      </c>
      <c r="E267" s="222" t="s">
        <v>22</v>
      </c>
      <c r="F267" s="223" t="s">
        <v>317</v>
      </c>
      <c r="G267" s="211"/>
      <c r="H267" s="224">
        <v>1.922</v>
      </c>
      <c r="I267" s="216"/>
      <c r="J267" s="211"/>
      <c r="K267" s="211"/>
      <c r="L267" s="217"/>
      <c r="M267" s="218"/>
      <c r="N267" s="219"/>
      <c r="O267" s="219"/>
      <c r="P267" s="219"/>
      <c r="Q267" s="219"/>
      <c r="R267" s="219"/>
      <c r="S267" s="219"/>
      <c r="T267" s="220"/>
      <c r="AT267" s="221" t="s">
        <v>134</v>
      </c>
      <c r="AU267" s="221" t="s">
        <v>24</v>
      </c>
      <c r="AV267" s="12" t="s">
        <v>84</v>
      </c>
      <c r="AW267" s="12" t="s">
        <v>39</v>
      </c>
      <c r="AX267" s="12" t="s">
        <v>76</v>
      </c>
      <c r="AY267" s="221" t="s">
        <v>125</v>
      </c>
    </row>
    <row r="268" spans="2:63" s="10" customFormat="1" ht="37.35" customHeight="1">
      <c r="B268" s="170"/>
      <c r="C268" s="171"/>
      <c r="D268" s="172" t="s">
        <v>75</v>
      </c>
      <c r="E268" s="173" t="s">
        <v>318</v>
      </c>
      <c r="F268" s="173" t="s">
        <v>319</v>
      </c>
      <c r="G268" s="171"/>
      <c r="H268" s="171"/>
      <c r="I268" s="174"/>
      <c r="J268" s="175">
        <f>BK268</f>
        <v>0</v>
      </c>
      <c r="K268" s="171"/>
      <c r="L268" s="176"/>
      <c r="M268" s="177"/>
      <c r="N268" s="178"/>
      <c r="O268" s="178"/>
      <c r="P268" s="179">
        <f>SUM(P269:P339)</f>
        <v>0</v>
      </c>
      <c r="Q268" s="178"/>
      <c r="R268" s="179">
        <f>SUM(R269:R339)</f>
        <v>1.4405</v>
      </c>
      <c r="S268" s="178"/>
      <c r="T268" s="180">
        <f>SUM(T269:T339)</f>
        <v>198.4</v>
      </c>
      <c r="AR268" s="181" t="s">
        <v>24</v>
      </c>
      <c r="AT268" s="182" t="s">
        <v>75</v>
      </c>
      <c r="AU268" s="182" t="s">
        <v>76</v>
      </c>
      <c r="AY268" s="181" t="s">
        <v>125</v>
      </c>
      <c r="BK268" s="183">
        <f>SUM(BK269:BK339)</f>
        <v>0</v>
      </c>
    </row>
    <row r="269" spans="2:65" s="1" customFormat="1" ht="31.5" customHeight="1">
      <c r="B269" s="39"/>
      <c r="C269" s="184" t="s">
        <v>320</v>
      </c>
      <c r="D269" s="184" t="s">
        <v>126</v>
      </c>
      <c r="E269" s="185" t="s">
        <v>321</v>
      </c>
      <c r="F269" s="186" t="s">
        <v>322</v>
      </c>
      <c r="G269" s="187" t="s">
        <v>206</v>
      </c>
      <c r="H269" s="188">
        <v>775</v>
      </c>
      <c r="I269" s="189"/>
      <c r="J269" s="190">
        <f>ROUND(I269*H269,2)</f>
        <v>0</v>
      </c>
      <c r="K269" s="186" t="s">
        <v>212</v>
      </c>
      <c r="L269" s="59"/>
      <c r="M269" s="191" t="s">
        <v>22</v>
      </c>
      <c r="N269" s="192" t="s">
        <v>47</v>
      </c>
      <c r="O269" s="40"/>
      <c r="P269" s="193">
        <f>O269*H269</f>
        <v>0</v>
      </c>
      <c r="Q269" s="193">
        <v>0.00017</v>
      </c>
      <c r="R269" s="193">
        <f>Q269*H269</f>
        <v>0.13175</v>
      </c>
      <c r="S269" s="193">
        <v>0.256</v>
      </c>
      <c r="T269" s="194">
        <f>S269*H269</f>
        <v>198.4</v>
      </c>
      <c r="AR269" s="22" t="s">
        <v>130</v>
      </c>
      <c r="AT269" s="22" t="s">
        <v>126</v>
      </c>
      <c r="AU269" s="22" t="s">
        <v>24</v>
      </c>
      <c r="AY269" s="22" t="s">
        <v>125</v>
      </c>
      <c r="BE269" s="195">
        <f>IF(N269="základní",J269,0)</f>
        <v>0</v>
      </c>
      <c r="BF269" s="195">
        <f>IF(N269="snížená",J269,0)</f>
        <v>0</v>
      </c>
      <c r="BG269" s="195">
        <f>IF(N269="zákl. přenesená",J269,0)</f>
        <v>0</v>
      </c>
      <c r="BH269" s="195">
        <f>IF(N269="sníž. přenesená",J269,0)</f>
        <v>0</v>
      </c>
      <c r="BI269" s="195">
        <f>IF(N269="nulová",J269,0)</f>
        <v>0</v>
      </c>
      <c r="BJ269" s="22" t="s">
        <v>24</v>
      </c>
      <c r="BK269" s="195">
        <f>ROUND(I269*H269,2)</f>
        <v>0</v>
      </c>
      <c r="BL269" s="22" t="s">
        <v>130</v>
      </c>
      <c r="BM269" s="22" t="s">
        <v>323</v>
      </c>
    </row>
    <row r="270" spans="2:47" s="1" customFormat="1" ht="27">
      <c r="B270" s="39"/>
      <c r="C270" s="61"/>
      <c r="D270" s="196" t="s">
        <v>132</v>
      </c>
      <c r="E270" s="61"/>
      <c r="F270" s="197" t="s">
        <v>324</v>
      </c>
      <c r="G270" s="61"/>
      <c r="H270" s="61"/>
      <c r="I270" s="157"/>
      <c r="J270" s="61"/>
      <c r="K270" s="61"/>
      <c r="L270" s="59"/>
      <c r="M270" s="198"/>
      <c r="N270" s="40"/>
      <c r="O270" s="40"/>
      <c r="P270" s="40"/>
      <c r="Q270" s="40"/>
      <c r="R270" s="40"/>
      <c r="S270" s="40"/>
      <c r="T270" s="76"/>
      <c r="AT270" s="22" t="s">
        <v>132</v>
      </c>
      <c r="AU270" s="22" t="s">
        <v>24</v>
      </c>
    </row>
    <row r="271" spans="2:51" s="11" customFormat="1" ht="13.5">
      <c r="B271" s="199"/>
      <c r="C271" s="200"/>
      <c r="D271" s="196" t="s">
        <v>134</v>
      </c>
      <c r="E271" s="201" t="s">
        <v>22</v>
      </c>
      <c r="F271" s="202" t="s">
        <v>135</v>
      </c>
      <c r="G271" s="200"/>
      <c r="H271" s="203" t="s">
        <v>22</v>
      </c>
      <c r="I271" s="204"/>
      <c r="J271" s="200"/>
      <c r="K271" s="200"/>
      <c r="L271" s="205"/>
      <c r="M271" s="206"/>
      <c r="N271" s="207"/>
      <c r="O271" s="207"/>
      <c r="P271" s="207"/>
      <c r="Q271" s="207"/>
      <c r="R271" s="207"/>
      <c r="S271" s="207"/>
      <c r="T271" s="208"/>
      <c r="AT271" s="209" t="s">
        <v>134</v>
      </c>
      <c r="AU271" s="209" t="s">
        <v>24</v>
      </c>
      <c r="AV271" s="11" t="s">
        <v>24</v>
      </c>
      <c r="AW271" s="11" t="s">
        <v>39</v>
      </c>
      <c r="AX271" s="11" t="s">
        <v>76</v>
      </c>
      <c r="AY271" s="209" t="s">
        <v>125</v>
      </c>
    </row>
    <row r="272" spans="2:51" s="11" customFormat="1" ht="13.5">
      <c r="B272" s="199"/>
      <c r="C272" s="200"/>
      <c r="D272" s="196" t="s">
        <v>134</v>
      </c>
      <c r="E272" s="201" t="s">
        <v>22</v>
      </c>
      <c r="F272" s="202" t="s">
        <v>136</v>
      </c>
      <c r="G272" s="200"/>
      <c r="H272" s="203" t="s">
        <v>22</v>
      </c>
      <c r="I272" s="204"/>
      <c r="J272" s="200"/>
      <c r="K272" s="200"/>
      <c r="L272" s="205"/>
      <c r="M272" s="206"/>
      <c r="N272" s="207"/>
      <c r="O272" s="207"/>
      <c r="P272" s="207"/>
      <c r="Q272" s="207"/>
      <c r="R272" s="207"/>
      <c r="S272" s="207"/>
      <c r="T272" s="208"/>
      <c r="AT272" s="209" t="s">
        <v>134</v>
      </c>
      <c r="AU272" s="209" t="s">
        <v>24</v>
      </c>
      <c r="AV272" s="11" t="s">
        <v>24</v>
      </c>
      <c r="AW272" s="11" t="s">
        <v>39</v>
      </c>
      <c r="AX272" s="11" t="s">
        <v>76</v>
      </c>
      <c r="AY272" s="209" t="s">
        <v>125</v>
      </c>
    </row>
    <row r="273" spans="2:51" s="12" customFormat="1" ht="13.5">
      <c r="B273" s="210"/>
      <c r="C273" s="211"/>
      <c r="D273" s="212" t="s">
        <v>134</v>
      </c>
      <c r="E273" s="213" t="s">
        <v>22</v>
      </c>
      <c r="F273" s="214" t="s">
        <v>325</v>
      </c>
      <c r="G273" s="211"/>
      <c r="H273" s="215">
        <v>775</v>
      </c>
      <c r="I273" s="216"/>
      <c r="J273" s="211"/>
      <c r="K273" s="211"/>
      <c r="L273" s="217"/>
      <c r="M273" s="218"/>
      <c r="N273" s="219"/>
      <c r="O273" s="219"/>
      <c r="P273" s="219"/>
      <c r="Q273" s="219"/>
      <c r="R273" s="219"/>
      <c r="S273" s="219"/>
      <c r="T273" s="220"/>
      <c r="AT273" s="221" t="s">
        <v>134</v>
      </c>
      <c r="AU273" s="221" t="s">
        <v>24</v>
      </c>
      <c r="AV273" s="12" t="s">
        <v>84</v>
      </c>
      <c r="AW273" s="12" t="s">
        <v>39</v>
      </c>
      <c r="AX273" s="12" t="s">
        <v>76</v>
      </c>
      <c r="AY273" s="221" t="s">
        <v>125</v>
      </c>
    </row>
    <row r="274" spans="2:65" s="1" customFormat="1" ht="31.5" customHeight="1">
      <c r="B274" s="39"/>
      <c r="C274" s="184" t="s">
        <v>326</v>
      </c>
      <c r="D274" s="184" t="s">
        <v>126</v>
      </c>
      <c r="E274" s="185" t="s">
        <v>327</v>
      </c>
      <c r="F274" s="186" t="s">
        <v>328</v>
      </c>
      <c r="G274" s="187" t="s">
        <v>206</v>
      </c>
      <c r="H274" s="188">
        <v>775</v>
      </c>
      <c r="I274" s="189"/>
      <c r="J274" s="190">
        <f>ROUND(I274*H274,2)</f>
        <v>0</v>
      </c>
      <c r="K274" s="186" t="s">
        <v>212</v>
      </c>
      <c r="L274" s="59"/>
      <c r="M274" s="191" t="s">
        <v>22</v>
      </c>
      <c r="N274" s="192" t="s">
        <v>47</v>
      </c>
      <c r="O274" s="40"/>
      <c r="P274" s="193">
        <f>O274*H274</f>
        <v>0</v>
      </c>
      <c r="Q274" s="193">
        <v>0</v>
      </c>
      <c r="R274" s="193">
        <f>Q274*H274</f>
        <v>0</v>
      </c>
      <c r="S274" s="193">
        <v>0</v>
      </c>
      <c r="T274" s="194">
        <f>S274*H274</f>
        <v>0</v>
      </c>
      <c r="AR274" s="22" t="s">
        <v>130</v>
      </c>
      <c r="AT274" s="22" t="s">
        <v>126</v>
      </c>
      <c r="AU274" s="22" t="s">
        <v>24</v>
      </c>
      <c r="AY274" s="22" t="s">
        <v>125</v>
      </c>
      <c r="BE274" s="195">
        <f>IF(N274="základní",J274,0)</f>
        <v>0</v>
      </c>
      <c r="BF274" s="195">
        <f>IF(N274="snížená",J274,0)</f>
        <v>0</v>
      </c>
      <c r="BG274" s="195">
        <f>IF(N274="zákl. přenesená",J274,0)</f>
        <v>0</v>
      </c>
      <c r="BH274" s="195">
        <f>IF(N274="sníž. přenesená",J274,0)</f>
        <v>0</v>
      </c>
      <c r="BI274" s="195">
        <f>IF(N274="nulová",J274,0)</f>
        <v>0</v>
      </c>
      <c r="BJ274" s="22" t="s">
        <v>24</v>
      </c>
      <c r="BK274" s="195">
        <f>ROUND(I274*H274,2)</f>
        <v>0</v>
      </c>
      <c r="BL274" s="22" t="s">
        <v>130</v>
      </c>
      <c r="BM274" s="22" t="s">
        <v>329</v>
      </c>
    </row>
    <row r="275" spans="2:47" s="1" customFormat="1" ht="27">
      <c r="B275" s="39"/>
      <c r="C275" s="61"/>
      <c r="D275" s="196" t="s">
        <v>132</v>
      </c>
      <c r="E275" s="61"/>
      <c r="F275" s="197" t="s">
        <v>330</v>
      </c>
      <c r="G275" s="61"/>
      <c r="H275" s="61"/>
      <c r="I275" s="157"/>
      <c r="J275" s="61"/>
      <c r="K275" s="61"/>
      <c r="L275" s="59"/>
      <c r="M275" s="198"/>
      <c r="N275" s="40"/>
      <c r="O275" s="40"/>
      <c r="P275" s="40"/>
      <c r="Q275" s="40"/>
      <c r="R275" s="40"/>
      <c r="S275" s="40"/>
      <c r="T275" s="76"/>
      <c r="AT275" s="22" t="s">
        <v>132</v>
      </c>
      <c r="AU275" s="22" t="s">
        <v>24</v>
      </c>
    </row>
    <row r="276" spans="2:51" s="11" customFormat="1" ht="13.5">
      <c r="B276" s="199"/>
      <c r="C276" s="200"/>
      <c r="D276" s="196" t="s">
        <v>134</v>
      </c>
      <c r="E276" s="201" t="s">
        <v>22</v>
      </c>
      <c r="F276" s="202" t="s">
        <v>135</v>
      </c>
      <c r="G276" s="200"/>
      <c r="H276" s="203" t="s">
        <v>22</v>
      </c>
      <c r="I276" s="204"/>
      <c r="J276" s="200"/>
      <c r="K276" s="200"/>
      <c r="L276" s="205"/>
      <c r="M276" s="206"/>
      <c r="N276" s="207"/>
      <c r="O276" s="207"/>
      <c r="P276" s="207"/>
      <c r="Q276" s="207"/>
      <c r="R276" s="207"/>
      <c r="S276" s="207"/>
      <c r="T276" s="208"/>
      <c r="AT276" s="209" t="s">
        <v>134</v>
      </c>
      <c r="AU276" s="209" t="s">
        <v>24</v>
      </c>
      <c r="AV276" s="11" t="s">
        <v>24</v>
      </c>
      <c r="AW276" s="11" t="s">
        <v>39</v>
      </c>
      <c r="AX276" s="11" t="s">
        <v>76</v>
      </c>
      <c r="AY276" s="209" t="s">
        <v>125</v>
      </c>
    </row>
    <row r="277" spans="2:51" s="11" customFormat="1" ht="13.5">
      <c r="B277" s="199"/>
      <c r="C277" s="200"/>
      <c r="D277" s="196" t="s">
        <v>134</v>
      </c>
      <c r="E277" s="201" t="s">
        <v>22</v>
      </c>
      <c r="F277" s="202" t="s">
        <v>136</v>
      </c>
      <c r="G277" s="200"/>
      <c r="H277" s="203" t="s">
        <v>22</v>
      </c>
      <c r="I277" s="204"/>
      <c r="J277" s="200"/>
      <c r="K277" s="200"/>
      <c r="L277" s="205"/>
      <c r="M277" s="206"/>
      <c r="N277" s="207"/>
      <c r="O277" s="207"/>
      <c r="P277" s="207"/>
      <c r="Q277" s="207"/>
      <c r="R277" s="207"/>
      <c r="S277" s="207"/>
      <c r="T277" s="208"/>
      <c r="AT277" s="209" t="s">
        <v>134</v>
      </c>
      <c r="AU277" s="209" t="s">
        <v>24</v>
      </c>
      <c r="AV277" s="11" t="s">
        <v>24</v>
      </c>
      <c r="AW277" s="11" t="s">
        <v>39</v>
      </c>
      <c r="AX277" s="11" t="s">
        <v>76</v>
      </c>
      <c r="AY277" s="209" t="s">
        <v>125</v>
      </c>
    </row>
    <row r="278" spans="2:51" s="12" customFormat="1" ht="13.5">
      <c r="B278" s="210"/>
      <c r="C278" s="211"/>
      <c r="D278" s="212" t="s">
        <v>134</v>
      </c>
      <c r="E278" s="213" t="s">
        <v>22</v>
      </c>
      <c r="F278" s="214" t="s">
        <v>331</v>
      </c>
      <c r="G278" s="211"/>
      <c r="H278" s="215">
        <v>775</v>
      </c>
      <c r="I278" s="216"/>
      <c r="J278" s="211"/>
      <c r="K278" s="211"/>
      <c r="L278" s="217"/>
      <c r="M278" s="218"/>
      <c r="N278" s="219"/>
      <c r="O278" s="219"/>
      <c r="P278" s="219"/>
      <c r="Q278" s="219"/>
      <c r="R278" s="219"/>
      <c r="S278" s="219"/>
      <c r="T278" s="220"/>
      <c r="AT278" s="221" t="s">
        <v>134</v>
      </c>
      <c r="AU278" s="221" t="s">
        <v>24</v>
      </c>
      <c r="AV278" s="12" t="s">
        <v>84</v>
      </c>
      <c r="AW278" s="12" t="s">
        <v>39</v>
      </c>
      <c r="AX278" s="12" t="s">
        <v>76</v>
      </c>
      <c r="AY278" s="221" t="s">
        <v>125</v>
      </c>
    </row>
    <row r="279" spans="2:65" s="1" customFormat="1" ht="22.5" customHeight="1">
      <c r="B279" s="39"/>
      <c r="C279" s="184" t="s">
        <v>332</v>
      </c>
      <c r="D279" s="184" t="s">
        <v>126</v>
      </c>
      <c r="E279" s="185" t="s">
        <v>210</v>
      </c>
      <c r="F279" s="186" t="s">
        <v>211</v>
      </c>
      <c r="G279" s="187" t="s">
        <v>206</v>
      </c>
      <c r="H279" s="188">
        <v>775</v>
      </c>
      <c r="I279" s="189"/>
      <c r="J279" s="190">
        <f>ROUND(I279*H279,2)</f>
        <v>0</v>
      </c>
      <c r="K279" s="186" t="s">
        <v>212</v>
      </c>
      <c r="L279" s="59"/>
      <c r="M279" s="191" t="s">
        <v>22</v>
      </c>
      <c r="N279" s="192" t="s">
        <v>47</v>
      </c>
      <c r="O279" s="40"/>
      <c r="P279" s="193">
        <f>O279*H279</f>
        <v>0</v>
      </c>
      <c r="Q279" s="193">
        <v>0.00071</v>
      </c>
      <c r="R279" s="193">
        <f>Q279*H279</f>
        <v>0.55025</v>
      </c>
      <c r="S279" s="193">
        <v>0</v>
      </c>
      <c r="T279" s="194">
        <f>S279*H279</f>
        <v>0</v>
      </c>
      <c r="AR279" s="22" t="s">
        <v>130</v>
      </c>
      <c r="AT279" s="22" t="s">
        <v>126</v>
      </c>
      <c r="AU279" s="22" t="s">
        <v>24</v>
      </c>
      <c r="AY279" s="22" t="s">
        <v>125</v>
      </c>
      <c r="BE279" s="195">
        <f>IF(N279="základní",J279,0)</f>
        <v>0</v>
      </c>
      <c r="BF279" s="195">
        <f>IF(N279="snížená",J279,0)</f>
        <v>0</v>
      </c>
      <c r="BG279" s="195">
        <f>IF(N279="zákl. přenesená",J279,0)</f>
        <v>0</v>
      </c>
      <c r="BH279" s="195">
        <f>IF(N279="sníž. přenesená",J279,0)</f>
        <v>0</v>
      </c>
      <c r="BI279" s="195">
        <f>IF(N279="nulová",J279,0)</f>
        <v>0</v>
      </c>
      <c r="BJ279" s="22" t="s">
        <v>24</v>
      </c>
      <c r="BK279" s="195">
        <f>ROUND(I279*H279,2)</f>
        <v>0</v>
      </c>
      <c r="BL279" s="22" t="s">
        <v>130</v>
      </c>
      <c r="BM279" s="22" t="s">
        <v>333</v>
      </c>
    </row>
    <row r="280" spans="2:47" s="1" customFormat="1" ht="13.5">
      <c r="B280" s="39"/>
      <c r="C280" s="61"/>
      <c r="D280" s="196" t="s">
        <v>132</v>
      </c>
      <c r="E280" s="61"/>
      <c r="F280" s="197" t="s">
        <v>214</v>
      </c>
      <c r="G280" s="61"/>
      <c r="H280" s="61"/>
      <c r="I280" s="157"/>
      <c r="J280" s="61"/>
      <c r="K280" s="61"/>
      <c r="L280" s="59"/>
      <c r="M280" s="198"/>
      <c r="N280" s="40"/>
      <c r="O280" s="40"/>
      <c r="P280" s="40"/>
      <c r="Q280" s="40"/>
      <c r="R280" s="40"/>
      <c r="S280" s="40"/>
      <c r="T280" s="76"/>
      <c r="AT280" s="22" t="s">
        <v>132</v>
      </c>
      <c r="AU280" s="22" t="s">
        <v>24</v>
      </c>
    </row>
    <row r="281" spans="2:51" s="11" customFormat="1" ht="13.5">
      <c r="B281" s="199"/>
      <c r="C281" s="200"/>
      <c r="D281" s="196" t="s">
        <v>134</v>
      </c>
      <c r="E281" s="201" t="s">
        <v>22</v>
      </c>
      <c r="F281" s="202" t="s">
        <v>135</v>
      </c>
      <c r="G281" s="200"/>
      <c r="H281" s="203" t="s">
        <v>22</v>
      </c>
      <c r="I281" s="204"/>
      <c r="J281" s="200"/>
      <c r="K281" s="200"/>
      <c r="L281" s="205"/>
      <c r="M281" s="206"/>
      <c r="N281" s="207"/>
      <c r="O281" s="207"/>
      <c r="P281" s="207"/>
      <c r="Q281" s="207"/>
      <c r="R281" s="207"/>
      <c r="S281" s="207"/>
      <c r="T281" s="208"/>
      <c r="AT281" s="209" t="s">
        <v>134</v>
      </c>
      <c r="AU281" s="209" t="s">
        <v>24</v>
      </c>
      <c r="AV281" s="11" t="s">
        <v>24</v>
      </c>
      <c r="AW281" s="11" t="s">
        <v>39</v>
      </c>
      <c r="AX281" s="11" t="s">
        <v>76</v>
      </c>
      <c r="AY281" s="209" t="s">
        <v>125</v>
      </c>
    </row>
    <row r="282" spans="2:51" s="11" customFormat="1" ht="13.5">
      <c r="B282" s="199"/>
      <c r="C282" s="200"/>
      <c r="D282" s="196" t="s">
        <v>134</v>
      </c>
      <c r="E282" s="201" t="s">
        <v>22</v>
      </c>
      <c r="F282" s="202" t="s">
        <v>136</v>
      </c>
      <c r="G282" s="200"/>
      <c r="H282" s="203" t="s">
        <v>22</v>
      </c>
      <c r="I282" s="204"/>
      <c r="J282" s="200"/>
      <c r="K282" s="200"/>
      <c r="L282" s="205"/>
      <c r="M282" s="206"/>
      <c r="N282" s="207"/>
      <c r="O282" s="207"/>
      <c r="P282" s="207"/>
      <c r="Q282" s="207"/>
      <c r="R282" s="207"/>
      <c r="S282" s="207"/>
      <c r="T282" s="208"/>
      <c r="AT282" s="209" t="s">
        <v>134</v>
      </c>
      <c r="AU282" s="209" t="s">
        <v>24</v>
      </c>
      <c r="AV282" s="11" t="s">
        <v>24</v>
      </c>
      <c r="AW282" s="11" t="s">
        <v>39</v>
      </c>
      <c r="AX282" s="11" t="s">
        <v>76</v>
      </c>
      <c r="AY282" s="209" t="s">
        <v>125</v>
      </c>
    </row>
    <row r="283" spans="2:51" s="12" customFormat="1" ht="13.5">
      <c r="B283" s="210"/>
      <c r="C283" s="211"/>
      <c r="D283" s="212" t="s">
        <v>134</v>
      </c>
      <c r="E283" s="213" t="s">
        <v>22</v>
      </c>
      <c r="F283" s="214" t="s">
        <v>334</v>
      </c>
      <c r="G283" s="211"/>
      <c r="H283" s="215">
        <v>775</v>
      </c>
      <c r="I283" s="216"/>
      <c r="J283" s="211"/>
      <c r="K283" s="211"/>
      <c r="L283" s="217"/>
      <c r="M283" s="218"/>
      <c r="N283" s="219"/>
      <c r="O283" s="219"/>
      <c r="P283" s="219"/>
      <c r="Q283" s="219"/>
      <c r="R283" s="219"/>
      <c r="S283" s="219"/>
      <c r="T283" s="220"/>
      <c r="AT283" s="221" t="s">
        <v>134</v>
      </c>
      <c r="AU283" s="221" t="s">
        <v>24</v>
      </c>
      <c r="AV283" s="12" t="s">
        <v>84</v>
      </c>
      <c r="AW283" s="12" t="s">
        <v>39</v>
      </c>
      <c r="AX283" s="12" t="s">
        <v>76</v>
      </c>
      <c r="AY283" s="221" t="s">
        <v>125</v>
      </c>
    </row>
    <row r="284" spans="2:65" s="1" customFormat="1" ht="22.5" customHeight="1">
      <c r="B284" s="39"/>
      <c r="C284" s="184" t="s">
        <v>335</v>
      </c>
      <c r="D284" s="184" t="s">
        <v>126</v>
      </c>
      <c r="E284" s="185" t="s">
        <v>278</v>
      </c>
      <c r="F284" s="186" t="s">
        <v>279</v>
      </c>
      <c r="G284" s="187" t="s">
        <v>206</v>
      </c>
      <c r="H284" s="188">
        <v>775</v>
      </c>
      <c r="I284" s="189"/>
      <c r="J284" s="190">
        <f>ROUND(I284*H284,2)</f>
        <v>0</v>
      </c>
      <c r="K284" s="186" t="s">
        <v>22</v>
      </c>
      <c r="L284" s="59"/>
      <c r="M284" s="191" t="s">
        <v>22</v>
      </c>
      <c r="N284" s="192" t="s">
        <v>47</v>
      </c>
      <c r="O284" s="40"/>
      <c r="P284" s="193">
        <f>O284*H284</f>
        <v>0</v>
      </c>
      <c r="Q284" s="193">
        <v>0.00071</v>
      </c>
      <c r="R284" s="193">
        <f>Q284*H284</f>
        <v>0.55025</v>
      </c>
      <c r="S284" s="193">
        <v>0</v>
      </c>
      <c r="T284" s="194">
        <f>S284*H284</f>
        <v>0</v>
      </c>
      <c r="AR284" s="22" t="s">
        <v>130</v>
      </c>
      <c r="AT284" s="22" t="s">
        <v>126</v>
      </c>
      <c r="AU284" s="22" t="s">
        <v>24</v>
      </c>
      <c r="AY284" s="22" t="s">
        <v>125</v>
      </c>
      <c r="BE284" s="195">
        <f>IF(N284="základní",J284,0)</f>
        <v>0</v>
      </c>
      <c r="BF284" s="195">
        <f>IF(N284="snížená",J284,0)</f>
        <v>0</v>
      </c>
      <c r="BG284" s="195">
        <f>IF(N284="zákl. přenesená",J284,0)</f>
        <v>0</v>
      </c>
      <c r="BH284" s="195">
        <f>IF(N284="sníž. přenesená",J284,0)</f>
        <v>0</v>
      </c>
      <c r="BI284" s="195">
        <f>IF(N284="nulová",J284,0)</f>
        <v>0</v>
      </c>
      <c r="BJ284" s="22" t="s">
        <v>24</v>
      </c>
      <c r="BK284" s="195">
        <f>ROUND(I284*H284,2)</f>
        <v>0</v>
      </c>
      <c r="BL284" s="22" t="s">
        <v>130</v>
      </c>
      <c r="BM284" s="22" t="s">
        <v>336</v>
      </c>
    </row>
    <row r="285" spans="2:47" s="1" customFormat="1" ht="13.5">
      <c r="B285" s="39"/>
      <c r="C285" s="61"/>
      <c r="D285" s="196" t="s">
        <v>132</v>
      </c>
      <c r="E285" s="61"/>
      <c r="F285" s="197" t="s">
        <v>281</v>
      </c>
      <c r="G285" s="61"/>
      <c r="H285" s="61"/>
      <c r="I285" s="157"/>
      <c r="J285" s="61"/>
      <c r="K285" s="61"/>
      <c r="L285" s="59"/>
      <c r="M285" s="198"/>
      <c r="N285" s="40"/>
      <c r="O285" s="40"/>
      <c r="P285" s="40"/>
      <c r="Q285" s="40"/>
      <c r="R285" s="40"/>
      <c r="S285" s="40"/>
      <c r="T285" s="76"/>
      <c r="AT285" s="22" t="s">
        <v>132</v>
      </c>
      <c r="AU285" s="22" t="s">
        <v>24</v>
      </c>
    </row>
    <row r="286" spans="2:51" s="11" customFormat="1" ht="13.5">
      <c r="B286" s="199"/>
      <c r="C286" s="200"/>
      <c r="D286" s="196" t="s">
        <v>134</v>
      </c>
      <c r="E286" s="201" t="s">
        <v>22</v>
      </c>
      <c r="F286" s="202" t="s">
        <v>135</v>
      </c>
      <c r="G286" s="200"/>
      <c r="H286" s="203" t="s">
        <v>22</v>
      </c>
      <c r="I286" s="204"/>
      <c r="J286" s="200"/>
      <c r="K286" s="200"/>
      <c r="L286" s="205"/>
      <c r="M286" s="206"/>
      <c r="N286" s="207"/>
      <c r="O286" s="207"/>
      <c r="P286" s="207"/>
      <c r="Q286" s="207"/>
      <c r="R286" s="207"/>
      <c r="S286" s="207"/>
      <c r="T286" s="208"/>
      <c r="AT286" s="209" t="s">
        <v>134</v>
      </c>
      <c r="AU286" s="209" t="s">
        <v>24</v>
      </c>
      <c r="AV286" s="11" t="s">
        <v>24</v>
      </c>
      <c r="AW286" s="11" t="s">
        <v>39</v>
      </c>
      <c r="AX286" s="11" t="s">
        <v>76</v>
      </c>
      <c r="AY286" s="209" t="s">
        <v>125</v>
      </c>
    </row>
    <row r="287" spans="2:51" s="11" customFormat="1" ht="13.5">
      <c r="B287" s="199"/>
      <c r="C287" s="200"/>
      <c r="D287" s="196" t="s">
        <v>134</v>
      </c>
      <c r="E287" s="201" t="s">
        <v>22</v>
      </c>
      <c r="F287" s="202" t="s">
        <v>136</v>
      </c>
      <c r="G287" s="200"/>
      <c r="H287" s="203" t="s">
        <v>22</v>
      </c>
      <c r="I287" s="204"/>
      <c r="J287" s="200"/>
      <c r="K287" s="200"/>
      <c r="L287" s="205"/>
      <c r="M287" s="206"/>
      <c r="N287" s="207"/>
      <c r="O287" s="207"/>
      <c r="P287" s="207"/>
      <c r="Q287" s="207"/>
      <c r="R287" s="207"/>
      <c r="S287" s="207"/>
      <c r="T287" s="208"/>
      <c r="AT287" s="209" t="s">
        <v>134</v>
      </c>
      <c r="AU287" s="209" t="s">
        <v>24</v>
      </c>
      <c r="AV287" s="11" t="s">
        <v>24</v>
      </c>
      <c r="AW287" s="11" t="s">
        <v>39</v>
      </c>
      <c r="AX287" s="11" t="s">
        <v>76</v>
      </c>
      <c r="AY287" s="209" t="s">
        <v>125</v>
      </c>
    </row>
    <row r="288" spans="2:51" s="12" customFormat="1" ht="13.5">
      <c r="B288" s="210"/>
      <c r="C288" s="211"/>
      <c r="D288" s="212" t="s">
        <v>134</v>
      </c>
      <c r="E288" s="213" t="s">
        <v>22</v>
      </c>
      <c r="F288" s="214" t="s">
        <v>334</v>
      </c>
      <c r="G288" s="211"/>
      <c r="H288" s="215">
        <v>775</v>
      </c>
      <c r="I288" s="216"/>
      <c r="J288" s="211"/>
      <c r="K288" s="211"/>
      <c r="L288" s="217"/>
      <c r="M288" s="218"/>
      <c r="N288" s="219"/>
      <c r="O288" s="219"/>
      <c r="P288" s="219"/>
      <c r="Q288" s="219"/>
      <c r="R288" s="219"/>
      <c r="S288" s="219"/>
      <c r="T288" s="220"/>
      <c r="AT288" s="221" t="s">
        <v>134</v>
      </c>
      <c r="AU288" s="221" t="s">
        <v>24</v>
      </c>
      <c r="AV288" s="12" t="s">
        <v>84</v>
      </c>
      <c r="AW288" s="12" t="s">
        <v>39</v>
      </c>
      <c r="AX288" s="12" t="s">
        <v>76</v>
      </c>
      <c r="AY288" s="221" t="s">
        <v>125</v>
      </c>
    </row>
    <row r="289" spans="2:65" s="1" customFormat="1" ht="31.5" customHeight="1">
      <c r="B289" s="39"/>
      <c r="C289" s="184" t="s">
        <v>337</v>
      </c>
      <c r="D289" s="184" t="s">
        <v>126</v>
      </c>
      <c r="E289" s="185" t="s">
        <v>338</v>
      </c>
      <c r="F289" s="186" t="s">
        <v>339</v>
      </c>
      <c r="G289" s="187" t="s">
        <v>206</v>
      </c>
      <c r="H289" s="188">
        <v>775</v>
      </c>
      <c r="I289" s="189"/>
      <c r="J289" s="190">
        <f>ROUND(I289*H289,2)</f>
        <v>0</v>
      </c>
      <c r="K289" s="186" t="s">
        <v>212</v>
      </c>
      <c r="L289" s="59"/>
      <c r="M289" s="191" t="s">
        <v>22</v>
      </c>
      <c r="N289" s="192" t="s">
        <v>47</v>
      </c>
      <c r="O289" s="40"/>
      <c r="P289" s="193">
        <f>O289*H289</f>
        <v>0</v>
      </c>
      <c r="Q289" s="193">
        <v>0</v>
      </c>
      <c r="R289" s="193">
        <f>Q289*H289</f>
        <v>0</v>
      </c>
      <c r="S289" s="193">
        <v>0</v>
      </c>
      <c r="T289" s="194">
        <f>S289*H289</f>
        <v>0</v>
      </c>
      <c r="AR289" s="22" t="s">
        <v>130</v>
      </c>
      <c r="AT289" s="22" t="s">
        <v>126</v>
      </c>
      <c r="AU289" s="22" t="s">
        <v>24</v>
      </c>
      <c r="AY289" s="22" t="s">
        <v>125</v>
      </c>
      <c r="BE289" s="195">
        <f>IF(N289="základní",J289,0)</f>
        <v>0</v>
      </c>
      <c r="BF289" s="195">
        <f>IF(N289="snížená",J289,0)</f>
        <v>0</v>
      </c>
      <c r="BG289" s="195">
        <f>IF(N289="zákl. přenesená",J289,0)</f>
        <v>0</v>
      </c>
      <c r="BH289" s="195">
        <f>IF(N289="sníž. přenesená",J289,0)</f>
        <v>0</v>
      </c>
      <c r="BI289" s="195">
        <f>IF(N289="nulová",J289,0)</f>
        <v>0</v>
      </c>
      <c r="BJ289" s="22" t="s">
        <v>24</v>
      </c>
      <c r="BK289" s="195">
        <f>ROUND(I289*H289,2)</f>
        <v>0</v>
      </c>
      <c r="BL289" s="22" t="s">
        <v>130</v>
      </c>
      <c r="BM289" s="22" t="s">
        <v>340</v>
      </c>
    </row>
    <row r="290" spans="2:47" s="1" customFormat="1" ht="27">
      <c r="B290" s="39"/>
      <c r="C290" s="61"/>
      <c r="D290" s="196" t="s">
        <v>132</v>
      </c>
      <c r="E290" s="61"/>
      <c r="F290" s="197" t="s">
        <v>341</v>
      </c>
      <c r="G290" s="61"/>
      <c r="H290" s="61"/>
      <c r="I290" s="157"/>
      <c r="J290" s="61"/>
      <c r="K290" s="61"/>
      <c r="L290" s="59"/>
      <c r="M290" s="198"/>
      <c r="N290" s="40"/>
      <c r="O290" s="40"/>
      <c r="P290" s="40"/>
      <c r="Q290" s="40"/>
      <c r="R290" s="40"/>
      <c r="S290" s="40"/>
      <c r="T290" s="76"/>
      <c r="AT290" s="22" t="s">
        <v>132</v>
      </c>
      <c r="AU290" s="22" t="s">
        <v>24</v>
      </c>
    </row>
    <row r="291" spans="2:51" s="11" customFormat="1" ht="13.5">
      <c r="B291" s="199"/>
      <c r="C291" s="200"/>
      <c r="D291" s="196" t="s">
        <v>134</v>
      </c>
      <c r="E291" s="201" t="s">
        <v>22</v>
      </c>
      <c r="F291" s="202" t="s">
        <v>135</v>
      </c>
      <c r="G291" s="200"/>
      <c r="H291" s="203" t="s">
        <v>22</v>
      </c>
      <c r="I291" s="204"/>
      <c r="J291" s="200"/>
      <c r="K291" s="200"/>
      <c r="L291" s="205"/>
      <c r="M291" s="206"/>
      <c r="N291" s="207"/>
      <c r="O291" s="207"/>
      <c r="P291" s="207"/>
      <c r="Q291" s="207"/>
      <c r="R291" s="207"/>
      <c r="S291" s="207"/>
      <c r="T291" s="208"/>
      <c r="AT291" s="209" t="s">
        <v>134</v>
      </c>
      <c r="AU291" s="209" t="s">
        <v>24</v>
      </c>
      <c r="AV291" s="11" t="s">
        <v>24</v>
      </c>
      <c r="AW291" s="11" t="s">
        <v>39</v>
      </c>
      <c r="AX291" s="11" t="s">
        <v>76</v>
      </c>
      <c r="AY291" s="209" t="s">
        <v>125</v>
      </c>
    </row>
    <row r="292" spans="2:51" s="11" customFormat="1" ht="13.5">
      <c r="B292" s="199"/>
      <c r="C292" s="200"/>
      <c r="D292" s="196" t="s">
        <v>134</v>
      </c>
      <c r="E292" s="201" t="s">
        <v>22</v>
      </c>
      <c r="F292" s="202" t="s">
        <v>136</v>
      </c>
      <c r="G292" s="200"/>
      <c r="H292" s="203" t="s">
        <v>22</v>
      </c>
      <c r="I292" s="204"/>
      <c r="J292" s="200"/>
      <c r="K292" s="200"/>
      <c r="L292" s="205"/>
      <c r="M292" s="206"/>
      <c r="N292" s="207"/>
      <c r="O292" s="207"/>
      <c r="P292" s="207"/>
      <c r="Q292" s="207"/>
      <c r="R292" s="207"/>
      <c r="S292" s="207"/>
      <c r="T292" s="208"/>
      <c r="AT292" s="209" t="s">
        <v>134</v>
      </c>
      <c r="AU292" s="209" t="s">
        <v>24</v>
      </c>
      <c r="AV292" s="11" t="s">
        <v>24</v>
      </c>
      <c r="AW292" s="11" t="s">
        <v>39</v>
      </c>
      <c r="AX292" s="11" t="s">
        <v>76</v>
      </c>
      <c r="AY292" s="209" t="s">
        <v>125</v>
      </c>
    </row>
    <row r="293" spans="2:51" s="12" customFormat="1" ht="13.5">
      <c r="B293" s="210"/>
      <c r="C293" s="211"/>
      <c r="D293" s="212" t="s">
        <v>134</v>
      </c>
      <c r="E293" s="213" t="s">
        <v>22</v>
      </c>
      <c r="F293" s="214" t="s">
        <v>331</v>
      </c>
      <c r="G293" s="211"/>
      <c r="H293" s="215">
        <v>775</v>
      </c>
      <c r="I293" s="216"/>
      <c r="J293" s="211"/>
      <c r="K293" s="211"/>
      <c r="L293" s="217"/>
      <c r="M293" s="218"/>
      <c r="N293" s="219"/>
      <c r="O293" s="219"/>
      <c r="P293" s="219"/>
      <c r="Q293" s="219"/>
      <c r="R293" s="219"/>
      <c r="S293" s="219"/>
      <c r="T293" s="220"/>
      <c r="AT293" s="221" t="s">
        <v>134</v>
      </c>
      <c r="AU293" s="221" t="s">
        <v>24</v>
      </c>
      <c r="AV293" s="12" t="s">
        <v>84</v>
      </c>
      <c r="AW293" s="12" t="s">
        <v>39</v>
      </c>
      <c r="AX293" s="12" t="s">
        <v>76</v>
      </c>
      <c r="AY293" s="221" t="s">
        <v>125</v>
      </c>
    </row>
    <row r="294" spans="2:65" s="1" customFormat="1" ht="22.5" customHeight="1">
      <c r="B294" s="39"/>
      <c r="C294" s="184" t="s">
        <v>342</v>
      </c>
      <c r="D294" s="184" t="s">
        <v>126</v>
      </c>
      <c r="E294" s="185" t="s">
        <v>223</v>
      </c>
      <c r="F294" s="186" t="s">
        <v>224</v>
      </c>
      <c r="G294" s="187" t="s">
        <v>129</v>
      </c>
      <c r="H294" s="188">
        <v>250</v>
      </c>
      <c r="I294" s="189"/>
      <c r="J294" s="190">
        <f>ROUND(I294*H294,2)</f>
        <v>0</v>
      </c>
      <c r="K294" s="186" t="s">
        <v>22</v>
      </c>
      <c r="L294" s="59"/>
      <c r="M294" s="191" t="s">
        <v>22</v>
      </c>
      <c r="N294" s="192" t="s">
        <v>47</v>
      </c>
      <c r="O294" s="40"/>
      <c r="P294" s="193">
        <f>O294*H294</f>
        <v>0</v>
      </c>
      <c r="Q294" s="193">
        <v>1E-05</v>
      </c>
      <c r="R294" s="193">
        <f>Q294*H294</f>
        <v>0.0025</v>
      </c>
      <c r="S294" s="193">
        <v>0</v>
      </c>
      <c r="T294" s="194">
        <f>S294*H294</f>
        <v>0</v>
      </c>
      <c r="AR294" s="22" t="s">
        <v>130</v>
      </c>
      <c r="AT294" s="22" t="s">
        <v>126</v>
      </c>
      <c r="AU294" s="22" t="s">
        <v>24</v>
      </c>
      <c r="AY294" s="22" t="s">
        <v>125</v>
      </c>
      <c r="BE294" s="195">
        <f>IF(N294="základní",J294,0)</f>
        <v>0</v>
      </c>
      <c r="BF294" s="195">
        <f>IF(N294="snížená",J294,0)</f>
        <v>0</v>
      </c>
      <c r="BG294" s="195">
        <f>IF(N294="zákl. přenesená",J294,0)</f>
        <v>0</v>
      </c>
      <c r="BH294" s="195">
        <f>IF(N294="sníž. přenesená",J294,0)</f>
        <v>0</v>
      </c>
      <c r="BI294" s="195">
        <f>IF(N294="nulová",J294,0)</f>
        <v>0</v>
      </c>
      <c r="BJ294" s="22" t="s">
        <v>24</v>
      </c>
      <c r="BK294" s="195">
        <f>ROUND(I294*H294,2)</f>
        <v>0</v>
      </c>
      <c r="BL294" s="22" t="s">
        <v>130</v>
      </c>
      <c r="BM294" s="22" t="s">
        <v>343</v>
      </c>
    </row>
    <row r="295" spans="2:47" s="1" customFormat="1" ht="27">
      <c r="B295" s="39"/>
      <c r="C295" s="61"/>
      <c r="D295" s="196" t="s">
        <v>132</v>
      </c>
      <c r="E295" s="61"/>
      <c r="F295" s="197" t="s">
        <v>226</v>
      </c>
      <c r="G295" s="61"/>
      <c r="H295" s="61"/>
      <c r="I295" s="157"/>
      <c r="J295" s="61"/>
      <c r="K295" s="61"/>
      <c r="L295" s="59"/>
      <c r="M295" s="198"/>
      <c r="N295" s="40"/>
      <c r="O295" s="40"/>
      <c r="P295" s="40"/>
      <c r="Q295" s="40"/>
      <c r="R295" s="40"/>
      <c r="S295" s="40"/>
      <c r="T295" s="76"/>
      <c r="AT295" s="22" t="s">
        <v>132</v>
      </c>
      <c r="AU295" s="22" t="s">
        <v>24</v>
      </c>
    </row>
    <row r="296" spans="2:51" s="11" customFormat="1" ht="13.5">
      <c r="B296" s="199"/>
      <c r="C296" s="200"/>
      <c r="D296" s="196" t="s">
        <v>134</v>
      </c>
      <c r="E296" s="201" t="s">
        <v>22</v>
      </c>
      <c r="F296" s="202" t="s">
        <v>135</v>
      </c>
      <c r="G296" s="200"/>
      <c r="H296" s="203" t="s">
        <v>22</v>
      </c>
      <c r="I296" s="204"/>
      <c r="J296" s="200"/>
      <c r="K296" s="200"/>
      <c r="L296" s="205"/>
      <c r="M296" s="206"/>
      <c r="N296" s="207"/>
      <c r="O296" s="207"/>
      <c r="P296" s="207"/>
      <c r="Q296" s="207"/>
      <c r="R296" s="207"/>
      <c r="S296" s="207"/>
      <c r="T296" s="208"/>
      <c r="AT296" s="209" t="s">
        <v>134</v>
      </c>
      <c r="AU296" s="209" t="s">
        <v>24</v>
      </c>
      <c r="AV296" s="11" t="s">
        <v>24</v>
      </c>
      <c r="AW296" s="11" t="s">
        <v>39</v>
      </c>
      <c r="AX296" s="11" t="s">
        <v>76</v>
      </c>
      <c r="AY296" s="209" t="s">
        <v>125</v>
      </c>
    </row>
    <row r="297" spans="2:51" s="11" customFormat="1" ht="13.5">
      <c r="B297" s="199"/>
      <c r="C297" s="200"/>
      <c r="D297" s="196" t="s">
        <v>134</v>
      </c>
      <c r="E297" s="201" t="s">
        <v>22</v>
      </c>
      <c r="F297" s="202" t="s">
        <v>136</v>
      </c>
      <c r="G297" s="200"/>
      <c r="H297" s="203" t="s">
        <v>22</v>
      </c>
      <c r="I297" s="204"/>
      <c r="J297" s="200"/>
      <c r="K297" s="200"/>
      <c r="L297" s="205"/>
      <c r="M297" s="206"/>
      <c r="N297" s="207"/>
      <c r="O297" s="207"/>
      <c r="P297" s="207"/>
      <c r="Q297" s="207"/>
      <c r="R297" s="207"/>
      <c r="S297" s="207"/>
      <c r="T297" s="208"/>
      <c r="AT297" s="209" t="s">
        <v>134</v>
      </c>
      <c r="AU297" s="209" t="s">
        <v>24</v>
      </c>
      <c r="AV297" s="11" t="s">
        <v>24</v>
      </c>
      <c r="AW297" s="11" t="s">
        <v>39</v>
      </c>
      <c r="AX297" s="11" t="s">
        <v>76</v>
      </c>
      <c r="AY297" s="209" t="s">
        <v>125</v>
      </c>
    </row>
    <row r="298" spans="2:51" s="11" customFormat="1" ht="13.5">
      <c r="B298" s="199"/>
      <c r="C298" s="200"/>
      <c r="D298" s="196" t="s">
        <v>134</v>
      </c>
      <c r="E298" s="201" t="s">
        <v>22</v>
      </c>
      <c r="F298" s="202" t="s">
        <v>238</v>
      </c>
      <c r="G298" s="200"/>
      <c r="H298" s="203" t="s">
        <v>22</v>
      </c>
      <c r="I298" s="204"/>
      <c r="J298" s="200"/>
      <c r="K298" s="200"/>
      <c r="L298" s="205"/>
      <c r="M298" s="206"/>
      <c r="N298" s="207"/>
      <c r="O298" s="207"/>
      <c r="P298" s="207"/>
      <c r="Q298" s="207"/>
      <c r="R298" s="207"/>
      <c r="S298" s="207"/>
      <c r="T298" s="208"/>
      <c r="AT298" s="209" t="s">
        <v>134</v>
      </c>
      <c r="AU298" s="209" t="s">
        <v>24</v>
      </c>
      <c r="AV298" s="11" t="s">
        <v>24</v>
      </c>
      <c r="AW298" s="11" t="s">
        <v>39</v>
      </c>
      <c r="AX298" s="11" t="s">
        <v>76</v>
      </c>
      <c r="AY298" s="209" t="s">
        <v>125</v>
      </c>
    </row>
    <row r="299" spans="2:51" s="12" customFormat="1" ht="13.5">
      <c r="B299" s="210"/>
      <c r="C299" s="211"/>
      <c r="D299" s="212" t="s">
        <v>134</v>
      </c>
      <c r="E299" s="213" t="s">
        <v>22</v>
      </c>
      <c r="F299" s="214" t="s">
        <v>344</v>
      </c>
      <c r="G299" s="211"/>
      <c r="H299" s="215">
        <v>250</v>
      </c>
      <c r="I299" s="216"/>
      <c r="J299" s="211"/>
      <c r="K299" s="211"/>
      <c r="L299" s="217"/>
      <c r="M299" s="218"/>
      <c r="N299" s="219"/>
      <c r="O299" s="219"/>
      <c r="P299" s="219"/>
      <c r="Q299" s="219"/>
      <c r="R299" s="219"/>
      <c r="S299" s="219"/>
      <c r="T299" s="220"/>
      <c r="AT299" s="221" t="s">
        <v>134</v>
      </c>
      <c r="AU299" s="221" t="s">
        <v>24</v>
      </c>
      <c r="AV299" s="12" t="s">
        <v>84</v>
      </c>
      <c r="AW299" s="12" t="s">
        <v>39</v>
      </c>
      <c r="AX299" s="12" t="s">
        <v>76</v>
      </c>
      <c r="AY299" s="221" t="s">
        <v>125</v>
      </c>
    </row>
    <row r="300" spans="2:65" s="1" customFormat="1" ht="22.5" customHeight="1">
      <c r="B300" s="39"/>
      <c r="C300" s="184" t="s">
        <v>345</v>
      </c>
      <c r="D300" s="184" t="s">
        <v>126</v>
      </c>
      <c r="E300" s="185" t="s">
        <v>229</v>
      </c>
      <c r="F300" s="186" t="s">
        <v>230</v>
      </c>
      <c r="G300" s="187" t="s">
        <v>129</v>
      </c>
      <c r="H300" s="188">
        <v>250</v>
      </c>
      <c r="I300" s="189"/>
      <c r="J300" s="190">
        <f>ROUND(I300*H300,2)</f>
        <v>0</v>
      </c>
      <c r="K300" s="186" t="s">
        <v>212</v>
      </c>
      <c r="L300" s="59"/>
      <c r="M300" s="191" t="s">
        <v>22</v>
      </c>
      <c r="N300" s="192" t="s">
        <v>47</v>
      </c>
      <c r="O300" s="40"/>
      <c r="P300" s="193">
        <f>O300*H300</f>
        <v>0</v>
      </c>
      <c r="Q300" s="193">
        <v>9E-05</v>
      </c>
      <c r="R300" s="193">
        <f>Q300*H300</f>
        <v>0.022500000000000003</v>
      </c>
      <c r="S300" s="193">
        <v>0</v>
      </c>
      <c r="T300" s="194">
        <f>S300*H300</f>
        <v>0</v>
      </c>
      <c r="AR300" s="22" t="s">
        <v>130</v>
      </c>
      <c r="AT300" s="22" t="s">
        <v>126</v>
      </c>
      <c r="AU300" s="22" t="s">
        <v>24</v>
      </c>
      <c r="AY300" s="22" t="s">
        <v>125</v>
      </c>
      <c r="BE300" s="195">
        <f>IF(N300="základní",J300,0)</f>
        <v>0</v>
      </c>
      <c r="BF300" s="195">
        <f>IF(N300="snížená",J300,0)</f>
        <v>0</v>
      </c>
      <c r="BG300" s="195">
        <f>IF(N300="zákl. přenesená",J300,0)</f>
        <v>0</v>
      </c>
      <c r="BH300" s="195">
        <f>IF(N300="sníž. přenesená",J300,0)</f>
        <v>0</v>
      </c>
      <c r="BI300" s="195">
        <f>IF(N300="nulová",J300,0)</f>
        <v>0</v>
      </c>
      <c r="BJ300" s="22" t="s">
        <v>24</v>
      </c>
      <c r="BK300" s="195">
        <f>ROUND(I300*H300,2)</f>
        <v>0</v>
      </c>
      <c r="BL300" s="22" t="s">
        <v>130</v>
      </c>
      <c r="BM300" s="22" t="s">
        <v>346</v>
      </c>
    </row>
    <row r="301" spans="2:47" s="1" customFormat="1" ht="27">
      <c r="B301" s="39"/>
      <c r="C301" s="61"/>
      <c r="D301" s="196" t="s">
        <v>132</v>
      </c>
      <c r="E301" s="61"/>
      <c r="F301" s="197" t="s">
        <v>232</v>
      </c>
      <c r="G301" s="61"/>
      <c r="H301" s="61"/>
      <c r="I301" s="157"/>
      <c r="J301" s="61"/>
      <c r="K301" s="61"/>
      <c r="L301" s="59"/>
      <c r="M301" s="198"/>
      <c r="N301" s="40"/>
      <c r="O301" s="40"/>
      <c r="P301" s="40"/>
      <c r="Q301" s="40"/>
      <c r="R301" s="40"/>
      <c r="S301" s="40"/>
      <c r="T301" s="76"/>
      <c r="AT301" s="22" t="s">
        <v>132</v>
      </c>
      <c r="AU301" s="22" t="s">
        <v>24</v>
      </c>
    </row>
    <row r="302" spans="2:51" s="11" customFormat="1" ht="13.5">
      <c r="B302" s="199"/>
      <c r="C302" s="200"/>
      <c r="D302" s="196" t="s">
        <v>134</v>
      </c>
      <c r="E302" s="201" t="s">
        <v>22</v>
      </c>
      <c r="F302" s="202" t="s">
        <v>135</v>
      </c>
      <c r="G302" s="200"/>
      <c r="H302" s="203" t="s">
        <v>22</v>
      </c>
      <c r="I302" s="204"/>
      <c r="J302" s="200"/>
      <c r="K302" s="200"/>
      <c r="L302" s="205"/>
      <c r="M302" s="206"/>
      <c r="N302" s="207"/>
      <c r="O302" s="207"/>
      <c r="P302" s="207"/>
      <c r="Q302" s="207"/>
      <c r="R302" s="207"/>
      <c r="S302" s="207"/>
      <c r="T302" s="208"/>
      <c r="AT302" s="209" t="s">
        <v>134</v>
      </c>
      <c r="AU302" s="209" t="s">
        <v>24</v>
      </c>
      <c r="AV302" s="11" t="s">
        <v>24</v>
      </c>
      <c r="AW302" s="11" t="s">
        <v>39</v>
      </c>
      <c r="AX302" s="11" t="s">
        <v>76</v>
      </c>
      <c r="AY302" s="209" t="s">
        <v>125</v>
      </c>
    </row>
    <row r="303" spans="2:51" s="11" customFormat="1" ht="13.5">
      <c r="B303" s="199"/>
      <c r="C303" s="200"/>
      <c r="D303" s="196" t="s">
        <v>134</v>
      </c>
      <c r="E303" s="201" t="s">
        <v>22</v>
      </c>
      <c r="F303" s="202" t="s">
        <v>136</v>
      </c>
      <c r="G303" s="200"/>
      <c r="H303" s="203" t="s">
        <v>22</v>
      </c>
      <c r="I303" s="204"/>
      <c r="J303" s="200"/>
      <c r="K303" s="200"/>
      <c r="L303" s="205"/>
      <c r="M303" s="206"/>
      <c r="N303" s="207"/>
      <c r="O303" s="207"/>
      <c r="P303" s="207"/>
      <c r="Q303" s="207"/>
      <c r="R303" s="207"/>
      <c r="S303" s="207"/>
      <c r="T303" s="208"/>
      <c r="AT303" s="209" t="s">
        <v>134</v>
      </c>
      <c r="AU303" s="209" t="s">
        <v>24</v>
      </c>
      <c r="AV303" s="11" t="s">
        <v>24</v>
      </c>
      <c r="AW303" s="11" t="s">
        <v>39</v>
      </c>
      <c r="AX303" s="11" t="s">
        <v>76</v>
      </c>
      <c r="AY303" s="209" t="s">
        <v>125</v>
      </c>
    </row>
    <row r="304" spans="2:51" s="11" customFormat="1" ht="13.5">
      <c r="B304" s="199"/>
      <c r="C304" s="200"/>
      <c r="D304" s="196" t="s">
        <v>134</v>
      </c>
      <c r="E304" s="201" t="s">
        <v>22</v>
      </c>
      <c r="F304" s="202" t="s">
        <v>238</v>
      </c>
      <c r="G304" s="200"/>
      <c r="H304" s="203" t="s">
        <v>22</v>
      </c>
      <c r="I304" s="204"/>
      <c r="J304" s="200"/>
      <c r="K304" s="200"/>
      <c r="L304" s="205"/>
      <c r="M304" s="206"/>
      <c r="N304" s="207"/>
      <c r="O304" s="207"/>
      <c r="P304" s="207"/>
      <c r="Q304" s="207"/>
      <c r="R304" s="207"/>
      <c r="S304" s="207"/>
      <c r="T304" s="208"/>
      <c r="AT304" s="209" t="s">
        <v>134</v>
      </c>
      <c r="AU304" s="209" t="s">
        <v>24</v>
      </c>
      <c r="AV304" s="11" t="s">
        <v>24</v>
      </c>
      <c r="AW304" s="11" t="s">
        <v>39</v>
      </c>
      <c r="AX304" s="11" t="s">
        <v>76</v>
      </c>
      <c r="AY304" s="209" t="s">
        <v>125</v>
      </c>
    </row>
    <row r="305" spans="2:51" s="12" customFormat="1" ht="13.5">
      <c r="B305" s="210"/>
      <c r="C305" s="211"/>
      <c r="D305" s="212" t="s">
        <v>134</v>
      </c>
      <c r="E305" s="213" t="s">
        <v>22</v>
      </c>
      <c r="F305" s="214" t="s">
        <v>344</v>
      </c>
      <c r="G305" s="211"/>
      <c r="H305" s="215">
        <v>250</v>
      </c>
      <c r="I305" s="216"/>
      <c r="J305" s="211"/>
      <c r="K305" s="211"/>
      <c r="L305" s="217"/>
      <c r="M305" s="218"/>
      <c r="N305" s="219"/>
      <c r="O305" s="219"/>
      <c r="P305" s="219"/>
      <c r="Q305" s="219"/>
      <c r="R305" s="219"/>
      <c r="S305" s="219"/>
      <c r="T305" s="220"/>
      <c r="AT305" s="221" t="s">
        <v>134</v>
      </c>
      <c r="AU305" s="221" t="s">
        <v>24</v>
      </c>
      <c r="AV305" s="12" t="s">
        <v>84</v>
      </c>
      <c r="AW305" s="12" t="s">
        <v>39</v>
      </c>
      <c r="AX305" s="12" t="s">
        <v>76</v>
      </c>
      <c r="AY305" s="221" t="s">
        <v>125</v>
      </c>
    </row>
    <row r="306" spans="2:65" s="1" customFormat="1" ht="31.5" customHeight="1">
      <c r="B306" s="39"/>
      <c r="C306" s="184" t="s">
        <v>347</v>
      </c>
      <c r="D306" s="184" t="s">
        <v>126</v>
      </c>
      <c r="E306" s="185" t="s">
        <v>292</v>
      </c>
      <c r="F306" s="186" t="s">
        <v>293</v>
      </c>
      <c r="G306" s="187" t="s">
        <v>206</v>
      </c>
      <c r="H306" s="188">
        <v>775</v>
      </c>
      <c r="I306" s="189"/>
      <c r="J306" s="190">
        <f>ROUND(I306*H306,2)</f>
        <v>0</v>
      </c>
      <c r="K306" s="186" t="s">
        <v>22</v>
      </c>
      <c r="L306" s="59"/>
      <c r="M306" s="191" t="s">
        <v>22</v>
      </c>
      <c r="N306" s="192" t="s">
        <v>47</v>
      </c>
      <c r="O306" s="40"/>
      <c r="P306" s="193">
        <f>O306*H306</f>
        <v>0</v>
      </c>
      <c r="Q306" s="193">
        <v>0.00023</v>
      </c>
      <c r="R306" s="193">
        <f>Q306*H306</f>
        <v>0.17825</v>
      </c>
      <c r="S306" s="193">
        <v>0</v>
      </c>
      <c r="T306" s="194">
        <f>S306*H306</f>
        <v>0</v>
      </c>
      <c r="AR306" s="22" t="s">
        <v>130</v>
      </c>
      <c r="AT306" s="22" t="s">
        <v>126</v>
      </c>
      <c r="AU306" s="22" t="s">
        <v>24</v>
      </c>
      <c r="AY306" s="22" t="s">
        <v>125</v>
      </c>
      <c r="BE306" s="195">
        <f>IF(N306="základní",J306,0)</f>
        <v>0</v>
      </c>
      <c r="BF306" s="195">
        <f>IF(N306="snížená",J306,0)</f>
        <v>0</v>
      </c>
      <c r="BG306" s="195">
        <f>IF(N306="zákl. přenesená",J306,0)</f>
        <v>0</v>
      </c>
      <c r="BH306" s="195">
        <f>IF(N306="sníž. přenesená",J306,0)</f>
        <v>0</v>
      </c>
      <c r="BI306" s="195">
        <f>IF(N306="nulová",J306,0)</f>
        <v>0</v>
      </c>
      <c r="BJ306" s="22" t="s">
        <v>24</v>
      </c>
      <c r="BK306" s="195">
        <f>ROUND(I306*H306,2)</f>
        <v>0</v>
      </c>
      <c r="BL306" s="22" t="s">
        <v>130</v>
      </c>
      <c r="BM306" s="22" t="s">
        <v>348</v>
      </c>
    </row>
    <row r="307" spans="2:47" s="1" customFormat="1" ht="27">
      <c r="B307" s="39"/>
      <c r="C307" s="61"/>
      <c r="D307" s="196" t="s">
        <v>132</v>
      </c>
      <c r="E307" s="61"/>
      <c r="F307" s="197" t="s">
        <v>293</v>
      </c>
      <c r="G307" s="61"/>
      <c r="H307" s="61"/>
      <c r="I307" s="157"/>
      <c r="J307" s="61"/>
      <c r="K307" s="61"/>
      <c r="L307" s="59"/>
      <c r="M307" s="198"/>
      <c r="N307" s="40"/>
      <c r="O307" s="40"/>
      <c r="P307" s="40"/>
      <c r="Q307" s="40"/>
      <c r="R307" s="40"/>
      <c r="S307" s="40"/>
      <c r="T307" s="76"/>
      <c r="AT307" s="22" t="s">
        <v>132</v>
      </c>
      <c r="AU307" s="22" t="s">
        <v>24</v>
      </c>
    </row>
    <row r="308" spans="2:51" s="11" customFormat="1" ht="13.5">
      <c r="B308" s="199"/>
      <c r="C308" s="200"/>
      <c r="D308" s="196" t="s">
        <v>134</v>
      </c>
      <c r="E308" s="201" t="s">
        <v>22</v>
      </c>
      <c r="F308" s="202" t="s">
        <v>135</v>
      </c>
      <c r="G308" s="200"/>
      <c r="H308" s="203" t="s">
        <v>22</v>
      </c>
      <c r="I308" s="204"/>
      <c r="J308" s="200"/>
      <c r="K308" s="200"/>
      <c r="L308" s="205"/>
      <c r="M308" s="206"/>
      <c r="N308" s="207"/>
      <c r="O308" s="207"/>
      <c r="P308" s="207"/>
      <c r="Q308" s="207"/>
      <c r="R308" s="207"/>
      <c r="S308" s="207"/>
      <c r="T308" s="208"/>
      <c r="AT308" s="209" t="s">
        <v>134</v>
      </c>
      <c r="AU308" s="209" t="s">
        <v>24</v>
      </c>
      <c r="AV308" s="11" t="s">
        <v>24</v>
      </c>
      <c r="AW308" s="11" t="s">
        <v>39</v>
      </c>
      <c r="AX308" s="11" t="s">
        <v>76</v>
      </c>
      <c r="AY308" s="209" t="s">
        <v>125</v>
      </c>
    </row>
    <row r="309" spans="2:51" s="11" customFormat="1" ht="13.5">
      <c r="B309" s="199"/>
      <c r="C309" s="200"/>
      <c r="D309" s="196" t="s">
        <v>134</v>
      </c>
      <c r="E309" s="201" t="s">
        <v>22</v>
      </c>
      <c r="F309" s="202" t="s">
        <v>136</v>
      </c>
      <c r="G309" s="200"/>
      <c r="H309" s="203" t="s">
        <v>22</v>
      </c>
      <c r="I309" s="204"/>
      <c r="J309" s="200"/>
      <c r="K309" s="200"/>
      <c r="L309" s="205"/>
      <c r="M309" s="206"/>
      <c r="N309" s="207"/>
      <c r="O309" s="207"/>
      <c r="P309" s="207"/>
      <c r="Q309" s="207"/>
      <c r="R309" s="207"/>
      <c r="S309" s="207"/>
      <c r="T309" s="208"/>
      <c r="AT309" s="209" t="s">
        <v>134</v>
      </c>
      <c r="AU309" s="209" t="s">
        <v>24</v>
      </c>
      <c r="AV309" s="11" t="s">
        <v>24</v>
      </c>
      <c r="AW309" s="11" t="s">
        <v>39</v>
      </c>
      <c r="AX309" s="11" t="s">
        <v>76</v>
      </c>
      <c r="AY309" s="209" t="s">
        <v>125</v>
      </c>
    </row>
    <row r="310" spans="2:51" s="12" customFormat="1" ht="27">
      <c r="B310" s="210"/>
      <c r="C310" s="211"/>
      <c r="D310" s="212" t="s">
        <v>134</v>
      </c>
      <c r="E310" s="213" t="s">
        <v>22</v>
      </c>
      <c r="F310" s="214" t="s">
        <v>349</v>
      </c>
      <c r="G310" s="211"/>
      <c r="H310" s="215">
        <v>775</v>
      </c>
      <c r="I310" s="216"/>
      <c r="J310" s="211"/>
      <c r="K310" s="211"/>
      <c r="L310" s="217"/>
      <c r="M310" s="218"/>
      <c r="N310" s="219"/>
      <c r="O310" s="219"/>
      <c r="P310" s="219"/>
      <c r="Q310" s="219"/>
      <c r="R310" s="219"/>
      <c r="S310" s="219"/>
      <c r="T310" s="220"/>
      <c r="AT310" s="221" t="s">
        <v>134</v>
      </c>
      <c r="AU310" s="221" t="s">
        <v>24</v>
      </c>
      <c r="AV310" s="12" t="s">
        <v>84</v>
      </c>
      <c r="AW310" s="12" t="s">
        <v>39</v>
      </c>
      <c r="AX310" s="12" t="s">
        <v>76</v>
      </c>
      <c r="AY310" s="221" t="s">
        <v>125</v>
      </c>
    </row>
    <row r="311" spans="2:65" s="1" customFormat="1" ht="22.5" customHeight="1">
      <c r="B311" s="39"/>
      <c r="C311" s="184" t="s">
        <v>350</v>
      </c>
      <c r="D311" s="184" t="s">
        <v>126</v>
      </c>
      <c r="E311" s="185" t="s">
        <v>234</v>
      </c>
      <c r="F311" s="186" t="s">
        <v>235</v>
      </c>
      <c r="G311" s="187" t="s">
        <v>129</v>
      </c>
      <c r="H311" s="188">
        <v>250</v>
      </c>
      <c r="I311" s="189"/>
      <c r="J311" s="190">
        <f>ROUND(I311*H311,2)</f>
        <v>0</v>
      </c>
      <c r="K311" s="186" t="s">
        <v>22</v>
      </c>
      <c r="L311" s="59"/>
      <c r="M311" s="191" t="s">
        <v>22</v>
      </c>
      <c r="N311" s="192" t="s">
        <v>47</v>
      </c>
      <c r="O311" s="40"/>
      <c r="P311" s="193">
        <f>O311*H311</f>
        <v>0</v>
      </c>
      <c r="Q311" s="193">
        <v>2E-05</v>
      </c>
      <c r="R311" s="193">
        <f>Q311*H311</f>
        <v>0.005</v>
      </c>
      <c r="S311" s="193">
        <v>0</v>
      </c>
      <c r="T311" s="194">
        <f>S311*H311</f>
        <v>0</v>
      </c>
      <c r="AR311" s="22" t="s">
        <v>130</v>
      </c>
      <c r="AT311" s="22" t="s">
        <v>126</v>
      </c>
      <c r="AU311" s="22" t="s">
        <v>24</v>
      </c>
      <c r="AY311" s="22" t="s">
        <v>125</v>
      </c>
      <c r="BE311" s="195">
        <f>IF(N311="základní",J311,0)</f>
        <v>0</v>
      </c>
      <c r="BF311" s="195">
        <f>IF(N311="snížená",J311,0)</f>
        <v>0</v>
      </c>
      <c r="BG311" s="195">
        <f>IF(N311="zákl. přenesená",J311,0)</f>
        <v>0</v>
      </c>
      <c r="BH311" s="195">
        <f>IF(N311="sníž. přenesená",J311,0)</f>
        <v>0</v>
      </c>
      <c r="BI311" s="195">
        <f>IF(N311="nulová",J311,0)</f>
        <v>0</v>
      </c>
      <c r="BJ311" s="22" t="s">
        <v>24</v>
      </c>
      <c r="BK311" s="195">
        <f>ROUND(I311*H311,2)</f>
        <v>0</v>
      </c>
      <c r="BL311" s="22" t="s">
        <v>130</v>
      </c>
      <c r="BM311" s="22" t="s">
        <v>351</v>
      </c>
    </row>
    <row r="312" spans="2:47" s="1" customFormat="1" ht="13.5">
      <c r="B312" s="39"/>
      <c r="C312" s="61"/>
      <c r="D312" s="196" t="s">
        <v>132</v>
      </c>
      <c r="E312" s="61"/>
      <c r="F312" s="197" t="s">
        <v>237</v>
      </c>
      <c r="G312" s="61"/>
      <c r="H312" s="61"/>
      <c r="I312" s="157"/>
      <c r="J312" s="61"/>
      <c r="K312" s="61"/>
      <c r="L312" s="59"/>
      <c r="M312" s="198"/>
      <c r="N312" s="40"/>
      <c r="O312" s="40"/>
      <c r="P312" s="40"/>
      <c r="Q312" s="40"/>
      <c r="R312" s="40"/>
      <c r="S312" s="40"/>
      <c r="T312" s="76"/>
      <c r="AT312" s="22" t="s">
        <v>132</v>
      </c>
      <c r="AU312" s="22" t="s">
        <v>24</v>
      </c>
    </row>
    <row r="313" spans="2:51" s="11" customFormat="1" ht="13.5">
      <c r="B313" s="199"/>
      <c r="C313" s="200"/>
      <c r="D313" s="196" t="s">
        <v>134</v>
      </c>
      <c r="E313" s="201" t="s">
        <v>22</v>
      </c>
      <c r="F313" s="202" t="s">
        <v>135</v>
      </c>
      <c r="G313" s="200"/>
      <c r="H313" s="203" t="s">
        <v>22</v>
      </c>
      <c r="I313" s="204"/>
      <c r="J313" s="200"/>
      <c r="K313" s="200"/>
      <c r="L313" s="205"/>
      <c r="M313" s="206"/>
      <c r="N313" s="207"/>
      <c r="O313" s="207"/>
      <c r="P313" s="207"/>
      <c r="Q313" s="207"/>
      <c r="R313" s="207"/>
      <c r="S313" s="207"/>
      <c r="T313" s="208"/>
      <c r="AT313" s="209" t="s">
        <v>134</v>
      </c>
      <c r="AU313" s="209" t="s">
        <v>24</v>
      </c>
      <c r="AV313" s="11" t="s">
        <v>24</v>
      </c>
      <c r="AW313" s="11" t="s">
        <v>39</v>
      </c>
      <c r="AX313" s="11" t="s">
        <v>76</v>
      </c>
      <c r="AY313" s="209" t="s">
        <v>125</v>
      </c>
    </row>
    <row r="314" spans="2:51" s="11" customFormat="1" ht="13.5">
      <c r="B314" s="199"/>
      <c r="C314" s="200"/>
      <c r="D314" s="196" t="s">
        <v>134</v>
      </c>
      <c r="E314" s="201" t="s">
        <v>22</v>
      </c>
      <c r="F314" s="202" t="s">
        <v>136</v>
      </c>
      <c r="G314" s="200"/>
      <c r="H314" s="203" t="s">
        <v>22</v>
      </c>
      <c r="I314" s="204"/>
      <c r="J314" s="200"/>
      <c r="K314" s="200"/>
      <c r="L314" s="205"/>
      <c r="M314" s="206"/>
      <c r="N314" s="207"/>
      <c r="O314" s="207"/>
      <c r="P314" s="207"/>
      <c r="Q314" s="207"/>
      <c r="R314" s="207"/>
      <c r="S314" s="207"/>
      <c r="T314" s="208"/>
      <c r="AT314" s="209" t="s">
        <v>134</v>
      </c>
      <c r="AU314" s="209" t="s">
        <v>24</v>
      </c>
      <c r="AV314" s="11" t="s">
        <v>24</v>
      </c>
      <c r="AW314" s="11" t="s">
        <v>39</v>
      </c>
      <c r="AX314" s="11" t="s">
        <v>76</v>
      </c>
      <c r="AY314" s="209" t="s">
        <v>125</v>
      </c>
    </row>
    <row r="315" spans="2:51" s="11" customFormat="1" ht="13.5">
      <c r="B315" s="199"/>
      <c r="C315" s="200"/>
      <c r="D315" s="196" t="s">
        <v>134</v>
      </c>
      <c r="E315" s="201" t="s">
        <v>22</v>
      </c>
      <c r="F315" s="202" t="s">
        <v>238</v>
      </c>
      <c r="G315" s="200"/>
      <c r="H315" s="203" t="s">
        <v>22</v>
      </c>
      <c r="I315" s="204"/>
      <c r="J315" s="200"/>
      <c r="K315" s="200"/>
      <c r="L315" s="205"/>
      <c r="M315" s="206"/>
      <c r="N315" s="207"/>
      <c r="O315" s="207"/>
      <c r="P315" s="207"/>
      <c r="Q315" s="207"/>
      <c r="R315" s="207"/>
      <c r="S315" s="207"/>
      <c r="T315" s="208"/>
      <c r="AT315" s="209" t="s">
        <v>134</v>
      </c>
      <c r="AU315" s="209" t="s">
        <v>24</v>
      </c>
      <c r="AV315" s="11" t="s">
        <v>24</v>
      </c>
      <c r="AW315" s="11" t="s">
        <v>39</v>
      </c>
      <c r="AX315" s="11" t="s">
        <v>76</v>
      </c>
      <c r="AY315" s="209" t="s">
        <v>125</v>
      </c>
    </row>
    <row r="316" spans="2:51" s="12" customFormat="1" ht="13.5">
      <c r="B316" s="210"/>
      <c r="C316" s="211"/>
      <c r="D316" s="212" t="s">
        <v>134</v>
      </c>
      <c r="E316" s="213" t="s">
        <v>22</v>
      </c>
      <c r="F316" s="214" t="s">
        <v>352</v>
      </c>
      <c r="G316" s="211"/>
      <c r="H316" s="215">
        <v>250</v>
      </c>
      <c r="I316" s="216"/>
      <c r="J316" s="211"/>
      <c r="K316" s="211"/>
      <c r="L316" s="217"/>
      <c r="M316" s="218"/>
      <c r="N316" s="219"/>
      <c r="O316" s="219"/>
      <c r="P316" s="219"/>
      <c r="Q316" s="219"/>
      <c r="R316" s="219"/>
      <c r="S316" s="219"/>
      <c r="T316" s="220"/>
      <c r="AT316" s="221" t="s">
        <v>134</v>
      </c>
      <c r="AU316" s="221" t="s">
        <v>24</v>
      </c>
      <c r="AV316" s="12" t="s">
        <v>84</v>
      </c>
      <c r="AW316" s="12" t="s">
        <v>39</v>
      </c>
      <c r="AX316" s="12" t="s">
        <v>76</v>
      </c>
      <c r="AY316" s="221" t="s">
        <v>125</v>
      </c>
    </row>
    <row r="317" spans="2:65" s="1" customFormat="1" ht="22.5" customHeight="1">
      <c r="B317" s="39"/>
      <c r="C317" s="184" t="s">
        <v>353</v>
      </c>
      <c r="D317" s="184" t="s">
        <v>126</v>
      </c>
      <c r="E317" s="185" t="s">
        <v>241</v>
      </c>
      <c r="F317" s="186" t="s">
        <v>242</v>
      </c>
      <c r="G317" s="187" t="s">
        <v>206</v>
      </c>
      <c r="H317" s="188">
        <v>775</v>
      </c>
      <c r="I317" s="189"/>
      <c r="J317" s="190">
        <f>ROUND(I317*H317,2)</f>
        <v>0</v>
      </c>
      <c r="K317" s="186" t="s">
        <v>212</v>
      </c>
      <c r="L317" s="59"/>
      <c r="M317" s="191" t="s">
        <v>22</v>
      </c>
      <c r="N317" s="192" t="s">
        <v>47</v>
      </c>
      <c r="O317" s="40"/>
      <c r="P317" s="193">
        <f>O317*H317</f>
        <v>0</v>
      </c>
      <c r="Q317" s="193">
        <v>0</v>
      </c>
      <c r="R317" s="193">
        <f>Q317*H317</f>
        <v>0</v>
      </c>
      <c r="S317" s="193">
        <v>0</v>
      </c>
      <c r="T317" s="194">
        <f>S317*H317</f>
        <v>0</v>
      </c>
      <c r="AR317" s="22" t="s">
        <v>130</v>
      </c>
      <c r="AT317" s="22" t="s">
        <v>126</v>
      </c>
      <c r="AU317" s="22" t="s">
        <v>24</v>
      </c>
      <c r="AY317" s="22" t="s">
        <v>125</v>
      </c>
      <c r="BE317" s="195">
        <f>IF(N317="základní",J317,0)</f>
        <v>0</v>
      </c>
      <c r="BF317" s="195">
        <f>IF(N317="snížená",J317,0)</f>
        <v>0</v>
      </c>
      <c r="BG317" s="195">
        <f>IF(N317="zákl. přenesená",J317,0)</f>
        <v>0</v>
      </c>
      <c r="BH317" s="195">
        <f>IF(N317="sníž. přenesená",J317,0)</f>
        <v>0</v>
      </c>
      <c r="BI317" s="195">
        <f>IF(N317="nulová",J317,0)</f>
        <v>0</v>
      </c>
      <c r="BJ317" s="22" t="s">
        <v>24</v>
      </c>
      <c r="BK317" s="195">
        <f>ROUND(I317*H317,2)</f>
        <v>0</v>
      </c>
      <c r="BL317" s="22" t="s">
        <v>130</v>
      </c>
      <c r="BM317" s="22" t="s">
        <v>354</v>
      </c>
    </row>
    <row r="318" spans="2:47" s="1" customFormat="1" ht="27">
      <c r="B318" s="39"/>
      <c r="C318" s="61"/>
      <c r="D318" s="196" t="s">
        <v>132</v>
      </c>
      <c r="E318" s="61"/>
      <c r="F318" s="197" t="s">
        <v>244</v>
      </c>
      <c r="G318" s="61"/>
      <c r="H318" s="61"/>
      <c r="I318" s="157"/>
      <c r="J318" s="61"/>
      <c r="K318" s="61"/>
      <c r="L318" s="59"/>
      <c r="M318" s="198"/>
      <c r="N318" s="40"/>
      <c r="O318" s="40"/>
      <c r="P318" s="40"/>
      <c r="Q318" s="40"/>
      <c r="R318" s="40"/>
      <c r="S318" s="40"/>
      <c r="T318" s="76"/>
      <c r="AT318" s="22" t="s">
        <v>132</v>
      </c>
      <c r="AU318" s="22" t="s">
        <v>24</v>
      </c>
    </row>
    <row r="319" spans="2:51" s="11" customFormat="1" ht="13.5">
      <c r="B319" s="199"/>
      <c r="C319" s="200"/>
      <c r="D319" s="196" t="s">
        <v>134</v>
      </c>
      <c r="E319" s="201" t="s">
        <v>22</v>
      </c>
      <c r="F319" s="202" t="s">
        <v>135</v>
      </c>
      <c r="G319" s="200"/>
      <c r="H319" s="203" t="s">
        <v>22</v>
      </c>
      <c r="I319" s="204"/>
      <c r="J319" s="200"/>
      <c r="K319" s="200"/>
      <c r="L319" s="205"/>
      <c r="M319" s="206"/>
      <c r="N319" s="207"/>
      <c r="O319" s="207"/>
      <c r="P319" s="207"/>
      <c r="Q319" s="207"/>
      <c r="R319" s="207"/>
      <c r="S319" s="207"/>
      <c r="T319" s="208"/>
      <c r="AT319" s="209" t="s">
        <v>134</v>
      </c>
      <c r="AU319" s="209" t="s">
        <v>24</v>
      </c>
      <c r="AV319" s="11" t="s">
        <v>24</v>
      </c>
      <c r="AW319" s="11" t="s">
        <v>39</v>
      </c>
      <c r="AX319" s="11" t="s">
        <v>76</v>
      </c>
      <c r="AY319" s="209" t="s">
        <v>125</v>
      </c>
    </row>
    <row r="320" spans="2:51" s="11" customFormat="1" ht="13.5">
      <c r="B320" s="199"/>
      <c r="C320" s="200"/>
      <c r="D320" s="196" t="s">
        <v>134</v>
      </c>
      <c r="E320" s="201" t="s">
        <v>22</v>
      </c>
      <c r="F320" s="202" t="s">
        <v>136</v>
      </c>
      <c r="G320" s="200"/>
      <c r="H320" s="203" t="s">
        <v>22</v>
      </c>
      <c r="I320" s="204"/>
      <c r="J320" s="200"/>
      <c r="K320" s="200"/>
      <c r="L320" s="205"/>
      <c r="M320" s="206"/>
      <c r="N320" s="207"/>
      <c r="O320" s="207"/>
      <c r="P320" s="207"/>
      <c r="Q320" s="207"/>
      <c r="R320" s="207"/>
      <c r="S320" s="207"/>
      <c r="T320" s="208"/>
      <c r="AT320" s="209" t="s">
        <v>134</v>
      </c>
      <c r="AU320" s="209" t="s">
        <v>24</v>
      </c>
      <c r="AV320" s="11" t="s">
        <v>24</v>
      </c>
      <c r="AW320" s="11" t="s">
        <v>39</v>
      </c>
      <c r="AX320" s="11" t="s">
        <v>76</v>
      </c>
      <c r="AY320" s="209" t="s">
        <v>125</v>
      </c>
    </row>
    <row r="321" spans="2:51" s="12" customFormat="1" ht="13.5">
      <c r="B321" s="210"/>
      <c r="C321" s="211"/>
      <c r="D321" s="212" t="s">
        <v>134</v>
      </c>
      <c r="E321" s="213" t="s">
        <v>22</v>
      </c>
      <c r="F321" s="214" t="s">
        <v>355</v>
      </c>
      <c r="G321" s="211"/>
      <c r="H321" s="215">
        <v>775</v>
      </c>
      <c r="I321" s="216"/>
      <c r="J321" s="211"/>
      <c r="K321" s="211"/>
      <c r="L321" s="217"/>
      <c r="M321" s="218"/>
      <c r="N321" s="219"/>
      <c r="O321" s="219"/>
      <c r="P321" s="219"/>
      <c r="Q321" s="219"/>
      <c r="R321" s="219"/>
      <c r="S321" s="219"/>
      <c r="T321" s="220"/>
      <c r="AT321" s="221" t="s">
        <v>134</v>
      </c>
      <c r="AU321" s="221" t="s">
        <v>24</v>
      </c>
      <c r="AV321" s="12" t="s">
        <v>84</v>
      </c>
      <c r="AW321" s="12" t="s">
        <v>39</v>
      </c>
      <c r="AX321" s="12" t="s">
        <v>76</v>
      </c>
      <c r="AY321" s="221" t="s">
        <v>125</v>
      </c>
    </row>
    <row r="322" spans="2:65" s="1" customFormat="1" ht="22.5" customHeight="1">
      <c r="B322" s="39"/>
      <c r="C322" s="184" t="s">
        <v>356</v>
      </c>
      <c r="D322" s="184" t="s">
        <v>126</v>
      </c>
      <c r="E322" s="185" t="s">
        <v>303</v>
      </c>
      <c r="F322" s="186" t="s">
        <v>304</v>
      </c>
      <c r="G322" s="187" t="s">
        <v>206</v>
      </c>
      <c r="H322" s="188">
        <v>775</v>
      </c>
      <c r="I322" s="189"/>
      <c r="J322" s="190">
        <f>ROUND(I322*H322,2)</f>
        <v>0</v>
      </c>
      <c r="K322" s="186" t="s">
        <v>22</v>
      </c>
      <c r="L322" s="59"/>
      <c r="M322" s="191" t="s">
        <v>22</v>
      </c>
      <c r="N322" s="192" t="s">
        <v>47</v>
      </c>
      <c r="O322" s="40"/>
      <c r="P322" s="193">
        <f>O322*H322</f>
        <v>0</v>
      </c>
      <c r="Q322" s="193">
        <v>0</v>
      </c>
      <c r="R322" s="193">
        <f>Q322*H322</f>
        <v>0</v>
      </c>
      <c r="S322" s="193">
        <v>0</v>
      </c>
      <c r="T322" s="194">
        <f>S322*H322</f>
        <v>0</v>
      </c>
      <c r="AR322" s="22" t="s">
        <v>130</v>
      </c>
      <c r="AT322" s="22" t="s">
        <v>126</v>
      </c>
      <c r="AU322" s="22" t="s">
        <v>24</v>
      </c>
      <c r="AY322" s="22" t="s">
        <v>125</v>
      </c>
      <c r="BE322" s="195">
        <f>IF(N322="základní",J322,0)</f>
        <v>0</v>
      </c>
      <c r="BF322" s="195">
        <f>IF(N322="snížená",J322,0)</f>
        <v>0</v>
      </c>
      <c r="BG322" s="195">
        <f>IF(N322="zákl. přenesená",J322,0)</f>
        <v>0</v>
      </c>
      <c r="BH322" s="195">
        <f>IF(N322="sníž. přenesená",J322,0)</f>
        <v>0</v>
      </c>
      <c r="BI322" s="195">
        <f>IF(N322="nulová",J322,0)</f>
        <v>0</v>
      </c>
      <c r="BJ322" s="22" t="s">
        <v>24</v>
      </c>
      <c r="BK322" s="195">
        <f>ROUND(I322*H322,2)</f>
        <v>0</v>
      </c>
      <c r="BL322" s="22" t="s">
        <v>130</v>
      </c>
      <c r="BM322" s="22" t="s">
        <v>357</v>
      </c>
    </row>
    <row r="323" spans="2:47" s="1" customFormat="1" ht="13.5">
      <c r="B323" s="39"/>
      <c r="C323" s="61"/>
      <c r="D323" s="196" t="s">
        <v>132</v>
      </c>
      <c r="E323" s="61"/>
      <c r="F323" s="197" t="s">
        <v>304</v>
      </c>
      <c r="G323" s="61"/>
      <c r="H323" s="61"/>
      <c r="I323" s="157"/>
      <c r="J323" s="61"/>
      <c r="K323" s="61"/>
      <c r="L323" s="59"/>
      <c r="M323" s="198"/>
      <c r="N323" s="40"/>
      <c r="O323" s="40"/>
      <c r="P323" s="40"/>
      <c r="Q323" s="40"/>
      <c r="R323" s="40"/>
      <c r="S323" s="40"/>
      <c r="T323" s="76"/>
      <c r="AT323" s="22" t="s">
        <v>132</v>
      </c>
      <c r="AU323" s="22" t="s">
        <v>24</v>
      </c>
    </row>
    <row r="324" spans="2:51" s="11" customFormat="1" ht="13.5">
      <c r="B324" s="199"/>
      <c r="C324" s="200"/>
      <c r="D324" s="196" t="s">
        <v>134</v>
      </c>
      <c r="E324" s="201" t="s">
        <v>22</v>
      </c>
      <c r="F324" s="202" t="s">
        <v>135</v>
      </c>
      <c r="G324" s="200"/>
      <c r="H324" s="203" t="s">
        <v>22</v>
      </c>
      <c r="I324" s="204"/>
      <c r="J324" s="200"/>
      <c r="K324" s="200"/>
      <c r="L324" s="205"/>
      <c r="M324" s="206"/>
      <c r="N324" s="207"/>
      <c r="O324" s="207"/>
      <c r="P324" s="207"/>
      <c r="Q324" s="207"/>
      <c r="R324" s="207"/>
      <c r="S324" s="207"/>
      <c r="T324" s="208"/>
      <c r="AT324" s="209" t="s">
        <v>134</v>
      </c>
      <c r="AU324" s="209" t="s">
        <v>24</v>
      </c>
      <c r="AV324" s="11" t="s">
        <v>24</v>
      </c>
      <c r="AW324" s="11" t="s">
        <v>39</v>
      </c>
      <c r="AX324" s="11" t="s">
        <v>76</v>
      </c>
      <c r="AY324" s="209" t="s">
        <v>125</v>
      </c>
    </row>
    <row r="325" spans="2:51" s="11" customFormat="1" ht="13.5">
      <c r="B325" s="199"/>
      <c r="C325" s="200"/>
      <c r="D325" s="196" t="s">
        <v>134</v>
      </c>
      <c r="E325" s="201" t="s">
        <v>22</v>
      </c>
      <c r="F325" s="202" t="s">
        <v>136</v>
      </c>
      <c r="G325" s="200"/>
      <c r="H325" s="203" t="s">
        <v>22</v>
      </c>
      <c r="I325" s="204"/>
      <c r="J325" s="200"/>
      <c r="K325" s="200"/>
      <c r="L325" s="205"/>
      <c r="M325" s="206"/>
      <c r="N325" s="207"/>
      <c r="O325" s="207"/>
      <c r="P325" s="207"/>
      <c r="Q325" s="207"/>
      <c r="R325" s="207"/>
      <c r="S325" s="207"/>
      <c r="T325" s="208"/>
      <c r="AT325" s="209" t="s">
        <v>134</v>
      </c>
      <c r="AU325" s="209" t="s">
        <v>24</v>
      </c>
      <c r="AV325" s="11" t="s">
        <v>24</v>
      </c>
      <c r="AW325" s="11" t="s">
        <v>39</v>
      </c>
      <c r="AX325" s="11" t="s">
        <v>76</v>
      </c>
      <c r="AY325" s="209" t="s">
        <v>125</v>
      </c>
    </row>
    <row r="326" spans="2:51" s="12" customFormat="1" ht="13.5">
      <c r="B326" s="210"/>
      <c r="C326" s="211"/>
      <c r="D326" s="212" t="s">
        <v>134</v>
      </c>
      <c r="E326" s="213" t="s">
        <v>22</v>
      </c>
      <c r="F326" s="214" t="s">
        <v>358</v>
      </c>
      <c r="G326" s="211"/>
      <c r="H326" s="215">
        <v>775</v>
      </c>
      <c r="I326" s="216"/>
      <c r="J326" s="211"/>
      <c r="K326" s="211"/>
      <c r="L326" s="217"/>
      <c r="M326" s="218"/>
      <c r="N326" s="219"/>
      <c r="O326" s="219"/>
      <c r="P326" s="219"/>
      <c r="Q326" s="219"/>
      <c r="R326" s="219"/>
      <c r="S326" s="219"/>
      <c r="T326" s="220"/>
      <c r="AT326" s="221" t="s">
        <v>134</v>
      </c>
      <c r="AU326" s="221" t="s">
        <v>24</v>
      </c>
      <c r="AV326" s="12" t="s">
        <v>84</v>
      </c>
      <c r="AW326" s="12" t="s">
        <v>39</v>
      </c>
      <c r="AX326" s="12" t="s">
        <v>76</v>
      </c>
      <c r="AY326" s="221" t="s">
        <v>125</v>
      </c>
    </row>
    <row r="327" spans="2:65" s="1" customFormat="1" ht="22.5" customHeight="1">
      <c r="B327" s="39"/>
      <c r="C327" s="184" t="s">
        <v>359</v>
      </c>
      <c r="D327" s="184" t="s">
        <v>126</v>
      </c>
      <c r="E327" s="185" t="s">
        <v>246</v>
      </c>
      <c r="F327" s="186" t="s">
        <v>247</v>
      </c>
      <c r="G327" s="187" t="s">
        <v>248</v>
      </c>
      <c r="H327" s="188">
        <v>198.4</v>
      </c>
      <c r="I327" s="189"/>
      <c r="J327" s="190">
        <f>ROUND(I327*H327,2)</f>
        <v>0</v>
      </c>
      <c r="K327" s="186" t="s">
        <v>212</v>
      </c>
      <c r="L327" s="59"/>
      <c r="M327" s="191" t="s">
        <v>22</v>
      </c>
      <c r="N327" s="192" t="s">
        <v>47</v>
      </c>
      <c r="O327" s="40"/>
      <c r="P327" s="193">
        <f>O327*H327</f>
        <v>0</v>
      </c>
      <c r="Q327" s="193">
        <v>0</v>
      </c>
      <c r="R327" s="193">
        <f>Q327*H327</f>
        <v>0</v>
      </c>
      <c r="S327" s="193">
        <v>0</v>
      </c>
      <c r="T327" s="194">
        <f>S327*H327</f>
        <v>0</v>
      </c>
      <c r="AR327" s="22" t="s">
        <v>130</v>
      </c>
      <c r="AT327" s="22" t="s">
        <v>126</v>
      </c>
      <c r="AU327" s="22" t="s">
        <v>24</v>
      </c>
      <c r="AY327" s="22" t="s">
        <v>125</v>
      </c>
      <c r="BE327" s="195">
        <f>IF(N327="základní",J327,0)</f>
        <v>0</v>
      </c>
      <c r="BF327" s="195">
        <f>IF(N327="snížená",J327,0)</f>
        <v>0</v>
      </c>
      <c r="BG327" s="195">
        <f>IF(N327="zákl. přenesená",J327,0)</f>
        <v>0</v>
      </c>
      <c r="BH327" s="195">
        <f>IF(N327="sníž. přenesená",J327,0)</f>
        <v>0</v>
      </c>
      <c r="BI327" s="195">
        <f>IF(N327="nulová",J327,0)</f>
        <v>0</v>
      </c>
      <c r="BJ327" s="22" t="s">
        <v>24</v>
      </c>
      <c r="BK327" s="195">
        <f>ROUND(I327*H327,2)</f>
        <v>0</v>
      </c>
      <c r="BL327" s="22" t="s">
        <v>130</v>
      </c>
      <c r="BM327" s="22" t="s">
        <v>360</v>
      </c>
    </row>
    <row r="328" spans="2:47" s="1" customFormat="1" ht="27">
      <c r="B328" s="39"/>
      <c r="C328" s="61"/>
      <c r="D328" s="196" t="s">
        <v>132</v>
      </c>
      <c r="E328" s="61"/>
      <c r="F328" s="197" t="s">
        <v>250</v>
      </c>
      <c r="G328" s="61"/>
      <c r="H328" s="61"/>
      <c r="I328" s="157"/>
      <c r="J328" s="61"/>
      <c r="K328" s="61"/>
      <c r="L328" s="59"/>
      <c r="M328" s="198"/>
      <c r="N328" s="40"/>
      <c r="O328" s="40"/>
      <c r="P328" s="40"/>
      <c r="Q328" s="40"/>
      <c r="R328" s="40"/>
      <c r="S328" s="40"/>
      <c r="T328" s="76"/>
      <c r="AT328" s="22" t="s">
        <v>132</v>
      </c>
      <c r="AU328" s="22" t="s">
        <v>24</v>
      </c>
    </row>
    <row r="329" spans="2:51" s="12" customFormat="1" ht="13.5">
      <c r="B329" s="210"/>
      <c r="C329" s="211"/>
      <c r="D329" s="212" t="s">
        <v>134</v>
      </c>
      <c r="E329" s="213" t="s">
        <v>22</v>
      </c>
      <c r="F329" s="214" t="s">
        <v>361</v>
      </c>
      <c r="G329" s="211"/>
      <c r="H329" s="215">
        <v>198.4</v>
      </c>
      <c r="I329" s="216"/>
      <c r="J329" s="211"/>
      <c r="K329" s="211"/>
      <c r="L329" s="217"/>
      <c r="M329" s="218"/>
      <c r="N329" s="219"/>
      <c r="O329" s="219"/>
      <c r="P329" s="219"/>
      <c r="Q329" s="219"/>
      <c r="R329" s="219"/>
      <c r="S329" s="219"/>
      <c r="T329" s="220"/>
      <c r="AT329" s="221" t="s">
        <v>134</v>
      </c>
      <c r="AU329" s="221" t="s">
        <v>24</v>
      </c>
      <c r="AV329" s="12" t="s">
        <v>84</v>
      </c>
      <c r="AW329" s="12" t="s">
        <v>39</v>
      </c>
      <c r="AX329" s="12" t="s">
        <v>76</v>
      </c>
      <c r="AY329" s="221" t="s">
        <v>125</v>
      </c>
    </row>
    <row r="330" spans="2:65" s="1" customFormat="1" ht="22.5" customHeight="1">
      <c r="B330" s="39"/>
      <c r="C330" s="184" t="s">
        <v>362</v>
      </c>
      <c r="D330" s="184" t="s">
        <v>126</v>
      </c>
      <c r="E330" s="185" t="s">
        <v>253</v>
      </c>
      <c r="F330" s="186" t="s">
        <v>254</v>
      </c>
      <c r="G330" s="187" t="s">
        <v>248</v>
      </c>
      <c r="H330" s="188">
        <v>3769.6</v>
      </c>
      <c r="I330" s="189"/>
      <c r="J330" s="190">
        <f>ROUND(I330*H330,2)</f>
        <v>0</v>
      </c>
      <c r="K330" s="186" t="s">
        <v>212</v>
      </c>
      <c r="L330" s="59"/>
      <c r="M330" s="191" t="s">
        <v>22</v>
      </c>
      <c r="N330" s="192" t="s">
        <v>47</v>
      </c>
      <c r="O330" s="40"/>
      <c r="P330" s="193">
        <f>O330*H330</f>
        <v>0</v>
      </c>
      <c r="Q330" s="193">
        <v>0</v>
      </c>
      <c r="R330" s="193">
        <f>Q330*H330</f>
        <v>0</v>
      </c>
      <c r="S330" s="193">
        <v>0</v>
      </c>
      <c r="T330" s="194">
        <f>S330*H330</f>
        <v>0</v>
      </c>
      <c r="AR330" s="22" t="s">
        <v>130</v>
      </c>
      <c r="AT330" s="22" t="s">
        <v>126</v>
      </c>
      <c r="AU330" s="22" t="s">
        <v>24</v>
      </c>
      <c r="AY330" s="22" t="s">
        <v>125</v>
      </c>
      <c r="BE330" s="195">
        <f>IF(N330="základní",J330,0)</f>
        <v>0</v>
      </c>
      <c r="BF330" s="195">
        <f>IF(N330="snížená",J330,0)</f>
        <v>0</v>
      </c>
      <c r="BG330" s="195">
        <f>IF(N330="zákl. přenesená",J330,0)</f>
        <v>0</v>
      </c>
      <c r="BH330" s="195">
        <f>IF(N330="sníž. přenesená",J330,0)</f>
        <v>0</v>
      </c>
      <c r="BI330" s="195">
        <f>IF(N330="nulová",J330,0)</f>
        <v>0</v>
      </c>
      <c r="BJ330" s="22" t="s">
        <v>24</v>
      </c>
      <c r="BK330" s="195">
        <f>ROUND(I330*H330,2)</f>
        <v>0</v>
      </c>
      <c r="BL330" s="22" t="s">
        <v>130</v>
      </c>
      <c r="BM330" s="22" t="s">
        <v>363</v>
      </c>
    </row>
    <row r="331" spans="2:47" s="1" customFormat="1" ht="27">
      <c r="B331" s="39"/>
      <c r="C331" s="61"/>
      <c r="D331" s="196" t="s">
        <v>132</v>
      </c>
      <c r="E331" s="61"/>
      <c r="F331" s="197" t="s">
        <v>256</v>
      </c>
      <c r="G331" s="61"/>
      <c r="H331" s="61"/>
      <c r="I331" s="157"/>
      <c r="J331" s="61"/>
      <c r="K331" s="61"/>
      <c r="L331" s="59"/>
      <c r="M331" s="198"/>
      <c r="N331" s="40"/>
      <c r="O331" s="40"/>
      <c r="P331" s="40"/>
      <c r="Q331" s="40"/>
      <c r="R331" s="40"/>
      <c r="S331" s="40"/>
      <c r="T331" s="76"/>
      <c r="AT331" s="22" t="s">
        <v>132</v>
      </c>
      <c r="AU331" s="22" t="s">
        <v>24</v>
      </c>
    </row>
    <row r="332" spans="2:51" s="12" customFormat="1" ht="13.5">
      <c r="B332" s="210"/>
      <c r="C332" s="211"/>
      <c r="D332" s="196" t="s">
        <v>134</v>
      </c>
      <c r="E332" s="222" t="s">
        <v>22</v>
      </c>
      <c r="F332" s="223" t="s">
        <v>361</v>
      </c>
      <c r="G332" s="211"/>
      <c r="H332" s="224">
        <v>198.4</v>
      </c>
      <c r="I332" s="216"/>
      <c r="J332" s="211"/>
      <c r="K332" s="211"/>
      <c r="L332" s="217"/>
      <c r="M332" s="218"/>
      <c r="N332" s="219"/>
      <c r="O332" s="219"/>
      <c r="P332" s="219"/>
      <c r="Q332" s="219"/>
      <c r="R332" s="219"/>
      <c r="S332" s="219"/>
      <c r="T332" s="220"/>
      <c r="AT332" s="221" t="s">
        <v>134</v>
      </c>
      <c r="AU332" s="221" t="s">
        <v>24</v>
      </c>
      <c r="AV332" s="12" t="s">
        <v>84</v>
      </c>
      <c r="AW332" s="12" t="s">
        <v>39</v>
      </c>
      <c r="AX332" s="12" t="s">
        <v>76</v>
      </c>
      <c r="AY332" s="221" t="s">
        <v>125</v>
      </c>
    </row>
    <row r="333" spans="2:51" s="12" customFormat="1" ht="13.5">
      <c r="B333" s="210"/>
      <c r="C333" s="211"/>
      <c r="D333" s="212" t="s">
        <v>134</v>
      </c>
      <c r="E333" s="211"/>
      <c r="F333" s="214" t="s">
        <v>364</v>
      </c>
      <c r="G333" s="211"/>
      <c r="H333" s="215">
        <v>3769.6</v>
      </c>
      <c r="I333" s="216"/>
      <c r="J333" s="211"/>
      <c r="K333" s="211"/>
      <c r="L333" s="217"/>
      <c r="M333" s="218"/>
      <c r="N333" s="219"/>
      <c r="O333" s="219"/>
      <c r="P333" s="219"/>
      <c r="Q333" s="219"/>
      <c r="R333" s="219"/>
      <c r="S333" s="219"/>
      <c r="T333" s="220"/>
      <c r="AT333" s="221" t="s">
        <v>134</v>
      </c>
      <c r="AU333" s="221" t="s">
        <v>24</v>
      </c>
      <c r="AV333" s="12" t="s">
        <v>84</v>
      </c>
      <c r="AW333" s="12" t="s">
        <v>6</v>
      </c>
      <c r="AX333" s="12" t="s">
        <v>24</v>
      </c>
      <c r="AY333" s="221" t="s">
        <v>125</v>
      </c>
    </row>
    <row r="334" spans="2:65" s="1" customFormat="1" ht="22.5" customHeight="1">
      <c r="B334" s="39"/>
      <c r="C334" s="184" t="s">
        <v>365</v>
      </c>
      <c r="D334" s="184" t="s">
        <v>126</v>
      </c>
      <c r="E334" s="185" t="s">
        <v>259</v>
      </c>
      <c r="F334" s="186" t="s">
        <v>260</v>
      </c>
      <c r="G334" s="187" t="s">
        <v>248</v>
      </c>
      <c r="H334" s="188">
        <v>198.4</v>
      </c>
      <c r="I334" s="189"/>
      <c r="J334" s="190">
        <f>ROUND(I334*H334,2)</f>
        <v>0</v>
      </c>
      <c r="K334" s="186" t="s">
        <v>212</v>
      </c>
      <c r="L334" s="59"/>
      <c r="M334" s="191" t="s">
        <v>22</v>
      </c>
      <c r="N334" s="192" t="s">
        <v>47</v>
      </c>
      <c r="O334" s="40"/>
      <c r="P334" s="193">
        <f>O334*H334</f>
        <v>0</v>
      </c>
      <c r="Q334" s="193">
        <v>0</v>
      </c>
      <c r="R334" s="193">
        <f>Q334*H334</f>
        <v>0</v>
      </c>
      <c r="S334" s="193">
        <v>0</v>
      </c>
      <c r="T334" s="194">
        <f>S334*H334</f>
        <v>0</v>
      </c>
      <c r="AR334" s="22" t="s">
        <v>130</v>
      </c>
      <c r="AT334" s="22" t="s">
        <v>126</v>
      </c>
      <c r="AU334" s="22" t="s">
        <v>24</v>
      </c>
      <c r="AY334" s="22" t="s">
        <v>125</v>
      </c>
      <c r="BE334" s="195">
        <f>IF(N334="základní",J334,0)</f>
        <v>0</v>
      </c>
      <c r="BF334" s="195">
        <f>IF(N334="snížená",J334,0)</f>
        <v>0</v>
      </c>
      <c r="BG334" s="195">
        <f>IF(N334="zákl. přenesená",J334,0)</f>
        <v>0</v>
      </c>
      <c r="BH334" s="195">
        <f>IF(N334="sníž. přenesená",J334,0)</f>
        <v>0</v>
      </c>
      <c r="BI334" s="195">
        <f>IF(N334="nulová",J334,0)</f>
        <v>0</v>
      </c>
      <c r="BJ334" s="22" t="s">
        <v>24</v>
      </c>
      <c r="BK334" s="195">
        <f>ROUND(I334*H334,2)</f>
        <v>0</v>
      </c>
      <c r="BL334" s="22" t="s">
        <v>130</v>
      </c>
      <c r="BM334" s="22" t="s">
        <v>366</v>
      </c>
    </row>
    <row r="335" spans="2:47" s="1" customFormat="1" ht="13.5">
      <c r="B335" s="39"/>
      <c r="C335" s="61"/>
      <c r="D335" s="196" t="s">
        <v>132</v>
      </c>
      <c r="E335" s="61"/>
      <c r="F335" s="197" t="s">
        <v>262</v>
      </c>
      <c r="G335" s="61"/>
      <c r="H335" s="61"/>
      <c r="I335" s="157"/>
      <c r="J335" s="61"/>
      <c r="K335" s="61"/>
      <c r="L335" s="59"/>
      <c r="M335" s="198"/>
      <c r="N335" s="40"/>
      <c r="O335" s="40"/>
      <c r="P335" s="40"/>
      <c r="Q335" s="40"/>
      <c r="R335" s="40"/>
      <c r="S335" s="40"/>
      <c r="T335" s="76"/>
      <c r="AT335" s="22" t="s">
        <v>132</v>
      </c>
      <c r="AU335" s="22" t="s">
        <v>24</v>
      </c>
    </row>
    <row r="336" spans="2:51" s="12" customFormat="1" ht="13.5">
      <c r="B336" s="210"/>
      <c r="C336" s="211"/>
      <c r="D336" s="212" t="s">
        <v>134</v>
      </c>
      <c r="E336" s="213" t="s">
        <v>22</v>
      </c>
      <c r="F336" s="214" t="s">
        <v>361</v>
      </c>
      <c r="G336" s="211"/>
      <c r="H336" s="215">
        <v>198.4</v>
      </c>
      <c r="I336" s="216"/>
      <c r="J336" s="211"/>
      <c r="K336" s="211"/>
      <c r="L336" s="217"/>
      <c r="M336" s="218"/>
      <c r="N336" s="219"/>
      <c r="O336" s="219"/>
      <c r="P336" s="219"/>
      <c r="Q336" s="219"/>
      <c r="R336" s="219"/>
      <c r="S336" s="219"/>
      <c r="T336" s="220"/>
      <c r="AT336" s="221" t="s">
        <v>134</v>
      </c>
      <c r="AU336" s="221" t="s">
        <v>24</v>
      </c>
      <c r="AV336" s="12" t="s">
        <v>84</v>
      </c>
      <c r="AW336" s="12" t="s">
        <v>39</v>
      </c>
      <c r="AX336" s="12" t="s">
        <v>76</v>
      </c>
      <c r="AY336" s="221" t="s">
        <v>125</v>
      </c>
    </row>
    <row r="337" spans="2:65" s="1" customFormat="1" ht="31.5" customHeight="1">
      <c r="B337" s="39"/>
      <c r="C337" s="184" t="s">
        <v>367</v>
      </c>
      <c r="D337" s="184" t="s">
        <v>126</v>
      </c>
      <c r="E337" s="185" t="s">
        <v>264</v>
      </c>
      <c r="F337" s="186" t="s">
        <v>265</v>
      </c>
      <c r="G337" s="187" t="s">
        <v>248</v>
      </c>
      <c r="H337" s="188">
        <v>1.441</v>
      </c>
      <c r="I337" s="189"/>
      <c r="J337" s="190">
        <f>ROUND(I337*H337,2)</f>
        <v>0</v>
      </c>
      <c r="K337" s="186" t="s">
        <v>212</v>
      </c>
      <c r="L337" s="59"/>
      <c r="M337" s="191" t="s">
        <v>22</v>
      </c>
      <c r="N337" s="192" t="s">
        <v>47</v>
      </c>
      <c r="O337" s="40"/>
      <c r="P337" s="193">
        <f>O337*H337</f>
        <v>0</v>
      </c>
      <c r="Q337" s="193">
        <v>0</v>
      </c>
      <c r="R337" s="193">
        <f>Q337*H337</f>
        <v>0</v>
      </c>
      <c r="S337" s="193">
        <v>0</v>
      </c>
      <c r="T337" s="194">
        <f>S337*H337</f>
        <v>0</v>
      </c>
      <c r="AR337" s="22" t="s">
        <v>130</v>
      </c>
      <c r="AT337" s="22" t="s">
        <v>126</v>
      </c>
      <c r="AU337" s="22" t="s">
        <v>24</v>
      </c>
      <c r="AY337" s="22" t="s">
        <v>125</v>
      </c>
      <c r="BE337" s="195">
        <f>IF(N337="základní",J337,0)</f>
        <v>0</v>
      </c>
      <c r="BF337" s="195">
        <f>IF(N337="snížená",J337,0)</f>
        <v>0</v>
      </c>
      <c r="BG337" s="195">
        <f>IF(N337="zákl. přenesená",J337,0)</f>
        <v>0</v>
      </c>
      <c r="BH337" s="195">
        <f>IF(N337="sníž. přenesená",J337,0)</f>
        <v>0</v>
      </c>
      <c r="BI337" s="195">
        <f>IF(N337="nulová",J337,0)</f>
        <v>0</v>
      </c>
      <c r="BJ337" s="22" t="s">
        <v>24</v>
      </c>
      <c r="BK337" s="195">
        <f>ROUND(I337*H337,2)</f>
        <v>0</v>
      </c>
      <c r="BL337" s="22" t="s">
        <v>130</v>
      </c>
      <c r="BM337" s="22" t="s">
        <v>368</v>
      </c>
    </row>
    <row r="338" spans="2:47" s="1" customFormat="1" ht="27">
      <c r="B338" s="39"/>
      <c r="C338" s="61"/>
      <c r="D338" s="196" t="s">
        <v>132</v>
      </c>
      <c r="E338" s="61"/>
      <c r="F338" s="197" t="s">
        <v>267</v>
      </c>
      <c r="G338" s="61"/>
      <c r="H338" s="61"/>
      <c r="I338" s="157"/>
      <c r="J338" s="61"/>
      <c r="K338" s="61"/>
      <c r="L338" s="59"/>
      <c r="M338" s="198"/>
      <c r="N338" s="40"/>
      <c r="O338" s="40"/>
      <c r="P338" s="40"/>
      <c r="Q338" s="40"/>
      <c r="R338" s="40"/>
      <c r="S338" s="40"/>
      <c r="T338" s="76"/>
      <c r="AT338" s="22" t="s">
        <v>132</v>
      </c>
      <c r="AU338" s="22" t="s">
        <v>24</v>
      </c>
    </row>
    <row r="339" spans="2:51" s="12" customFormat="1" ht="13.5">
      <c r="B339" s="210"/>
      <c r="C339" s="211"/>
      <c r="D339" s="196" t="s">
        <v>134</v>
      </c>
      <c r="E339" s="222" t="s">
        <v>22</v>
      </c>
      <c r="F339" s="223" t="s">
        <v>369</v>
      </c>
      <c r="G339" s="211"/>
      <c r="H339" s="224">
        <v>1.441</v>
      </c>
      <c r="I339" s="216"/>
      <c r="J339" s="211"/>
      <c r="K339" s="211"/>
      <c r="L339" s="217"/>
      <c r="M339" s="218"/>
      <c r="N339" s="219"/>
      <c r="O339" s="219"/>
      <c r="P339" s="219"/>
      <c r="Q339" s="219"/>
      <c r="R339" s="219"/>
      <c r="S339" s="219"/>
      <c r="T339" s="220"/>
      <c r="AT339" s="221" t="s">
        <v>134</v>
      </c>
      <c r="AU339" s="221" t="s">
        <v>24</v>
      </c>
      <c r="AV339" s="12" t="s">
        <v>84</v>
      </c>
      <c r="AW339" s="12" t="s">
        <v>39</v>
      </c>
      <c r="AX339" s="12" t="s">
        <v>76</v>
      </c>
      <c r="AY339" s="221" t="s">
        <v>125</v>
      </c>
    </row>
    <row r="340" spans="2:63" s="10" customFormat="1" ht="37.35" customHeight="1">
      <c r="B340" s="170"/>
      <c r="C340" s="171"/>
      <c r="D340" s="172" t="s">
        <v>75</v>
      </c>
      <c r="E340" s="173" t="s">
        <v>370</v>
      </c>
      <c r="F340" s="173" t="s">
        <v>371</v>
      </c>
      <c r="G340" s="171"/>
      <c r="H340" s="171"/>
      <c r="I340" s="174"/>
      <c r="J340" s="175">
        <f>BK340</f>
        <v>0</v>
      </c>
      <c r="K340" s="171"/>
      <c r="L340" s="176"/>
      <c r="M340" s="177"/>
      <c r="N340" s="178"/>
      <c r="O340" s="178"/>
      <c r="P340" s="179">
        <f>SUM(P341:P358)</f>
        <v>0</v>
      </c>
      <c r="Q340" s="178"/>
      <c r="R340" s="179">
        <f>SUM(R341:R358)</f>
        <v>0.486</v>
      </c>
      <c r="S340" s="178"/>
      <c r="T340" s="180">
        <f>SUM(T341:T358)</f>
        <v>623.7</v>
      </c>
      <c r="AR340" s="181" t="s">
        <v>24</v>
      </c>
      <c r="AT340" s="182" t="s">
        <v>75</v>
      </c>
      <c r="AU340" s="182" t="s">
        <v>76</v>
      </c>
      <c r="AY340" s="181" t="s">
        <v>125</v>
      </c>
      <c r="BK340" s="183">
        <f>SUM(BK341:BK358)</f>
        <v>0</v>
      </c>
    </row>
    <row r="341" spans="2:65" s="1" customFormat="1" ht="31.5" customHeight="1">
      <c r="B341" s="39"/>
      <c r="C341" s="184" t="s">
        <v>372</v>
      </c>
      <c r="D341" s="184" t="s">
        <v>126</v>
      </c>
      <c r="E341" s="185" t="s">
        <v>373</v>
      </c>
      <c r="F341" s="186" t="s">
        <v>374</v>
      </c>
      <c r="G341" s="187" t="s">
        <v>206</v>
      </c>
      <c r="H341" s="188">
        <v>8100</v>
      </c>
      <c r="I341" s="189"/>
      <c r="J341" s="190">
        <f>ROUND(I341*H341,2)</f>
        <v>0</v>
      </c>
      <c r="K341" s="186" t="s">
        <v>22</v>
      </c>
      <c r="L341" s="59"/>
      <c r="M341" s="191" t="s">
        <v>22</v>
      </c>
      <c r="N341" s="192" t="s">
        <v>47</v>
      </c>
      <c r="O341" s="40"/>
      <c r="P341" s="193">
        <f>O341*H341</f>
        <v>0</v>
      </c>
      <c r="Q341" s="193">
        <v>6E-05</v>
      </c>
      <c r="R341" s="193">
        <f>Q341*H341</f>
        <v>0.486</v>
      </c>
      <c r="S341" s="193">
        <v>0.077</v>
      </c>
      <c r="T341" s="194">
        <f>S341*H341</f>
        <v>623.7</v>
      </c>
      <c r="AR341" s="22" t="s">
        <v>130</v>
      </c>
      <c r="AT341" s="22" t="s">
        <v>126</v>
      </c>
      <c r="AU341" s="22" t="s">
        <v>24</v>
      </c>
      <c r="AY341" s="22" t="s">
        <v>125</v>
      </c>
      <c r="BE341" s="195">
        <f>IF(N341="základní",J341,0)</f>
        <v>0</v>
      </c>
      <c r="BF341" s="195">
        <f>IF(N341="snížená",J341,0)</f>
        <v>0</v>
      </c>
      <c r="BG341" s="195">
        <f>IF(N341="zákl. přenesená",J341,0)</f>
        <v>0</v>
      </c>
      <c r="BH341" s="195">
        <f>IF(N341="sníž. přenesená",J341,0)</f>
        <v>0</v>
      </c>
      <c r="BI341" s="195">
        <f>IF(N341="nulová",J341,0)</f>
        <v>0</v>
      </c>
      <c r="BJ341" s="22" t="s">
        <v>24</v>
      </c>
      <c r="BK341" s="195">
        <f>ROUND(I341*H341,2)</f>
        <v>0</v>
      </c>
      <c r="BL341" s="22" t="s">
        <v>130</v>
      </c>
      <c r="BM341" s="22" t="s">
        <v>375</v>
      </c>
    </row>
    <row r="342" spans="2:47" s="1" customFormat="1" ht="27">
      <c r="B342" s="39"/>
      <c r="C342" s="61"/>
      <c r="D342" s="196" t="s">
        <v>132</v>
      </c>
      <c r="E342" s="61"/>
      <c r="F342" s="197" t="s">
        <v>376</v>
      </c>
      <c r="G342" s="61"/>
      <c r="H342" s="61"/>
      <c r="I342" s="157"/>
      <c r="J342" s="61"/>
      <c r="K342" s="61"/>
      <c r="L342" s="59"/>
      <c r="M342" s="198"/>
      <c r="N342" s="40"/>
      <c r="O342" s="40"/>
      <c r="P342" s="40"/>
      <c r="Q342" s="40"/>
      <c r="R342" s="40"/>
      <c r="S342" s="40"/>
      <c r="T342" s="76"/>
      <c r="AT342" s="22" t="s">
        <v>132</v>
      </c>
      <c r="AU342" s="22" t="s">
        <v>24</v>
      </c>
    </row>
    <row r="343" spans="2:51" s="11" customFormat="1" ht="13.5">
      <c r="B343" s="199"/>
      <c r="C343" s="200"/>
      <c r="D343" s="196" t="s">
        <v>134</v>
      </c>
      <c r="E343" s="201" t="s">
        <v>22</v>
      </c>
      <c r="F343" s="202" t="s">
        <v>135</v>
      </c>
      <c r="G343" s="200"/>
      <c r="H343" s="203" t="s">
        <v>22</v>
      </c>
      <c r="I343" s="204"/>
      <c r="J343" s="200"/>
      <c r="K343" s="200"/>
      <c r="L343" s="205"/>
      <c r="M343" s="206"/>
      <c r="N343" s="207"/>
      <c r="O343" s="207"/>
      <c r="P343" s="207"/>
      <c r="Q343" s="207"/>
      <c r="R343" s="207"/>
      <c r="S343" s="207"/>
      <c r="T343" s="208"/>
      <c r="AT343" s="209" t="s">
        <v>134</v>
      </c>
      <c r="AU343" s="209" t="s">
        <v>24</v>
      </c>
      <c r="AV343" s="11" t="s">
        <v>24</v>
      </c>
      <c r="AW343" s="11" t="s">
        <v>39</v>
      </c>
      <c r="AX343" s="11" t="s">
        <v>76</v>
      </c>
      <c r="AY343" s="209" t="s">
        <v>125</v>
      </c>
    </row>
    <row r="344" spans="2:51" s="11" customFormat="1" ht="13.5">
      <c r="B344" s="199"/>
      <c r="C344" s="200"/>
      <c r="D344" s="196" t="s">
        <v>134</v>
      </c>
      <c r="E344" s="201" t="s">
        <v>22</v>
      </c>
      <c r="F344" s="202" t="s">
        <v>377</v>
      </c>
      <c r="G344" s="200"/>
      <c r="H344" s="203" t="s">
        <v>22</v>
      </c>
      <c r="I344" s="204"/>
      <c r="J344" s="200"/>
      <c r="K344" s="200"/>
      <c r="L344" s="205"/>
      <c r="M344" s="206"/>
      <c r="N344" s="207"/>
      <c r="O344" s="207"/>
      <c r="P344" s="207"/>
      <c r="Q344" s="207"/>
      <c r="R344" s="207"/>
      <c r="S344" s="207"/>
      <c r="T344" s="208"/>
      <c r="AT344" s="209" t="s">
        <v>134</v>
      </c>
      <c r="AU344" s="209" t="s">
        <v>24</v>
      </c>
      <c r="AV344" s="11" t="s">
        <v>24</v>
      </c>
      <c r="AW344" s="11" t="s">
        <v>39</v>
      </c>
      <c r="AX344" s="11" t="s">
        <v>76</v>
      </c>
      <c r="AY344" s="209" t="s">
        <v>125</v>
      </c>
    </row>
    <row r="345" spans="2:51" s="12" customFormat="1" ht="13.5">
      <c r="B345" s="210"/>
      <c r="C345" s="211"/>
      <c r="D345" s="212" t="s">
        <v>134</v>
      </c>
      <c r="E345" s="213" t="s">
        <v>22</v>
      </c>
      <c r="F345" s="214" t="s">
        <v>378</v>
      </c>
      <c r="G345" s="211"/>
      <c r="H345" s="215">
        <v>8100</v>
      </c>
      <c r="I345" s="216"/>
      <c r="J345" s="211"/>
      <c r="K345" s="211"/>
      <c r="L345" s="217"/>
      <c r="M345" s="218"/>
      <c r="N345" s="219"/>
      <c r="O345" s="219"/>
      <c r="P345" s="219"/>
      <c r="Q345" s="219"/>
      <c r="R345" s="219"/>
      <c r="S345" s="219"/>
      <c r="T345" s="220"/>
      <c r="AT345" s="221" t="s">
        <v>134</v>
      </c>
      <c r="AU345" s="221" t="s">
        <v>24</v>
      </c>
      <c r="AV345" s="12" t="s">
        <v>84</v>
      </c>
      <c r="AW345" s="12" t="s">
        <v>39</v>
      </c>
      <c r="AX345" s="12" t="s">
        <v>76</v>
      </c>
      <c r="AY345" s="221" t="s">
        <v>125</v>
      </c>
    </row>
    <row r="346" spans="2:65" s="1" customFormat="1" ht="22.5" customHeight="1">
      <c r="B346" s="39"/>
      <c r="C346" s="184" t="s">
        <v>379</v>
      </c>
      <c r="D346" s="184" t="s">
        <v>126</v>
      </c>
      <c r="E346" s="185" t="s">
        <v>246</v>
      </c>
      <c r="F346" s="186" t="s">
        <v>247</v>
      </c>
      <c r="G346" s="187" t="s">
        <v>248</v>
      </c>
      <c r="H346" s="188">
        <v>623.7</v>
      </c>
      <c r="I346" s="189"/>
      <c r="J346" s="190">
        <f>ROUND(I346*H346,2)</f>
        <v>0</v>
      </c>
      <c r="K346" s="186" t="s">
        <v>212</v>
      </c>
      <c r="L346" s="59"/>
      <c r="M346" s="191" t="s">
        <v>22</v>
      </c>
      <c r="N346" s="192" t="s">
        <v>47</v>
      </c>
      <c r="O346" s="40"/>
      <c r="P346" s="193">
        <f>O346*H346</f>
        <v>0</v>
      </c>
      <c r="Q346" s="193">
        <v>0</v>
      </c>
      <c r="R346" s="193">
        <f>Q346*H346</f>
        <v>0</v>
      </c>
      <c r="S346" s="193">
        <v>0</v>
      </c>
      <c r="T346" s="194">
        <f>S346*H346</f>
        <v>0</v>
      </c>
      <c r="AR346" s="22" t="s">
        <v>130</v>
      </c>
      <c r="AT346" s="22" t="s">
        <v>126</v>
      </c>
      <c r="AU346" s="22" t="s">
        <v>24</v>
      </c>
      <c r="AY346" s="22" t="s">
        <v>125</v>
      </c>
      <c r="BE346" s="195">
        <f>IF(N346="základní",J346,0)</f>
        <v>0</v>
      </c>
      <c r="BF346" s="195">
        <f>IF(N346="snížená",J346,0)</f>
        <v>0</v>
      </c>
      <c r="BG346" s="195">
        <f>IF(N346="zákl. přenesená",J346,0)</f>
        <v>0</v>
      </c>
      <c r="BH346" s="195">
        <f>IF(N346="sníž. přenesená",J346,0)</f>
        <v>0</v>
      </c>
      <c r="BI346" s="195">
        <f>IF(N346="nulová",J346,0)</f>
        <v>0</v>
      </c>
      <c r="BJ346" s="22" t="s">
        <v>24</v>
      </c>
      <c r="BK346" s="195">
        <f>ROUND(I346*H346,2)</f>
        <v>0</v>
      </c>
      <c r="BL346" s="22" t="s">
        <v>130</v>
      </c>
      <c r="BM346" s="22" t="s">
        <v>380</v>
      </c>
    </row>
    <row r="347" spans="2:47" s="1" customFormat="1" ht="27">
      <c r="B347" s="39"/>
      <c r="C347" s="61"/>
      <c r="D347" s="196" t="s">
        <v>132</v>
      </c>
      <c r="E347" s="61"/>
      <c r="F347" s="197" t="s">
        <v>250</v>
      </c>
      <c r="G347" s="61"/>
      <c r="H347" s="61"/>
      <c r="I347" s="157"/>
      <c r="J347" s="61"/>
      <c r="K347" s="61"/>
      <c r="L347" s="59"/>
      <c r="M347" s="198"/>
      <c r="N347" s="40"/>
      <c r="O347" s="40"/>
      <c r="P347" s="40"/>
      <c r="Q347" s="40"/>
      <c r="R347" s="40"/>
      <c r="S347" s="40"/>
      <c r="T347" s="76"/>
      <c r="AT347" s="22" t="s">
        <v>132</v>
      </c>
      <c r="AU347" s="22" t="s">
        <v>24</v>
      </c>
    </row>
    <row r="348" spans="2:51" s="12" customFormat="1" ht="13.5">
      <c r="B348" s="210"/>
      <c r="C348" s="211"/>
      <c r="D348" s="212" t="s">
        <v>134</v>
      </c>
      <c r="E348" s="213" t="s">
        <v>22</v>
      </c>
      <c r="F348" s="214" t="s">
        <v>381</v>
      </c>
      <c r="G348" s="211"/>
      <c r="H348" s="215">
        <v>623.7</v>
      </c>
      <c r="I348" s="216"/>
      <c r="J348" s="211"/>
      <c r="K348" s="211"/>
      <c r="L348" s="217"/>
      <c r="M348" s="218"/>
      <c r="N348" s="219"/>
      <c r="O348" s="219"/>
      <c r="P348" s="219"/>
      <c r="Q348" s="219"/>
      <c r="R348" s="219"/>
      <c r="S348" s="219"/>
      <c r="T348" s="220"/>
      <c r="AT348" s="221" t="s">
        <v>134</v>
      </c>
      <c r="AU348" s="221" t="s">
        <v>24</v>
      </c>
      <c r="AV348" s="12" t="s">
        <v>84</v>
      </c>
      <c r="AW348" s="12" t="s">
        <v>39</v>
      </c>
      <c r="AX348" s="12" t="s">
        <v>76</v>
      </c>
      <c r="AY348" s="221" t="s">
        <v>125</v>
      </c>
    </row>
    <row r="349" spans="2:65" s="1" customFormat="1" ht="22.5" customHeight="1">
      <c r="B349" s="39"/>
      <c r="C349" s="184" t="s">
        <v>382</v>
      </c>
      <c r="D349" s="184" t="s">
        <v>126</v>
      </c>
      <c r="E349" s="185" t="s">
        <v>253</v>
      </c>
      <c r="F349" s="186" t="s">
        <v>254</v>
      </c>
      <c r="G349" s="187" t="s">
        <v>248</v>
      </c>
      <c r="H349" s="188">
        <v>11850.3</v>
      </c>
      <c r="I349" s="189"/>
      <c r="J349" s="190">
        <f>ROUND(I349*H349,2)</f>
        <v>0</v>
      </c>
      <c r="K349" s="186" t="s">
        <v>212</v>
      </c>
      <c r="L349" s="59"/>
      <c r="M349" s="191" t="s">
        <v>22</v>
      </c>
      <c r="N349" s="192" t="s">
        <v>47</v>
      </c>
      <c r="O349" s="40"/>
      <c r="P349" s="193">
        <f>O349*H349</f>
        <v>0</v>
      </c>
      <c r="Q349" s="193">
        <v>0</v>
      </c>
      <c r="R349" s="193">
        <f>Q349*H349</f>
        <v>0</v>
      </c>
      <c r="S349" s="193">
        <v>0</v>
      </c>
      <c r="T349" s="194">
        <f>S349*H349</f>
        <v>0</v>
      </c>
      <c r="AR349" s="22" t="s">
        <v>130</v>
      </c>
      <c r="AT349" s="22" t="s">
        <v>126</v>
      </c>
      <c r="AU349" s="22" t="s">
        <v>24</v>
      </c>
      <c r="AY349" s="22" t="s">
        <v>125</v>
      </c>
      <c r="BE349" s="195">
        <f>IF(N349="základní",J349,0)</f>
        <v>0</v>
      </c>
      <c r="BF349" s="195">
        <f>IF(N349="snížená",J349,0)</f>
        <v>0</v>
      </c>
      <c r="BG349" s="195">
        <f>IF(N349="zákl. přenesená",J349,0)</f>
        <v>0</v>
      </c>
      <c r="BH349" s="195">
        <f>IF(N349="sníž. přenesená",J349,0)</f>
        <v>0</v>
      </c>
      <c r="BI349" s="195">
        <f>IF(N349="nulová",J349,0)</f>
        <v>0</v>
      </c>
      <c r="BJ349" s="22" t="s">
        <v>24</v>
      </c>
      <c r="BK349" s="195">
        <f>ROUND(I349*H349,2)</f>
        <v>0</v>
      </c>
      <c r="BL349" s="22" t="s">
        <v>130</v>
      </c>
      <c r="BM349" s="22" t="s">
        <v>383</v>
      </c>
    </row>
    <row r="350" spans="2:47" s="1" customFormat="1" ht="27">
      <c r="B350" s="39"/>
      <c r="C350" s="61"/>
      <c r="D350" s="196" t="s">
        <v>132</v>
      </c>
      <c r="E350" s="61"/>
      <c r="F350" s="197" t="s">
        <v>256</v>
      </c>
      <c r="G350" s="61"/>
      <c r="H350" s="61"/>
      <c r="I350" s="157"/>
      <c r="J350" s="61"/>
      <c r="K350" s="61"/>
      <c r="L350" s="59"/>
      <c r="M350" s="198"/>
      <c r="N350" s="40"/>
      <c r="O350" s="40"/>
      <c r="P350" s="40"/>
      <c r="Q350" s="40"/>
      <c r="R350" s="40"/>
      <c r="S350" s="40"/>
      <c r="T350" s="76"/>
      <c r="AT350" s="22" t="s">
        <v>132</v>
      </c>
      <c r="AU350" s="22" t="s">
        <v>24</v>
      </c>
    </row>
    <row r="351" spans="2:51" s="12" customFormat="1" ht="13.5">
      <c r="B351" s="210"/>
      <c r="C351" s="211"/>
      <c r="D351" s="196" t="s">
        <v>134</v>
      </c>
      <c r="E351" s="222" t="s">
        <v>22</v>
      </c>
      <c r="F351" s="223" t="s">
        <v>381</v>
      </c>
      <c r="G351" s="211"/>
      <c r="H351" s="224">
        <v>623.7</v>
      </c>
      <c r="I351" s="216"/>
      <c r="J351" s="211"/>
      <c r="K351" s="211"/>
      <c r="L351" s="217"/>
      <c r="M351" s="218"/>
      <c r="N351" s="219"/>
      <c r="O351" s="219"/>
      <c r="P351" s="219"/>
      <c r="Q351" s="219"/>
      <c r="R351" s="219"/>
      <c r="S351" s="219"/>
      <c r="T351" s="220"/>
      <c r="AT351" s="221" t="s">
        <v>134</v>
      </c>
      <c r="AU351" s="221" t="s">
        <v>24</v>
      </c>
      <c r="AV351" s="12" t="s">
        <v>84</v>
      </c>
      <c r="AW351" s="12" t="s">
        <v>39</v>
      </c>
      <c r="AX351" s="12" t="s">
        <v>76</v>
      </c>
      <c r="AY351" s="221" t="s">
        <v>125</v>
      </c>
    </row>
    <row r="352" spans="2:51" s="12" customFormat="1" ht="13.5">
      <c r="B352" s="210"/>
      <c r="C352" s="211"/>
      <c r="D352" s="212" t="s">
        <v>134</v>
      </c>
      <c r="E352" s="211"/>
      <c r="F352" s="214" t="s">
        <v>384</v>
      </c>
      <c r="G352" s="211"/>
      <c r="H352" s="215">
        <v>11850.3</v>
      </c>
      <c r="I352" s="216"/>
      <c r="J352" s="211"/>
      <c r="K352" s="211"/>
      <c r="L352" s="217"/>
      <c r="M352" s="218"/>
      <c r="N352" s="219"/>
      <c r="O352" s="219"/>
      <c r="P352" s="219"/>
      <c r="Q352" s="219"/>
      <c r="R352" s="219"/>
      <c r="S352" s="219"/>
      <c r="T352" s="220"/>
      <c r="AT352" s="221" t="s">
        <v>134</v>
      </c>
      <c r="AU352" s="221" t="s">
        <v>24</v>
      </c>
      <c r="AV352" s="12" t="s">
        <v>84</v>
      </c>
      <c r="AW352" s="12" t="s">
        <v>6</v>
      </c>
      <c r="AX352" s="12" t="s">
        <v>24</v>
      </c>
      <c r="AY352" s="221" t="s">
        <v>125</v>
      </c>
    </row>
    <row r="353" spans="2:65" s="1" customFormat="1" ht="22.5" customHeight="1">
      <c r="B353" s="39"/>
      <c r="C353" s="184" t="s">
        <v>385</v>
      </c>
      <c r="D353" s="184" t="s">
        <v>126</v>
      </c>
      <c r="E353" s="185" t="s">
        <v>259</v>
      </c>
      <c r="F353" s="186" t="s">
        <v>260</v>
      </c>
      <c r="G353" s="187" t="s">
        <v>248</v>
      </c>
      <c r="H353" s="188">
        <v>623.7</v>
      </c>
      <c r="I353" s="189"/>
      <c r="J353" s="190">
        <f>ROUND(I353*H353,2)</f>
        <v>0</v>
      </c>
      <c r="K353" s="186" t="s">
        <v>212</v>
      </c>
      <c r="L353" s="59"/>
      <c r="M353" s="191" t="s">
        <v>22</v>
      </c>
      <c r="N353" s="192" t="s">
        <v>47</v>
      </c>
      <c r="O353" s="40"/>
      <c r="P353" s="193">
        <f>O353*H353</f>
        <v>0</v>
      </c>
      <c r="Q353" s="193">
        <v>0</v>
      </c>
      <c r="R353" s="193">
        <f>Q353*H353</f>
        <v>0</v>
      </c>
      <c r="S353" s="193">
        <v>0</v>
      </c>
      <c r="T353" s="194">
        <f>S353*H353</f>
        <v>0</v>
      </c>
      <c r="AR353" s="22" t="s">
        <v>130</v>
      </c>
      <c r="AT353" s="22" t="s">
        <v>126</v>
      </c>
      <c r="AU353" s="22" t="s">
        <v>24</v>
      </c>
      <c r="AY353" s="22" t="s">
        <v>125</v>
      </c>
      <c r="BE353" s="195">
        <f>IF(N353="základní",J353,0)</f>
        <v>0</v>
      </c>
      <c r="BF353" s="195">
        <f>IF(N353="snížená",J353,0)</f>
        <v>0</v>
      </c>
      <c r="BG353" s="195">
        <f>IF(N353="zákl. přenesená",J353,0)</f>
        <v>0</v>
      </c>
      <c r="BH353" s="195">
        <f>IF(N353="sníž. přenesená",J353,0)</f>
        <v>0</v>
      </c>
      <c r="BI353" s="195">
        <f>IF(N353="nulová",J353,0)</f>
        <v>0</v>
      </c>
      <c r="BJ353" s="22" t="s">
        <v>24</v>
      </c>
      <c r="BK353" s="195">
        <f>ROUND(I353*H353,2)</f>
        <v>0</v>
      </c>
      <c r="BL353" s="22" t="s">
        <v>130</v>
      </c>
      <c r="BM353" s="22" t="s">
        <v>386</v>
      </c>
    </row>
    <row r="354" spans="2:47" s="1" customFormat="1" ht="13.5">
      <c r="B354" s="39"/>
      <c r="C354" s="61"/>
      <c r="D354" s="196" t="s">
        <v>132</v>
      </c>
      <c r="E354" s="61"/>
      <c r="F354" s="197" t="s">
        <v>262</v>
      </c>
      <c r="G354" s="61"/>
      <c r="H354" s="61"/>
      <c r="I354" s="157"/>
      <c r="J354" s="61"/>
      <c r="K354" s="61"/>
      <c r="L354" s="59"/>
      <c r="M354" s="198"/>
      <c r="N354" s="40"/>
      <c r="O354" s="40"/>
      <c r="P354" s="40"/>
      <c r="Q354" s="40"/>
      <c r="R354" s="40"/>
      <c r="S354" s="40"/>
      <c r="T354" s="76"/>
      <c r="AT354" s="22" t="s">
        <v>132</v>
      </c>
      <c r="AU354" s="22" t="s">
        <v>24</v>
      </c>
    </row>
    <row r="355" spans="2:51" s="12" customFormat="1" ht="13.5">
      <c r="B355" s="210"/>
      <c r="C355" s="211"/>
      <c r="D355" s="212" t="s">
        <v>134</v>
      </c>
      <c r="E355" s="213" t="s">
        <v>22</v>
      </c>
      <c r="F355" s="214" t="s">
        <v>381</v>
      </c>
      <c r="G355" s="211"/>
      <c r="H355" s="215">
        <v>623.7</v>
      </c>
      <c r="I355" s="216"/>
      <c r="J355" s="211"/>
      <c r="K355" s="211"/>
      <c r="L355" s="217"/>
      <c r="M355" s="218"/>
      <c r="N355" s="219"/>
      <c r="O355" s="219"/>
      <c r="P355" s="219"/>
      <c r="Q355" s="219"/>
      <c r="R355" s="219"/>
      <c r="S355" s="219"/>
      <c r="T355" s="220"/>
      <c r="AT355" s="221" t="s">
        <v>134</v>
      </c>
      <c r="AU355" s="221" t="s">
        <v>24</v>
      </c>
      <c r="AV355" s="12" t="s">
        <v>84</v>
      </c>
      <c r="AW355" s="12" t="s">
        <v>39</v>
      </c>
      <c r="AX355" s="12" t="s">
        <v>76</v>
      </c>
      <c r="AY355" s="221" t="s">
        <v>125</v>
      </c>
    </row>
    <row r="356" spans="2:65" s="1" customFormat="1" ht="31.5" customHeight="1">
      <c r="B356" s="39"/>
      <c r="C356" s="184" t="s">
        <v>387</v>
      </c>
      <c r="D356" s="184" t="s">
        <v>126</v>
      </c>
      <c r="E356" s="185" t="s">
        <v>264</v>
      </c>
      <c r="F356" s="186" t="s">
        <v>265</v>
      </c>
      <c r="G356" s="187" t="s">
        <v>248</v>
      </c>
      <c r="H356" s="188">
        <v>0.486</v>
      </c>
      <c r="I356" s="189"/>
      <c r="J356" s="190">
        <f>ROUND(I356*H356,2)</f>
        <v>0</v>
      </c>
      <c r="K356" s="186" t="s">
        <v>212</v>
      </c>
      <c r="L356" s="59"/>
      <c r="M356" s="191" t="s">
        <v>22</v>
      </c>
      <c r="N356" s="192" t="s">
        <v>47</v>
      </c>
      <c r="O356" s="40"/>
      <c r="P356" s="193">
        <f>O356*H356</f>
        <v>0</v>
      </c>
      <c r="Q356" s="193">
        <v>0</v>
      </c>
      <c r="R356" s="193">
        <f>Q356*H356</f>
        <v>0</v>
      </c>
      <c r="S356" s="193">
        <v>0</v>
      </c>
      <c r="T356" s="194">
        <f>S356*H356</f>
        <v>0</v>
      </c>
      <c r="AR356" s="22" t="s">
        <v>130</v>
      </c>
      <c r="AT356" s="22" t="s">
        <v>126</v>
      </c>
      <c r="AU356" s="22" t="s">
        <v>24</v>
      </c>
      <c r="AY356" s="22" t="s">
        <v>125</v>
      </c>
      <c r="BE356" s="195">
        <f>IF(N356="základní",J356,0)</f>
        <v>0</v>
      </c>
      <c r="BF356" s="195">
        <f>IF(N356="snížená",J356,0)</f>
        <v>0</v>
      </c>
      <c r="BG356" s="195">
        <f>IF(N356="zákl. přenesená",J356,0)</f>
        <v>0</v>
      </c>
      <c r="BH356" s="195">
        <f>IF(N356="sníž. přenesená",J356,0)</f>
        <v>0</v>
      </c>
      <c r="BI356" s="195">
        <f>IF(N356="nulová",J356,0)</f>
        <v>0</v>
      </c>
      <c r="BJ356" s="22" t="s">
        <v>24</v>
      </c>
      <c r="BK356" s="195">
        <f>ROUND(I356*H356,2)</f>
        <v>0</v>
      </c>
      <c r="BL356" s="22" t="s">
        <v>130</v>
      </c>
      <c r="BM356" s="22" t="s">
        <v>388</v>
      </c>
    </row>
    <row r="357" spans="2:47" s="1" customFormat="1" ht="27">
      <c r="B357" s="39"/>
      <c r="C357" s="61"/>
      <c r="D357" s="196" t="s">
        <v>132</v>
      </c>
      <c r="E357" s="61"/>
      <c r="F357" s="197" t="s">
        <v>267</v>
      </c>
      <c r="G357" s="61"/>
      <c r="H357" s="61"/>
      <c r="I357" s="157"/>
      <c r="J357" s="61"/>
      <c r="K357" s="61"/>
      <c r="L357" s="59"/>
      <c r="M357" s="198"/>
      <c r="N357" s="40"/>
      <c r="O357" s="40"/>
      <c r="P357" s="40"/>
      <c r="Q357" s="40"/>
      <c r="R357" s="40"/>
      <c r="S357" s="40"/>
      <c r="T357" s="76"/>
      <c r="AT357" s="22" t="s">
        <v>132</v>
      </c>
      <c r="AU357" s="22" t="s">
        <v>24</v>
      </c>
    </row>
    <row r="358" spans="2:51" s="12" customFormat="1" ht="13.5">
      <c r="B358" s="210"/>
      <c r="C358" s="211"/>
      <c r="D358" s="196" t="s">
        <v>134</v>
      </c>
      <c r="E358" s="222" t="s">
        <v>22</v>
      </c>
      <c r="F358" s="223" t="s">
        <v>389</v>
      </c>
      <c r="G358" s="211"/>
      <c r="H358" s="224">
        <v>0.486</v>
      </c>
      <c r="I358" s="216"/>
      <c r="J358" s="211"/>
      <c r="K358" s="211"/>
      <c r="L358" s="217"/>
      <c r="M358" s="218"/>
      <c r="N358" s="219"/>
      <c r="O358" s="219"/>
      <c r="P358" s="219"/>
      <c r="Q358" s="219"/>
      <c r="R358" s="219"/>
      <c r="S358" s="219"/>
      <c r="T358" s="220"/>
      <c r="AT358" s="221" t="s">
        <v>134</v>
      </c>
      <c r="AU358" s="221" t="s">
        <v>24</v>
      </c>
      <c r="AV358" s="12" t="s">
        <v>84</v>
      </c>
      <c r="AW358" s="12" t="s">
        <v>39</v>
      </c>
      <c r="AX358" s="12" t="s">
        <v>76</v>
      </c>
      <c r="AY358" s="221" t="s">
        <v>125</v>
      </c>
    </row>
    <row r="359" spans="2:63" s="10" customFormat="1" ht="37.35" customHeight="1">
      <c r="B359" s="170"/>
      <c r="C359" s="171"/>
      <c r="D359" s="172" t="s">
        <v>75</v>
      </c>
      <c r="E359" s="173" t="s">
        <v>390</v>
      </c>
      <c r="F359" s="173" t="s">
        <v>391</v>
      </c>
      <c r="G359" s="171"/>
      <c r="H359" s="171"/>
      <c r="I359" s="174"/>
      <c r="J359" s="175">
        <f>BK359</f>
        <v>0</v>
      </c>
      <c r="K359" s="171"/>
      <c r="L359" s="176"/>
      <c r="M359" s="177"/>
      <c r="N359" s="178"/>
      <c r="O359" s="178"/>
      <c r="P359" s="179">
        <f>SUM(P360:P367)</f>
        <v>0</v>
      </c>
      <c r="Q359" s="178"/>
      <c r="R359" s="179">
        <f>SUM(R360:R367)</f>
        <v>0.9295999999999999</v>
      </c>
      <c r="S359" s="178"/>
      <c r="T359" s="180">
        <f>SUM(T360:T367)</f>
        <v>0</v>
      </c>
      <c r="AR359" s="181" t="s">
        <v>24</v>
      </c>
      <c r="AT359" s="182" t="s">
        <v>75</v>
      </c>
      <c r="AU359" s="182" t="s">
        <v>76</v>
      </c>
      <c r="AY359" s="181" t="s">
        <v>125</v>
      </c>
      <c r="BK359" s="183">
        <f>SUM(BK360:BK367)</f>
        <v>0</v>
      </c>
    </row>
    <row r="360" spans="2:65" s="1" customFormat="1" ht="22.5" customHeight="1">
      <c r="B360" s="39"/>
      <c r="C360" s="184" t="s">
        <v>392</v>
      </c>
      <c r="D360" s="184" t="s">
        <v>126</v>
      </c>
      <c r="E360" s="185" t="s">
        <v>393</v>
      </c>
      <c r="F360" s="186" t="s">
        <v>391</v>
      </c>
      <c r="G360" s="187" t="s">
        <v>129</v>
      </c>
      <c r="H360" s="188">
        <v>415</v>
      </c>
      <c r="I360" s="189"/>
      <c r="J360" s="190">
        <f>ROUND(I360*H360,2)</f>
        <v>0</v>
      </c>
      <c r="K360" s="186" t="s">
        <v>212</v>
      </c>
      <c r="L360" s="59"/>
      <c r="M360" s="191" t="s">
        <v>22</v>
      </c>
      <c r="N360" s="192" t="s">
        <v>47</v>
      </c>
      <c r="O360" s="40"/>
      <c r="P360" s="193">
        <f>O360*H360</f>
        <v>0</v>
      </c>
      <c r="Q360" s="193">
        <v>0.00224</v>
      </c>
      <c r="R360" s="193">
        <f>Q360*H360</f>
        <v>0.9295999999999999</v>
      </c>
      <c r="S360" s="193">
        <v>0</v>
      </c>
      <c r="T360" s="194">
        <f>S360*H360</f>
        <v>0</v>
      </c>
      <c r="AR360" s="22" t="s">
        <v>130</v>
      </c>
      <c r="AT360" s="22" t="s">
        <v>126</v>
      </c>
      <c r="AU360" s="22" t="s">
        <v>24</v>
      </c>
      <c r="AY360" s="22" t="s">
        <v>125</v>
      </c>
      <c r="BE360" s="195">
        <f>IF(N360="základní",J360,0)</f>
        <v>0</v>
      </c>
      <c r="BF360" s="195">
        <f>IF(N360="snížená",J360,0)</f>
        <v>0</v>
      </c>
      <c r="BG360" s="195">
        <f>IF(N360="zákl. přenesená",J360,0)</f>
        <v>0</v>
      </c>
      <c r="BH360" s="195">
        <f>IF(N360="sníž. přenesená",J360,0)</f>
        <v>0</v>
      </c>
      <c r="BI360" s="195">
        <f>IF(N360="nulová",J360,0)</f>
        <v>0</v>
      </c>
      <c r="BJ360" s="22" t="s">
        <v>24</v>
      </c>
      <c r="BK360" s="195">
        <f>ROUND(I360*H360,2)</f>
        <v>0</v>
      </c>
      <c r="BL360" s="22" t="s">
        <v>130</v>
      </c>
      <c r="BM360" s="22" t="s">
        <v>394</v>
      </c>
    </row>
    <row r="361" spans="2:47" s="1" customFormat="1" ht="13.5">
      <c r="B361" s="39"/>
      <c r="C361" s="61"/>
      <c r="D361" s="196" t="s">
        <v>132</v>
      </c>
      <c r="E361" s="61"/>
      <c r="F361" s="197" t="s">
        <v>391</v>
      </c>
      <c r="G361" s="61"/>
      <c r="H361" s="61"/>
      <c r="I361" s="157"/>
      <c r="J361" s="61"/>
      <c r="K361" s="61"/>
      <c r="L361" s="59"/>
      <c r="M361" s="198"/>
      <c r="N361" s="40"/>
      <c r="O361" s="40"/>
      <c r="P361" s="40"/>
      <c r="Q361" s="40"/>
      <c r="R361" s="40"/>
      <c r="S361" s="40"/>
      <c r="T361" s="76"/>
      <c r="AT361" s="22" t="s">
        <v>132</v>
      </c>
      <c r="AU361" s="22" t="s">
        <v>24</v>
      </c>
    </row>
    <row r="362" spans="2:51" s="11" customFormat="1" ht="13.5">
      <c r="B362" s="199"/>
      <c r="C362" s="200"/>
      <c r="D362" s="196" t="s">
        <v>134</v>
      </c>
      <c r="E362" s="201" t="s">
        <v>22</v>
      </c>
      <c r="F362" s="202" t="s">
        <v>135</v>
      </c>
      <c r="G362" s="200"/>
      <c r="H362" s="203" t="s">
        <v>22</v>
      </c>
      <c r="I362" s="204"/>
      <c r="J362" s="200"/>
      <c r="K362" s="200"/>
      <c r="L362" s="205"/>
      <c r="M362" s="206"/>
      <c r="N362" s="207"/>
      <c r="O362" s="207"/>
      <c r="P362" s="207"/>
      <c r="Q362" s="207"/>
      <c r="R362" s="207"/>
      <c r="S362" s="207"/>
      <c r="T362" s="208"/>
      <c r="AT362" s="209" t="s">
        <v>134</v>
      </c>
      <c r="AU362" s="209" t="s">
        <v>24</v>
      </c>
      <c r="AV362" s="11" t="s">
        <v>24</v>
      </c>
      <c r="AW362" s="11" t="s">
        <v>39</v>
      </c>
      <c r="AX362" s="11" t="s">
        <v>76</v>
      </c>
      <c r="AY362" s="209" t="s">
        <v>125</v>
      </c>
    </row>
    <row r="363" spans="2:51" s="11" customFormat="1" ht="13.5">
      <c r="B363" s="199"/>
      <c r="C363" s="200"/>
      <c r="D363" s="196" t="s">
        <v>134</v>
      </c>
      <c r="E363" s="201" t="s">
        <v>22</v>
      </c>
      <c r="F363" s="202" t="s">
        <v>377</v>
      </c>
      <c r="G363" s="200"/>
      <c r="H363" s="203" t="s">
        <v>22</v>
      </c>
      <c r="I363" s="204"/>
      <c r="J363" s="200"/>
      <c r="K363" s="200"/>
      <c r="L363" s="205"/>
      <c r="M363" s="206"/>
      <c r="N363" s="207"/>
      <c r="O363" s="207"/>
      <c r="P363" s="207"/>
      <c r="Q363" s="207"/>
      <c r="R363" s="207"/>
      <c r="S363" s="207"/>
      <c r="T363" s="208"/>
      <c r="AT363" s="209" t="s">
        <v>134</v>
      </c>
      <c r="AU363" s="209" t="s">
        <v>24</v>
      </c>
      <c r="AV363" s="11" t="s">
        <v>24</v>
      </c>
      <c r="AW363" s="11" t="s">
        <v>39</v>
      </c>
      <c r="AX363" s="11" t="s">
        <v>76</v>
      </c>
      <c r="AY363" s="209" t="s">
        <v>125</v>
      </c>
    </row>
    <row r="364" spans="2:51" s="12" customFormat="1" ht="13.5">
      <c r="B364" s="210"/>
      <c r="C364" s="211"/>
      <c r="D364" s="212" t="s">
        <v>134</v>
      </c>
      <c r="E364" s="213" t="s">
        <v>22</v>
      </c>
      <c r="F364" s="214" t="s">
        <v>395</v>
      </c>
      <c r="G364" s="211"/>
      <c r="H364" s="215">
        <v>415</v>
      </c>
      <c r="I364" s="216"/>
      <c r="J364" s="211"/>
      <c r="K364" s="211"/>
      <c r="L364" s="217"/>
      <c r="M364" s="218"/>
      <c r="N364" s="219"/>
      <c r="O364" s="219"/>
      <c r="P364" s="219"/>
      <c r="Q364" s="219"/>
      <c r="R364" s="219"/>
      <c r="S364" s="219"/>
      <c r="T364" s="220"/>
      <c r="AT364" s="221" t="s">
        <v>134</v>
      </c>
      <c r="AU364" s="221" t="s">
        <v>24</v>
      </c>
      <c r="AV364" s="12" t="s">
        <v>84</v>
      </c>
      <c r="AW364" s="12" t="s">
        <v>39</v>
      </c>
      <c r="AX364" s="12" t="s">
        <v>76</v>
      </c>
      <c r="AY364" s="221" t="s">
        <v>125</v>
      </c>
    </row>
    <row r="365" spans="2:65" s="1" customFormat="1" ht="31.5" customHeight="1">
      <c r="B365" s="39"/>
      <c r="C365" s="184" t="s">
        <v>396</v>
      </c>
      <c r="D365" s="184" t="s">
        <v>126</v>
      </c>
      <c r="E365" s="185" t="s">
        <v>264</v>
      </c>
      <c r="F365" s="186" t="s">
        <v>265</v>
      </c>
      <c r="G365" s="187" t="s">
        <v>248</v>
      </c>
      <c r="H365" s="188">
        <v>0.93</v>
      </c>
      <c r="I365" s="189"/>
      <c r="J365" s="190">
        <f>ROUND(I365*H365,2)</f>
        <v>0</v>
      </c>
      <c r="K365" s="186" t="s">
        <v>212</v>
      </c>
      <c r="L365" s="59"/>
      <c r="M365" s="191" t="s">
        <v>22</v>
      </c>
      <c r="N365" s="192" t="s">
        <v>47</v>
      </c>
      <c r="O365" s="40"/>
      <c r="P365" s="193">
        <f>O365*H365</f>
        <v>0</v>
      </c>
      <c r="Q365" s="193">
        <v>0</v>
      </c>
      <c r="R365" s="193">
        <f>Q365*H365</f>
        <v>0</v>
      </c>
      <c r="S365" s="193">
        <v>0</v>
      </c>
      <c r="T365" s="194">
        <f>S365*H365</f>
        <v>0</v>
      </c>
      <c r="AR365" s="22" t="s">
        <v>130</v>
      </c>
      <c r="AT365" s="22" t="s">
        <v>126</v>
      </c>
      <c r="AU365" s="22" t="s">
        <v>24</v>
      </c>
      <c r="AY365" s="22" t="s">
        <v>125</v>
      </c>
      <c r="BE365" s="195">
        <f>IF(N365="základní",J365,0)</f>
        <v>0</v>
      </c>
      <c r="BF365" s="195">
        <f>IF(N365="snížená",J365,0)</f>
        <v>0</v>
      </c>
      <c r="BG365" s="195">
        <f>IF(N365="zákl. přenesená",J365,0)</f>
        <v>0</v>
      </c>
      <c r="BH365" s="195">
        <f>IF(N365="sníž. přenesená",J365,0)</f>
        <v>0</v>
      </c>
      <c r="BI365" s="195">
        <f>IF(N365="nulová",J365,0)</f>
        <v>0</v>
      </c>
      <c r="BJ365" s="22" t="s">
        <v>24</v>
      </c>
      <c r="BK365" s="195">
        <f>ROUND(I365*H365,2)</f>
        <v>0</v>
      </c>
      <c r="BL365" s="22" t="s">
        <v>130</v>
      </c>
      <c r="BM365" s="22" t="s">
        <v>397</v>
      </c>
    </row>
    <row r="366" spans="2:47" s="1" customFormat="1" ht="27">
      <c r="B366" s="39"/>
      <c r="C366" s="61"/>
      <c r="D366" s="196" t="s">
        <v>132</v>
      </c>
      <c r="E366" s="61"/>
      <c r="F366" s="197" t="s">
        <v>267</v>
      </c>
      <c r="G366" s="61"/>
      <c r="H366" s="61"/>
      <c r="I366" s="157"/>
      <c r="J366" s="61"/>
      <c r="K366" s="61"/>
      <c r="L366" s="59"/>
      <c r="M366" s="198"/>
      <c r="N366" s="40"/>
      <c r="O366" s="40"/>
      <c r="P366" s="40"/>
      <c r="Q366" s="40"/>
      <c r="R366" s="40"/>
      <c r="S366" s="40"/>
      <c r="T366" s="76"/>
      <c r="AT366" s="22" t="s">
        <v>132</v>
      </c>
      <c r="AU366" s="22" t="s">
        <v>24</v>
      </c>
    </row>
    <row r="367" spans="2:51" s="12" customFormat="1" ht="13.5">
      <c r="B367" s="210"/>
      <c r="C367" s="211"/>
      <c r="D367" s="196" t="s">
        <v>134</v>
      </c>
      <c r="E367" s="222" t="s">
        <v>22</v>
      </c>
      <c r="F367" s="223" t="s">
        <v>398</v>
      </c>
      <c r="G367" s="211"/>
      <c r="H367" s="224">
        <v>0.93</v>
      </c>
      <c r="I367" s="216"/>
      <c r="J367" s="211"/>
      <c r="K367" s="211"/>
      <c r="L367" s="217"/>
      <c r="M367" s="218"/>
      <c r="N367" s="219"/>
      <c r="O367" s="219"/>
      <c r="P367" s="219"/>
      <c r="Q367" s="219"/>
      <c r="R367" s="219"/>
      <c r="S367" s="219"/>
      <c r="T367" s="220"/>
      <c r="AT367" s="221" t="s">
        <v>134</v>
      </c>
      <c r="AU367" s="221" t="s">
        <v>24</v>
      </c>
      <c r="AV367" s="12" t="s">
        <v>84</v>
      </c>
      <c r="AW367" s="12" t="s">
        <v>39</v>
      </c>
      <c r="AX367" s="12" t="s">
        <v>76</v>
      </c>
      <c r="AY367" s="221" t="s">
        <v>125</v>
      </c>
    </row>
    <row r="368" spans="2:63" s="10" customFormat="1" ht="37.35" customHeight="1">
      <c r="B368" s="170"/>
      <c r="C368" s="171"/>
      <c r="D368" s="172" t="s">
        <v>75</v>
      </c>
      <c r="E368" s="173" t="s">
        <v>399</v>
      </c>
      <c r="F368" s="173" t="s">
        <v>400</v>
      </c>
      <c r="G368" s="171"/>
      <c r="H368" s="171"/>
      <c r="I368" s="174"/>
      <c r="J368" s="175">
        <f>BK368</f>
        <v>0</v>
      </c>
      <c r="K368" s="171"/>
      <c r="L368" s="176"/>
      <c r="M368" s="177"/>
      <c r="N368" s="178"/>
      <c r="O368" s="178"/>
      <c r="P368" s="179">
        <f>SUM(P369:P386)</f>
        <v>0</v>
      </c>
      <c r="Q368" s="178"/>
      <c r="R368" s="179">
        <f>SUM(R369:R386)</f>
        <v>2.8057499999999997</v>
      </c>
      <c r="S368" s="178"/>
      <c r="T368" s="180">
        <f>SUM(T369:T386)</f>
        <v>0</v>
      </c>
      <c r="AR368" s="181" t="s">
        <v>24</v>
      </c>
      <c r="AT368" s="182" t="s">
        <v>75</v>
      </c>
      <c r="AU368" s="182" t="s">
        <v>76</v>
      </c>
      <c r="AY368" s="181" t="s">
        <v>125</v>
      </c>
      <c r="BK368" s="183">
        <f>SUM(BK369:BK386)</f>
        <v>0</v>
      </c>
    </row>
    <row r="369" spans="2:65" s="1" customFormat="1" ht="31.5" customHeight="1">
      <c r="B369" s="39"/>
      <c r="C369" s="184" t="s">
        <v>401</v>
      </c>
      <c r="D369" s="184" t="s">
        <v>126</v>
      </c>
      <c r="E369" s="185" t="s">
        <v>402</v>
      </c>
      <c r="F369" s="186" t="s">
        <v>403</v>
      </c>
      <c r="G369" s="187" t="s">
        <v>206</v>
      </c>
      <c r="H369" s="188">
        <v>1615</v>
      </c>
      <c r="I369" s="189"/>
      <c r="J369" s="190">
        <f>ROUND(I369*H369,2)</f>
        <v>0</v>
      </c>
      <c r="K369" s="186" t="s">
        <v>22</v>
      </c>
      <c r="L369" s="59"/>
      <c r="M369" s="191" t="s">
        <v>22</v>
      </c>
      <c r="N369" s="192" t="s">
        <v>47</v>
      </c>
      <c r="O369" s="40"/>
      <c r="P369" s="193">
        <f>O369*H369</f>
        <v>0</v>
      </c>
      <c r="Q369" s="193">
        <v>0.00145</v>
      </c>
      <c r="R369" s="193">
        <f>Q369*H369</f>
        <v>2.3417499999999998</v>
      </c>
      <c r="S369" s="193">
        <v>0</v>
      </c>
      <c r="T369" s="194">
        <f>S369*H369</f>
        <v>0</v>
      </c>
      <c r="AR369" s="22" t="s">
        <v>130</v>
      </c>
      <c r="AT369" s="22" t="s">
        <v>126</v>
      </c>
      <c r="AU369" s="22" t="s">
        <v>24</v>
      </c>
      <c r="AY369" s="22" t="s">
        <v>125</v>
      </c>
      <c r="BE369" s="195">
        <f>IF(N369="základní",J369,0)</f>
        <v>0</v>
      </c>
      <c r="BF369" s="195">
        <f>IF(N369="snížená",J369,0)</f>
        <v>0</v>
      </c>
      <c r="BG369" s="195">
        <f>IF(N369="zákl. přenesená",J369,0)</f>
        <v>0</v>
      </c>
      <c r="BH369" s="195">
        <f>IF(N369="sníž. přenesená",J369,0)</f>
        <v>0</v>
      </c>
      <c r="BI369" s="195">
        <f>IF(N369="nulová",J369,0)</f>
        <v>0</v>
      </c>
      <c r="BJ369" s="22" t="s">
        <v>24</v>
      </c>
      <c r="BK369" s="195">
        <f>ROUND(I369*H369,2)</f>
        <v>0</v>
      </c>
      <c r="BL369" s="22" t="s">
        <v>130</v>
      </c>
      <c r="BM369" s="22" t="s">
        <v>404</v>
      </c>
    </row>
    <row r="370" spans="2:47" s="1" customFormat="1" ht="27">
      <c r="B370" s="39"/>
      <c r="C370" s="61"/>
      <c r="D370" s="196" t="s">
        <v>132</v>
      </c>
      <c r="E370" s="61"/>
      <c r="F370" s="197" t="s">
        <v>403</v>
      </c>
      <c r="G370" s="61"/>
      <c r="H370" s="61"/>
      <c r="I370" s="157"/>
      <c r="J370" s="61"/>
      <c r="K370" s="61"/>
      <c r="L370" s="59"/>
      <c r="M370" s="198"/>
      <c r="N370" s="40"/>
      <c r="O370" s="40"/>
      <c r="P370" s="40"/>
      <c r="Q370" s="40"/>
      <c r="R370" s="40"/>
      <c r="S370" s="40"/>
      <c r="T370" s="76"/>
      <c r="AT370" s="22" t="s">
        <v>132</v>
      </c>
      <c r="AU370" s="22" t="s">
        <v>24</v>
      </c>
    </row>
    <row r="371" spans="2:51" s="11" customFormat="1" ht="13.5">
      <c r="B371" s="199"/>
      <c r="C371" s="200"/>
      <c r="D371" s="196" t="s">
        <v>134</v>
      </c>
      <c r="E371" s="201" t="s">
        <v>22</v>
      </c>
      <c r="F371" s="202" t="s">
        <v>135</v>
      </c>
      <c r="G371" s="200"/>
      <c r="H371" s="203" t="s">
        <v>22</v>
      </c>
      <c r="I371" s="204"/>
      <c r="J371" s="200"/>
      <c r="K371" s="200"/>
      <c r="L371" s="205"/>
      <c r="M371" s="206"/>
      <c r="N371" s="207"/>
      <c r="O371" s="207"/>
      <c r="P371" s="207"/>
      <c r="Q371" s="207"/>
      <c r="R371" s="207"/>
      <c r="S371" s="207"/>
      <c r="T371" s="208"/>
      <c r="AT371" s="209" t="s">
        <v>134</v>
      </c>
      <c r="AU371" s="209" t="s">
        <v>24</v>
      </c>
      <c r="AV371" s="11" t="s">
        <v>24</v>
      </c>
      <c r="AW371" s="11" t="s">
        <v>39</v>
      </c>
      <c r="AX371" s="11" t="s">
        <v>76</v>
      </c>
      <c r="AY371" s="209" t="s">
        <v>125</v>
      </c>
    </row>
    <row r="372" spans="2:51" s="11" customFormat="1" ht="13.5">
      <c r="B372" s="199"/>
      <c r="C372" s="200"/>
      <c r="D372" s="196" t="s">
        <v>134</v>
      </c>
      <c r="E372" s="201" t="s">
        <v>22</v>
      </c>
      <c r="F372" s="202" t="s">
        <v>405</v>
      </c>
      <c r="G372" s="200"/>
      <c r="H372" s="203" t="s">
        <v>22</v>
      </c>
      <c r="I372" s="204"/>
      <c r="J372" s="200"/>
      <c r="K372" s="200"/>
      <c r="L372" s="205"/>
      <c r="M372" s="206"/>
      <c r="N372" s="207"/>
      <c r="O372" s="207"/>
      <c r="P372" s="207"/>
      <c r="Q372" s="207"/>
      <c r="R372" s="207"/>
      <c r="S372" s="207"/>
      <c r="T372" s="208"/>
      <c r="AT372" s="209" t="s">
        <v>134</v>
      </c>
      <c r="AU372" s="209" t="s">
        <v>24</v>
      </c>
      <c r="AV372" s="11" t="s">
        <v>24</v>
      </c>
      <c r="AW372" s="11" t="s">
        <v>39</v>
      </c>
      <c r="AX372" s="11" t="s">
        <v>76</v>
      </c>
      <c r="AY372" s="209" t="s">
        <v>125</v>
      </c>
    </row>
    <row r="373" spans="2:51" s="12" customFormat="1" ht="13.5">
      <c r="B373" s="210"/>
      <c r="C373" s="211"/>
      <c r="D373" s="212" t="s">
        <v>134</v>
      </c>
      <c r="E373" s="213" t="s">
        <v>22</v>
      </c>
      <c r="F373" s="214" t="s">
        <v>406</v>
      </c>
      <c r="G373" s="211"/>
      <c r="H373" s="215">
        <v>1615</v>
      </c>
      <c r="I373" s="216"/>
      <c r="J373" s="211"/>
      <c r="K373" s="211"/>
      <c r="L373" s="217"/>
      <c r="M373" s="218"/>
      <c r="N373" s="219"/>
      <c r="O373" s="219"/>
      <c r="P373" s="219"/>
      <c r="Q373" s="219"/>
      <c r="R373" s="219"/>
      <c r="S373" s="219"/>
      <c r="T373" s="220"/>
      <c r="AT373" s="221" t="s">
        <v>134</v>
      </c>
      <c r="AU373" s="221" t="s">
        <v>24</v>
      </c>
      <c r="AV373" s="12" t="s">
        <v>84</v>
      </c>
      <c r="AW373" s="12" t="s">
        <v>39</v>
      </c>
      <c r="AX373" s="12" t="s">
        <v>76</v>
      </c>
      <c r="AY373" s="221" t="s">
        <v>125</v>
      </c>
    </row>
    <row r="374" spans="2:65" s="1" customFormat="1" ht="31.5" customHeight="1">
      <c r="B374" s="39"/>
      <c r="C374" s="184" t="s">
        <v>407</v>
      </c>
      <c r="D374" s="184" t="s">
        <v>126</v>
      </c>
      <c r="E374" s="185" t="s">
        <v>408</v>
      </c>
      <c r="F374" s="186" t="s">
        <v>409</v>
      </c>
      <c r="G374" s="187" t="s">
        <v>206</v>
      </c>
      <c r="H374" s="188">
        <v>320</v>
      </c>
      <c r="I374" s="189"/>
      <c r="J374" s="190">
        <f>ROUND(I374*H374,2)</f>
        <v>0</v>
      </c>
      <c r="K374" s="186" t="s">
        <v>22</v>
      </c>
      <c r="L374" s="59"/>
      <c r="M374" s="191" t="s">
        <v>22</v>
      </c>
      <c r="N374" s="192" t="s">
        <v>47</v>
      </c>
      <c r="O374" s="40"/>
      <c r="P374" s="193">
        <f>O374*H374</f>
        <v>0</v>
      </c>
      <c r="Q374" s="193">
        <v>0.00145</v>
      </c>
      <c r="R374" s="193">
        <f>Q374*H374</f>
        <v>0.46399999999999997</v>
      </c>
      <c r="S374" s="193">
        <v>0</v>
      </c>
      <c r="T374" s="194">
        <f>S374*H374</f>
        <v>0</v>
      </c>
      <c r="AR374" s="22" t="s">
        <v>130</v>
      </c>
      <c r="AT374" s="22" t="s">
        <v>126</v>
      </c>
      <c r="AU374" s="22" t="s">
        <v>24</v>
      </c>
      <c r="AY374" s="22" t="s">
        <v>125</v>
      </c>
      <c r="BE374" s="195">
        <f>IF(N374="základní",J374,0)</f>
        <v>0</v>
      </c>
      <c r="BF374" s="195">
        <f>IF(N374="snížená",J374,0)</f>
        <v>0</v>
      </c>
      <c r="BG374" s="195">
        <f>IF(N374="zákl. přenesená",J374,0)</f>
        <v>0</v>
      </c>
      <c r="BH374" s="195">
        <f>IF(N374="sníž. přenesená",J374,0)</f>
        <v>0</v>
      </c>
      <c r="BI374" s="195">
        <f>IF(N374="nulová",J374,0)</f>
        <v>0</v>
      </c>
      <c r="BJ374" s="22" t="s">
        <v>24</v>
      </c>
      <c r="BK374" s="195">
        <f>ROUND(I374*H374,2)</f>
        <v>0</v>
      </c>
      <c r="BL374" s="22" t="s">
        <v>130</v>
      </c>
      <c r="BM374" s="22" t="s">
        <v>410</v>
      </c>
    </row>
    <row r="375" spans="2:47" s="1" customFormat="1" ht="27">
      <c r="B375" s="39"/>
      <c r="C375" s="61"/>
      <c r="D375" s="196" t="s">
        <v>132</v>
      </c>
      <c r="E375" s="61"/>
      <c r="F375" s="197" t="s">
        <v>409</v>
      </c>
      <c r="G375" s="61"/>
      <c r="H375" s="61"/>
      <c r="I375" s="157"/>
      <c r="J375" s="61"/>
      <c r="K375" s="61"/>
      <c r="L375" s="59"/>
      <c r="M375" s="198"/>
      <c r="N375" s="40"/>
      <c r="O375" s="40"/>
      <c r="P375" s="40"/>
      <c r="Q375" s="40"/>
      <c r="R375" s="40"/>
      <c r="S375" s="40"/>
      <c r="T375" s="76"/>
      <c r="AT375" s="22" t="s">
        <v>132</v>
      </c>
      <c r="AU375" s="22" t="s">
        <v>24</v>
      </c>
    </row>
    <row r="376" spans="2:51" s="11" customFormat="1" ht="13.5">
      <c r="B376" s="199"/>
      <c r="C376" s="200"/>
      <c r="D376" s="196" t="s">
        <v>134</v>
      </c>
      <c r="E376" s="201" t="s">
        <v>22</v>
      </c>
      <c r="F376" s="202" t="s">
        <v>135</v>
      </c>
      <c r="G376" s="200"/>
      <c r="H376" s="203" t="s">
        <v>22</v>
      </c>
      <c r="I376" s="204"/>
      <c r="J376" s="200"/>
      <c r="K376" s="200"/>
      <c r="L376" s="205"/>
      <c r="M376" s="206"/>
      <c r="N376" s="207"/>
      <c r="O376" s="207"/>
      <c r="P376" s="207"/>
      <c r="Q376" s="207"/>
      <c r="R376" s="207"/>
      <c r="S376" s="207"/>
      <c r="T376" s="208"/>
      <c r="AT376" s="209" t="s">
        <v>134</v>
      </c>
      <c r="AU376" s="209" t="s">
        <v>24</v>
      </c>
      <c r="AV376" s="11" t="s">
        <v>24</v>
      </c>
      <c r="AW376" s="11" t="s">
        <v>39</v>
      </c>
      <c r="AX376" s="11" t="s">
        <v>76</v>
      </c>
      <c r="AY376" s="209" t="s">
        <v>125</v>
      </c>
    </row>
    <row r="377" spans="2:51" s="11" customFormat="1" ht="13.5">
      <c r="B377" s="199"/>
      <c r="C377" s="200"/>
      <c r="D377" s="196" t="s">
        <v>134</v>
      </c>
      <c r="E377" s="201" t="s">
        <v>22</v>
      </c>
      <c r="F377" s="202" t="s">
        <v>405</v>
      </c>
      <c r="G377" s="200"/>
      <c r="H377" s="203" t="s">
        <v>22</v>
      </c>
      <c r="I377" s="204"/>
      <c r="J377" s="200"/>
      <c r="K377" s="200"/>
      <c r="L377" s="205"/>
      <c r="M377" s="206"/>
      <c r="N377" s="207"/>
      <c r="O377" s="207"/>
      <c r="P377" s="207"/>
      <c r="Q377" s="207"/>
      <c r="R377" s="207"/>
      <c r="S377" s="207"/>
      <c r="T377" s="208"/>
      <c r="AT377" s="209" t="s">
        <v>134</v>
      </c>
      <c r="AU377" s="209" t="s">
        <v>24</v>
      </c>
      <c r="AV377" s="11" t="s">
        <v>24</v>
      </c>
      <c r="AW377" s="11" t="s">
        <v>39</v>
      </c>
      <c r="AX377" s="11" t="s">
        <v>76</v>
      </c>
      <c r="AY377" s="209" t="s">
        <v>125</v>
      </c>
    </row>
    <row r="378" spans="2:51" s="12" customFormat="1" ht="13.5">
      <c r="B378" s="210"/>
      <c r="C378" s="211"/>
      <c r="D378" s="212" t="s">
        <v>134</v>
      </c>
      <c r="E378" s="213" t="s">
        <v>22</v>
      </c>
      <c r="F378" s="214" t="s">
        <v>411</v>
      </c>
      <c r="G378" s="211"/>
      <c r="H378" s="215">
        <v>320</v>
      </c>
      <c r="I378" s="216"/>
      <c r="J378" s="211"/>
      <c r="K378" s="211"/>
      <c r="L378" s="217"/>
      <c r="M378" s="218"/>
      <c r="N378" s="219"/>
      <c r="O378" s="219"/>
      <c r="P378" s="219"/>
      <c r="Q378" s="219"/>
      <c r="R378" s="219"/>
      <c r="S378" s="219"/>
      <c r="T378" s="220"/>
      <c r="AT378" s="221" t="s">
        <v>134</v>
      </c>
      <c r="AU378" s="221" t="s">
        <v>24</v>
      </c>
      <c r="AV378" s="12" t="s">
        <v>84</v>
      </c>
      <c r="AW378" s="12" t="s">
        <v>39</v>
      </c>
      <c r="AX378" s="12" t="s">
        <v>76</v>
      </c>
      <c r="AY378" s="221" t="s">
        <v>125</v>
      </c>
    </row>
    <row r="379" spans="2:65" s="1" customFormat="1" ht="31.5" customHeight="1">
      <c r="B379" s="39"/>
      <c r="C379" s="184" t="s">
        <v>412</v>
      </c>
      <c r="D379" s="184" t="s">
        <v>126</v>
      </c>
      <c r="E379" s="185" t="s">
        <v>413</v>
      </c>
      <c r="F379" s="186" t="s">
        <v>414</v>
      </c>
      <c r="G379" s="187" t="s">
        <v>206</v>
      </c>
      <c r="H379" s="188">
        <v>505</v>
      </c>
      <c r="I379" s="189"/>
      <c r="J379" s="190">
        <f>ROUND(I379*H379,2)</f>
        <v>0</v>
      </c>
      <c r="K379" s="186" t="s">
        <v>22</v>
      </c>
      <c r="L379" s="59"/>
      <c r="M379" s="191" t="s">
        <v>22</v>
      </c>
      <c r="N379" s="192" t="s">
        <v>47</v>
      </c>
      <c r="O379" s="40"/>
      <c r="P379" s="193">
        <f>O379*H379</f>
        <v>0</v>
      </c>
      <c r="Q379" s="193">
        <v>0</v>
      </c>
      <c r="R379" s="193">
        <f>Q379*H379</f>
        <v>0</v>
      </c>
      <c r="S379" s="193">
        <v>0</v>
      </c>
      <c r="T379" s="194">
        <f>S379*H379</f>
        <v>0</v>
      </c>
      <c r="AR379" s="22" t="s">
        <v>130</v>
      </c>
      <c r="AT379" s="22" t="s">
        <v>126</v>
      </c>
      <c r="AU379" s="22" t="s">
        <v>24</v>
      </c>
      <c r="AY379" s="22" t="s">
        <v>125</v>
      </c>
      <c r="BE379" s="195">
        <f>IF(N379="základní",J379,0)</f>
        <v>0</v>
      </c>
      <c r="BF379" s="195">
        <f>IF(N379="snížená",J379,0)</f>
        <v>0</v>
      </c>
      <c r="BG379" s="195">
        <f>IF(N379="zákl. přenesená",J379,0)</f>
        <v>0</v>
      </c>
      <c r="BH379" s="195">
        <f>IF(N379="sníž. přenesená",J379,0)</f>
        <v>0</v>
      </c>
      <c r="BI379" s="195">
        <f>IF(N379="nulová",J379,0)</f>
        <v>0</v>
      </c>
      <c r="BJ379" s="22" t="s">
        <v>24</v>
      </c>
      <c r="BK379" s="195">
        <f>ROUND(I379*H379,2)</f>
        <v>0</v>
      </c>
      <c r="BL379" s="22" t="s">
        <v>130</v>
      </c>
      <c r="BM379" s="22" t="s">
        <v>415</v>
      </c>
    </row>
    <row r="380" spans="2:47" s="1" customFormat="1" ht="27">
      <c r="B380" s="39"/>
      <c r="C380" s="61"/>
      <c r="D380" s="196" t="s">
        <v>132</v>
      </c>
      <c r="E380" s="61"/>
      <c r="F380" s="197" t="s">
        <v>414</v>
      </c>
      <c r="G380" s="61"/>
      <c r="H380" s="61"/>
      <c r="I380" s="157"/>
      <c r="J380" s="61"/>
      <c r="K380" s="61"/>
      <c r="L380" s="59"/>
      <c r="M380" s="198"/>
      <c r="N380" s="40"/>
      <c r="O380" s="40"/>
      <c r="P380" s="40"/>
      <c r="Q380" s="40"/>
      <c r="R380" s="40"/>
      <c r="S380" s="40"/>
      <c r="T380" s="76"/>
      <c r="AT380" s="22" t="s">
        <v>132</v>
      </c>
      <c r="AU380" s="22" t="s">
        <v>24</v>
      </c>
    </row>
    <row r="381" spans="2:51" s="11" customFormat="1" ht="13.5">
      <c r="B381" s="199"/>
      <c r="C381" s="200"/>
      <c r="D381" s="196" t="s">
        <v>134</v>
      </c>
      <c r="E381" s="201" t="s">
        <v>22</v>
      </c>
      <c r="F381" s="202" t="s">
        <v>135</v>
      </c>
      <c r="G381" s="200"/>
      <c r="H381" s="203" t="s">
        <v>22</v>
      </c>
      <c r="I381" s="204"/>
      <c r="J381" s="200"/>
      <c r="K381" s="200"/>
      <c r="L381" s="205"/>
      <c r="M381" s="206"/>
      <c r="N381" s="207"/>
      <c r="O381" s="207"/>
      <c r="P381" s="207"/>
      <c r="Q381" s="207"/>
      <c r="R381" s="207"/>
      <c r="S381" s="207"/>
      <c r="T381" s="208"/>
      <c r="AT381" s="209" t="s">
        <v>134</v>
      </c>
      <c r="AU381" s="209" t="s">
        <v>24</v>
      </c>
      <c r="AV381" s="11" t="s">
        <v>24</v>
      </c>
      <c r="AW381" s="11" t="s">
        <v>39</v>
      </c>
      <c r="AX381" s="11" t="s">
        <v>76</v>
      </c>
      <c r="AY381" s="209" t="s">
        <v>125</v>
      </c>
    </row>
    <row r="382" spans="2:51" s="11" customFormat="1" ht="13.5">
      <c r="B382" s="199"/>
      <c r="C382" s="200"/>
      <c r="D382" s="196" t="s">
        <v>134</v>
      </c>
      <c r="E382" s="201" t="s">
        <v>22</v>
      </c>
      <c r="F382" s="202" t="s">
        <v>377</v>
      </c>
      <c r="G382" s="200"/>
      <c r="H382" s="203" t="s">
        <v>22</v>
      </c>
      <c r="I382" s="204"/>
      <c r="J382" s="200"/>
      <c r="K382" s="200"/>
      <c r="L382" s="205"/>
      <c r="M382" s="206"/>
      <c r="N382" s="207"/>
      <c r="O382" s="207"/>
      <c r="P382" s="207"/>
      <c r="Q382" s="207"/>
      <c r="R382" s="207"/>
      <c r="S382" s="207"/>
      <c r="T382" s="208"/>
      <c r="AT382" s="209" t="s">
        <v>134</v>
      </c>
      <c r="AU382" s="209" t="s">
        <v>24</v>
      </c>
      <c r="AV382" s="11" t="s">
        <v>24</v>
      </c>
      <c r="AW382" s="11" t="s">
        <v>39</v>
      </c>
      <c r="AX382" s="11" t="s">
        <v>76</v>
      </c>
      <c r="AY382" s="209" t="s">
        <v>125</v>
      </c>
    </row>
    <row r="383" spans="2:51" s="12" customFormat="1" ht="13.5">
      <c r="B383" s="210"/>
      <c r="C383" s="211"/>
      <c r="D383" s="212" t="s">
        <v>134</v>
      </c>
      <c r="E383" s="213" t="s">
        <v>22</v>
      </c>
      <c r="F383" s="214" t="s">
        <v>416</v>
      </c>
      <c r="G383" s="211"/>
      <c r="H383" s="215">
        <v>505</v>
      </c>
      <c r="I383" s="216"/>
      <c r="J383" s="211"/>
      <c r="K383" s="211"/>
      <c r="L383" s="217"/>
      <c r="M383" s="218"/>
      <c r="N383" s="219"/>
      <c r="O383" s="219"/>
      <c r="P383" s="219"/>
      <c r="Q383" s="219"/>
      <c r="R383" s="219"/>
      <c r="S383" s="219"/>
      <c r="T383" s="220"/>
      <c r="AT383" s="221" t="s">
        <v>134</v>
      </c>
      <c r="AU383" s="221" t="s">
        <v>24</v>
      </c>
      <c r="AV383" s="12" t="s">
        <v>84</v>
      </c>
      <c r="AW383" s="12" t="s">
        <v>39</v>
      </c>
      <c r="AX383" s="12" t="s">
        <v>76</v>
      </c>
      <c r="AY383" s="221" t="s">
        <v>125</v>
      </c>
    </row>
    <row r="384" spans="2:65" s="1" customFormat="1" ht="31.5" customHeight="1">
      <c r="B384" s="39"/>
      <c r="C384" s="184" t="s">
        <v>417</v>
      </c>
      <c r="D384" s="184" t="s">
        <v>126</v>
      </c>
      <c r="E384" s="185" t="s">
        <v>264</v>
      </c>
      <c r="F384" s="186" t="s">
        <v>265</v>
      </c>
      <c r="G384" s="187" t="s">
        <v>248</v>
      </c>
      <c r="H384" s="188">
        <v>2.806</v>
      </c>
      <c r="I384" s="189"/>
      <c r="J384" s="190">
        <f>ROUND(I384*H384,2)</f>
        <v>0</v>
      </c>
      <c r="K384" s="186" t="s">
        <v>212</v>
      </c>
      <c r="L384" s="59"/>
      <c r="M384" s="191" t="s">
        <v>22</v>
      </c>
      <c r="N384" s="192" t="s">
        <v>47</v>
      </c>
      <c r="O384" s="40"/>
      <c r="P384" s="193">
        <f>O384*H384</f>
        <v>0</v>
      </c>
      <c r="Q384" s="193">
        <v>0</v>
      </c>
      <c r="R384" s="193">
        <f>Q384*H384</f>
        <v>0</v>
      </c>
      <c r="S384" s="193">
        <v>0</v>
      </c>
      <c r="T384" s="194">
        <f>S384*H384</f>
        <v>0</v>
      </c>
      <c r="AR384" s="22" t="s">
        <v>130</v>
      </c>
      <c r="AT384" s="22" t="s">
        <v>126</v>
      </c>
      <c r="AU384" s="22" t="s">
        <v>24</v>
      </c>
      <c r="AY384" s="22" t="s">
        <v>125</v>
      </c>
      <c r="BE384" s="195">
        <f>IF(N384="základní",J384,0)</f>
        <v>0</v>
      </c>
      <c r="BF384" s="195">
        <f>IF(N384="snížená",J384,0)</f>
        <v>0</v>
      </c>
      <c r="BG384" s="195">
        <f>IF(N384="zákl. přenesená",J384,0)</f>
        <v>0</v>
      </c>
      <c r="BH384" s="195">
        <f>IF(N384="sníž. přenesená",J384,0)</f>
        <v>0</v>
      </c>
      <c r="BI384" s="195">
        <f>IF(N384="nulová",J384,0)</f>
        <v>0</v>
      </c>
      <c r="BJ384" s="22" t="s">
        <v>24</v>
      </c>
      <c r="BK384" s="195">
        <f>ROUND(I384*H384,2)</f>
        <v>0</v>
      </c>
      <c r="BL384" s="22" t="s">
        <v>130</v>
      </c>
      <c r="BM384" s="22" t="s">
        <v>418</v>
      </c>
    </row>
    <row r="385" spans="2:47" s="1" customFormat="1" ht="27">
      <c r="B385" s="39"/>
      <c r="C385" s="61"/>
      <c r="D385" s="196" t="s">
        <v>132</v>
      </c>
      <c r="E385" s="61"/>
      <c r="F385" s="197" t="s">
        <v>267</v>
      </c>
      <c r="G385" s="61"/>
      <c r="H385" s="61"/>
      <c r="I385" s="157"/>
      <c r="J385" s="61"/>
      <c r="K385" s="61"/>
      <c r="L385" s="59"/>
      <c r="M385" s="198"/>
      <c r="N385" s="40"/>
      <c r="O385" s="40"/>
      <c r="P385" s="40"/>
      <c r="Q385" s="40"/>
      <c r="R385" s="40"/>
      <c r="S385" s="40"/>
      <c r="T385" s="76"/>
      <c r="AT385" s="22" t="s">
        <v>132</v>
      </c>
      <c r="AU385" s="22" t="s">
        <v>24</v>
      </c>
    </row>
    <row r="386" spans="2:51" s="12" customFormat="1" ht="13.5">
      <c r="B386" s="210"/>
      <c r="C386" s="211"/>
      <c r="D386" s="196" t="s">
        <v>134</v>
      </c>
      <c r="E386" s="222" t="s">
        <v>22</v>
      </c>
      <c r="F386" s="223" t="s">
        <v>419</v>
      </c>
      <c r="G386" s="211"/>
      <c r="H386" s="224">
        <v>2.806</v>
      </c>
      <c r="I386" s="216"/>
      <c r="J386" s="211"/>
      <c r="K386" s="211"/>
      <c r="L386" s="217"/>
      <c r="M386" s="218"/>
      <c r="N386" s="219"/>
      <c r="O386" s="219"/>
      <c r="P386" s="219"/>
      <c r="Q386" s="219"/>
      <c r="R386" s="219"/>
      <c r="S386" s="219"/>
      <c r="T386" s="220"/>
      <c r="AT386" s="221" t="s">
        <v>134</v>
      </c>
      <c r="AU386" s="221" t="s">
        <v>24</v>
      </c>
      <c r="AV386" s="12" t="s">
        <v>84</v>
      </c>
      <c r="AW386" s="12" t="s">
        <v>39</v>
      </c>
      <c r="AX386" s="12" t="s">
        <v>76</v>
      </c>
      <c r="AY386" s="221" t="s">
        <v>125</v>
      </c>
    </row>
    <row r="387" spans="2:63" s="10" customFormat="1" ht="37.35" customHeight="1">
      <c r="B387" s="170"/>
      <c r="C387" s="171"/>
      <c r="D387" s="225" t="s">
        <v>75</v>
      </c>
      <c r="E387" s="226" t="s">
        <v>420</v>
      </c>
      <c r="F387" s="226" t="s">
        <v>421</v>
      </c>
      <c r="G387" s="171"/>
      <c r="H387" s="171"/>
      <c r="I387" s="174"/>
      <c r="J387" s="227">
        <f>BK387</f>
        <v>0</v>
      </c>
      <c r="K387" s="171"/>
      <c r="L387" s="176"/>
      <c r="M387" s="177"/>
      <c r="N387" s="178"/>
      <c r="O387" s="178"/>
      <c r="P387" s="179">
        <f>P388</f>
        <v>0</v>
      </c>
      <c r="Q387" s="178"/>
      <c r="R387" s="179">
        <f>R388</f>
        <v>0</v>
      </c>
      <c r="S387" s="178"/>
      <c r="T387" s="180">
        <f>T388</f>
        <v>0</v>
      </c>
      <c r="AR387" s="181" t="s">
        <v>151</v>
      </c>
      <c r="AT387" s="182" t="s">
        <v>75</v>
      </c>
      <c r="AU387" s="182" t="s">
        <v>76</v>
      </c>
      <c r="AY387" s="181" t="s">
        <v>125</v>
      </c>
      <c r="BK387" s="183">
        <f>BK388</f>
        <v>0</v>
      </c>
    </row>
    <row r="388" spans="2:63" s="10" customFormat="1" ht="19.9" customHeight="1">
      <c r="B388" s="170"/>
      <c r="C388" s="171"/>
      <c r="D388" s="172" t="s">
        <v>75</v>
      </c>
      <c r="E388" s="228" t="s">
        <v>422</v>
      </c>
      <c r="F388" s="228" t="s">
        <v>423</v>
      </c>
      <c r="G388" s="171"/>
      <c r="H388" s="171"/>
      <c r="I388" s="174"/>
      <c r="J388" s="229">
        <f>BK388</f>
        <v>0</v>
      </c>
      <c r="K388" s="171"/>
      <c r="L388" s="176"/>
      <c r="M388" s="177"/>
      <c r="N388" s="178"/>
      <c r="O388" s="178"/>
      <c r="P388" s="179">
        <f>SUM(P389:P390)</f>
        <v>0</v>
      </c>
      <c r="Q388" s="178"/>
      <c r="R388" s="179">
        <f>SUM(R389:R390)</f>
        <v>0</v>
      </c>
      <c r="S388" s="178"/>
      <c r="T388" s="180">
        <f>SUM(T389:T390)</f>
        <v>0</v>
      </c>
      <c r="AR388" s="181" t="s">
        <v>151</v>
      </c>
      <c r="AT388" s="182" t="s">
        <v>75</v>
      </c>
      <c r="AU388" s="182" t="s">
        <v>24</v>
      </c>
      <c r="AY388" s="181" t="s">
        <v>125</v>
      </c>
      <c r="BK388" s="183">
        <f>SUM(BK389:BK390)</f>
        <v>0</v>
      </c>
    </row>
    <row r="389" spans="2:65" s="1" customFormat="1" ht="22.5" customHeight="1">
      <c r="B389" s="39"/>
      <c r="C389" s="184" t="s">
        <v>424</v>
      </c>
      <c r="D389" s="184" t="s">
        <v>126</v>
      </c>
      <c r="E389" s="185" t="s">
        <v>425</v>
      </c>
      <c r="F389" s="186" t="s">
        <v>423</v>
      </c>
      <c r="G389" s="187" t="s">
        <v>426</v>
      </c>
      <c r="H389" s="188">
        <v>1</v>
      </c>
      <c r="I389" s="189"/>
      <c r="J389" s="190">
        <f>ROUND(I389*H389,2)</f>
        <v>0</v>
      </c>
      <c r="K389" s="186" t="s">
        <v>427</v>
      </c>
      <c r="L389" s="59"/>
      <c r="M389" s="191" t="s">
        <v>22</v>
      </c>
      <c r="N389" s="192" t="s">
        <v>47</v>
      </c>
      <c r="O389" s="40"/>
      <c r="P389" s="193">
        <f>O389*H389</f>
        <v>0</v>
      </c>
      <c r="Q389" s="193">
        <v>0</v>
      </c>
      <c r="R389" s="193">
        <f>Q389*H389</f>
        <v>0</v>
      </c>
      <c r="S389" s="193">
        <v>0</v>
      </c>
      <c r="T389" s="194">
        <f>S389*H389</f>
        <v>0</v>
      </c>
      <c r="AR389" s="22" t="s">
        <v>428</v>
      </c>
      <c r="AT389" s="22" t="s">
        <v>126</v>
      </c>
      <c r="AU389" s="22" t="s">
        <v>84</v>
      </c>
      <c r="AY389" s="22" t="s">
        <v>125</v>
      </c>
      <c r="BE389" s="195">
        <f>IF(N389="základní",J389,0)</f>
        <v>0</v>
      </c>
      <c r="BF389" s="195">
        <f>IF(N389="snížená",J389,0)</f>
        <v>0</v>
      </c>
      <c r="BG389" s="195">
        <f>IF(N389="zákl. přenesená",J389,0)</f>
        <v>0</v>
      </c>
      <c r="BH389" s="195">
        <f>IF(N389="sníž. přenesená",J389,0)</f>
        <v>0</v>
      </c>
      <c r="BI389" s="195">
        <f>IF(N389="nulová",J389,0)</f>
        <v>0</v>
      </c>
      <c r="BJ389" s="22" t="s">
        <v>24</v>
      </c>
      <c r="BK389" s="195">
        <f>ROUND(I389*H389,2)</f>
        <v>0</v>
      </c>
      <c r="BL389" s="22" t="s">
        <v>428</v>
      </c>
      <c r="BM389" s="22" t="s">
        <v>429</v>
      </c>
    </row>
    <row r="390" spans="2:47" s="1" customFormat="1" ht="13.5">
      <c r="B390" s="39"/>
      <c r="C390" s="61"/>
      <c r="D390" s="196" t="s">
        <v>132</v>
      </c>
      <c r="E390" s="61"/>
      <c r="F390" s="197" t="s">
        <v>430</v>
      </c>
      <c r="G390" s="61"/>
      <c r="H390" s="61"/>
      <c r="I390" s="157"/>
      <c r="J390" s="61"/>
      <c r="K390" s="61"/>
      <c r="L390" s="59"/>
      <c r="M390" s="230"/>
      <c r="N390" s="231"/>
      <c r="O390" s="231"/>
      <c r="P390" s="231"/>
      <c r="Q390" s="231"/>
      <c r="R390" s="231"/>
      <c r="S390" s="231"/>
      <c r="T390" s="232"/>
      <c r="AT390" s="22" t="s">
        <v>132</v>
      </c>
      <c r="AU390" s="22" t="s">
        <v>84</v>
      </c>
    </row>
    <row r="391" spans="2:12" s="1" customFormat="1" ht="6.95" customHeight="1">
      <c r="B391" s="54"/>
      <c r="C391" s="55"/>
      <c r="D391" s="55"/>
      <c r="E391" s="55"/>
      <c r="F391" s="55"/>
      <c r="G391" s="55"/>
      <c r="H391" s="55"/>
      <c r="I391" s="133"/>
      <c r="J391" s="55"/>
      <c r="K391" s="55"/>
      <c r="L391" s="59"/>
    </row>
  </sheetData>
  <sheetProtection password="CC35" sheet="1" objects="1" scenarios="1" formatCells="0" formatColumns="0" formatRows="0" sort="0" autoFilter="0"/>
  <autoFilter ref="C86:K390"/>
  <mergeCells count="9">
    <mergeCell ref="E77:H77"/>
    <mergeCell ref="E79:H7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3" customWidth="1"/>
    <col min="2" max="2" width="1.66796875" style="233" customWidth="1"/>
    <col min="3" max="4" width="5" style="233" customWidth="1"/>
    <col min="5" max="5" width="11.66015625" style="233" customWidth="1"/>
    <col min="6" max="6" width="9.16015625" style="233" customWidth="1"/>
    <col min="7" max="7" width="5" style="233" customWidth="1"/>
    <col min="8" max="8" width="77.83203125" style="233" customWidth="1"/>
    <col min="9" max="10" width="20" style="233" customWidth="1"/>
    <col min="11" max="11" width="1.66796875" style="233" customWidth="1"/>
  </cols>
  <sheetData>
    <row r="1" ht="37.5" customHeight="1"/>
    <row r="2" spans="2:11" ht="7.5" customHeight="1">
      <c r="B2" s="234"/>
      <c r="C2" s="235"/>
      <c r="D2" s="235"/>
      <c r="E2" s="235"/>
      <c r="F2" s="235"/>
      <c r="G2" s="235"/>
      <c r="H2" s="235"/>
      <c r="I2" s="235"/>
      <c r="J2" s="235"/>
      <c r="K2" s="236"/>
    </row>
    <row r="3" spans="2:11" s="13" customFormat="1" ht="45" customHeight="1">
      <c r="B3" s="237"/>
      <c r="C3" s="357" t="s">
        <v>431</v>
      </c>
      <c r="D3" s="357"/>
      <c r="E3" s="357"/>
      <c r="F3" s="357"/>
      <c r="G3" s="357"/>
      <c r="H3" s="357"/>
      <c r="I3" s="357"/>
      <c r="J3" s="357"/>
      <c r="K3" s="238"/>
    </row>
    <row r="4" spans="2:11" ht="25.5" customHeight="1">
      <c r="B4" s="239"/>
      <c r="C4" s="364" t="s">
        <v>432</v>
      </c>
      <c r="D4" s="364"/>
      <c r="E4" s="364"/>
      <c r="F4" s="364"/>
      <c r="G4" s="364"/>
      <c r="H4" s="364"/>
      <c r="I4" s="364"/>
      <c r="J4" s="364"/>
      <c r="K4" s="240"/>
    </row>
    <row r="5" spans="2:11" ht="5.25" customHeight="1">
      <c r="B5" s="239"/>
      <c r="C5" s="241"/>
      <c r="D5" s="241"/>
      <c r="E5" s="241"/>
      <c r="F5" s="241"/>
      <c r="G5" s="241"/>
      <c r="H5" s="241"/>
      <c r="I5" s="241"/>
      <c r="J5" s="241"/>
      <c r="K5" s="240"/>
    </row>
    <row r="6" spans="2:11" ht="15" customHeight="1">
      <c r="B6" s="239"/>
      <c r="C6" s="360" t="s">
        <v>433</v>
      </c>
      <c r="D6" s="360"/>
      <c r="E6" s="360"/>
      <c r="F6" s="360"/>
      <c r="G6" s="360"/>
      <c r="H6" s="360"/>
      <c r="I6" s="360"/>
      <c r="J6" s="360"/>
      <c r="K6" s="240"/>
    </row>
    <row r="7" spans="2:11" ht="15" customHeight="1">
      <c r="B7" s="243"/>
      <c r="C7" s="360" t="s">
        <v>434</v>
      </c>
      <c r="D7" s="360"/>
      <c r="E7" s="360"/>
      <c r="F7" s="360"/>
      <c r="G7" s="360"/>
      <c r="H7" s="360"/>
      <c r="I7" s="360"/>
      <c r="J7" s="360"/>
      <c r="K7" s="240"/>
    </row>
    <row r="8" spans="2:11" ht="12.75" customHeight="1">
      <c r="B8" s="243"/>
      <c r="C8" s="242"/>
      <c r="D8" s="242"/>
      <c r="E8" s="242"/>
      <c r="F8" s="242"/>
      <c r="G8" s="242"/>
      <c r="H8" s="242"/>
      <c r="I8" s="242"/>
      <c r="J8" s="242"/>
      <c r="K8" s="240"/>
    </row>
    <row r="9" spans="2:11" ht="15" customHeight="1">
      <c r="B9" s="243"/>
      <c r="C9" s="360" t="s">
        <v>435</v>
      </c>
      <c r="D9" s="360"/>
      <c r="E9" s="360"/>
      <c r="F9" s="360"/>
      <c r="G9" s="360"/>
      <c r="H9" s="360"/>
      <c r="I9" s="360"/>
      <c r="J9" s="360"/>
      <c r="K9" s="240"/>
    </row>
    <row r="10" spans="2:11" ht="15" customHeight="1">
      <c r="B10" s="243"/>
      <c r="C10" s="242"/>
      <c r="D10" s="360" t="s">
        <v>436</v>
      </c>
      <c r="E10" s="360"/>
      <c r="F10" s="360"/>
      <c r="G10" s="360"/>
      <c r="H10" s="360"/>
      <c r="I10" s="360"/>
      <c r="J10" s="360"/>
      <c r="K10" s="240"/>
    </row>
    <row r="11" spans="2:11" ht="15" customHeight="1">
      <c r="B11" s="243"/>
      <c r="C11" s="244"/>
      <c r="D11" s="360" t="s">
        <v>437</v>
      </c>
      <c r="E11" s="360"/>
      <c r="F11" s="360"/>
      <c r="G11" s="360"/>
      <c r="H11" s="360"/>
      <c r="I11" s="360"/>
      <c r="J11" s="360"/>
      <c r="K11" s="240"/>
    </row>
    <row r="12" spans="2:11" ht="12.75" customHeight="1">
      <c r="B12" s="243"/>
      <c r="C12" s="244"/>
      <c r="D12" s="244"/>
      <c r="E12" s="244"/>
      <c r="F12" s="244"/>
      <c r="G12" s="244"/>
      <c r="H12" s="244"/>
      <c r="I12" s="244"/>
      <c r="J12" s="244"/>
      <c r="K12" s="240"/>
    </row>
    <row r="13" spans="2:11" ht="15" customHeight="1">
      <c r="B13" s="243"/>
      <c r="C13" s="244"/>
      <c r="D13" s="360" t="s">
        <v>438</v>
      </c>
      <c r="E13" s="360"/>
      <c r="F13" s="360"/>
      <c r="G13" s="360"/>
      <c r="H13" s="360"/>
      <c r="I13" s="360"/>
      <c r="J13" s="360"/>
      <c r="K13" s="240"/>
    </row>
    <row r="14" spans="2:11" ht="15" customHeight="1">
      <c r="B14" s="243"/>
      <c r="C14" s="244"/>
      <c r="D14" s="360" t="s">
        <v>439</v>
      </c>
      <c r="E14" s="360"/>
      <c r="F14" s="360"/>
      <c r="G14" s="360"/>
      <c r="H14" s="360"/>
      <c r="I14" s="360"/>
      <c r="J14" s="360"/>
      <c r="K14" s="240"/>
    </row>
    <row r="15" spans="2:11" ht="15" customHeight="1">
      <c r="B15" s="243"/>
      <c r="C15" s="244"/>
      <c r="D15" s="360" t="s">
        <v>440</v>
      </c>
      <c r="E15" s="360"/>
      <c r="F15" s="360"/>
      <c r="G15" s="360"/>
      <c r="H15" s="360"/>
      <c r="I15" s="360"/>
      <c r="J15" s="360"/>
      <c r="K15" s="240"/>
    </row>
    <row r="16" spans="2:11" ht="15" customHeight="1">
      <c r="B16" s="243"/>
      <c r="C16" s="244"/>
      <c r="D16" s="244"/>
      <c r="E16" s="245" t="s">
        <v>82</v>
      </c>
      <c r="F16" s="360" t="s">
        <v>441</v>
      </c>
      <c r="G16" s="360"/>
      <c r="H16" s="360"/>
      <c r="I16" s="360"/>
      <c r="J16" s="360"/>
      <c r="K16" s="240"/>
    </row>
    <row r="17" spans="2:11" ht="15" customHeight="1">
      <c r="B17" s="243"/>
      <c r="C17" s="244"/>
      <c r="D17" s="244"/>
      <c r="E17" s="245" t="s">
        <v>442</v>
      </c>
      <c r="F17" s="360" t="s">
        <v>443</v>
      </c>
      <c r="G17" s="360"/>
      <c r="H17" s="360"/>
      <c r="I17" s="360"/>
      <c r="J17" s="360"/>
      <c r="K17" s="240"/>
    </row>
    <row r="18" spans="2:11" ht="15" customHeight="1">
      <c r="B18" s="243"/>
      <c r="C18" s="244"/>
      <c r="D18" s="244"/>
      <c r="E18" s="245" t="s">
        <v>444</v>
      </c>
      <c r="F18" s="360" t="s">
        <v>445</v>
      </c>
      <c r="G18" s="360"/>
      <c r="H18" s="360"/>
      <c r="I18" s="360"/>
      <c r="J18" s="360"/>
      <c r="K18" s="240"/>
    </row>
    <row r="19" spans="2:11" ht="15" customHeight="1">
      <c r="B19" s="243"/>
      <c r="C19" s="244"/>
      <c r="D19" s="244"/>
      <c r="E19" s="245" t="s">
        <v>446</v>
      </c>
      <c r="F19" s="360" t="s">
        <v>447</v>
      </c>
      <c r="G19" s="360"/>
      <c r="H19" s="360"/>
      <c r="I19" s="360"/>
      <c r="J19" s="360"/>
      <c r="K19" s="240"/>
    </row>
    <row r="20" spans="2:11" ht="15" customHeight="1">
      <c r="B20" s="243"/>
      <c r="C20" s="244"/>
      <c r="D20" s="244"/>
      <c r="E20" s="245" t="s">
        <v>448</v>
      </c>
      <c r="F20" s="360" t="s">
        <v>449</v>
      </c>
      <c r="G20" s="360"/>
      <c r="H20" s="360"/>
      <c r="I20" s="360"/>
      <c r="J20" s="360"/>
      <c r="K20" s="240"/>
    </row>
    <row r="21" spans="2:11" ht="15" customHeight="1">
      <c r="B21" s="243"/>
      <c r="C21" s="244"/>
      <c r="D21" s="244"/>
      <c r="E21" s="245" t="s">
        <v>450</v>
      </c>
      <c r="F21" s="360" t="s">
        <v>451</v>
      </c>
      <c r="G21" s="360"/>
      <c r="H21" s="360"/>
      <c r="I21" s="360"/>
      <c r="J21" s="360"/>
      <c r="K21" s="240"/>
    </row>
    <row r="22" spans="2:11" ht="12.75" customHeight="1">
      <c r="B22" s="243"/>
      <c r="C22" s="244"/>
      <c r="D22" s="244"/>
      <c r="E22" s="244"/>
      <c r="F22" s="244"/>
      <c r="G22" s="244"/>
      <c r="H22" s="244"/>
      <c r="I22" s="244"/>
      <c r="J22" s="244"/>
      <c r="K22" s="240"/>
    </row>
    <row r="23" spans="2:11" ht="15" customHeight="1">
      <c r="B23" s="243"/>
      <c r="C23" s="360" t="s">
        <v>452</v>
      </c>
      <c r="D23" s="360"/>
      <c r="E23" s="360"/>
      <c r="F23" s="360"/>
      <c r="G23" s="360"/>
      <c r="H23" s="360"/>
      <c r="I23" s="360"/>
      <c r="J23" s="360"/>
      <c r="K23" s="240"/>
    </row>
    <row r="24" spans="2:11" ht="15" customHeight="1">
      <c r="B24" s="243"/>
      <c r="C24" s="360" t="s">
        <v>453</v>
      </c>
      <c r="D24" s="360"/>
      <c r="E24" s="360"/>
      <c r="F24" s="360"/>
      <c r="G24" s="360"/>
      <c r="H24" s="360"/>
      <c r="I24" s="360"/>
      <c r="J24" s="360"/>
      <c r="K24" s="240"/>
    </row>
    <row r="25" spans="2:11" ht="15" customHeight="1">
      <c r="B25" s="243"/>
      <c r="C25" s="242"/>
      <c r="D25" s="360" t="s">
        <v>454</v>
      </c>
      <c r="E25" s="360"/>
      <c r="F25" s="360"/>
      <c r="G25" s="360"/>
      <c r="H25" s="360"/>
      <c r="I25" s="360"/>
      <c r="J25" s="360"/>
      <c r="K25" s="240"/>
    </row>
    <row r="26" spans="2:11" ht="15" customHeight="1">
      <c r="B26" s="243"/>
      <c r="C26" s="244"/>
      <c r="D26" s="360" t="s">
        <v>455</v>
      </c>
      <c r="E26" s="360"/>
      <c r="F26" s="360"/>
      <c r="G26" s="360"/>
      <c r="H26" s="360"/>
      <c r="I26" s="360"/>
      <c r="J26" s="360"/>
      <c r="K26" s="240"/>
    </row>
    <row r="27" spans="2:11" ht="12.75" customHeight="1">
      <c r="B27" s="243"/>
      <c r="C27" s="244"/>
      <c r="D27" s="244"/>
      <c r="E27" s="244"/>
      <c r="F27" s="244"/>
      <c r="G27" s="244"/>
      <c r="H27" s="244"/>
      <c r="I27" s="244"/>
      <c r="J27" s="244"/>
      <c r="K27" s="240"/>
    </row>
    <row r="28" spans="2:11" ht="15" customHeight="1">
      <c r="B28" s="243"/>
      <c r="C28" s="244"/>
      <c r="D28" s="360" t="s">
        <v>456</v>
      </c>
      <c r="E28" s="360"/>
      <c r="F28" s="360"/>
      <c r="G28" s="360"/>
      <c r="H28" s="360"/>
      <c r="I28" s="360"/>
      <c r="J28" s="360"/>
      <c r="K28" s="240"/>
    </row>
    <row r="29" spans="2:11" ht="15" customHeight="1">
      <c r="B29" s="243"/>
      <c r="C29" s="244"/>
      <c r="D29" s="360" t="s">
        <v>457</v>
      </c>
      <c r="E29" s="360"/>
      <c r="F29" s="360"/>
      <c r="G29" s="360"/>
      <c r="H29" s="360"/>
      <c r="I29" s="360"/>
      <c r="J29" s="360"/>
      <c r="K29" s="240"/>
    </row>
    <row r="30" spans="2:11" ht="12.75" customHeight="1">
      <c r="B30" s="243"/>
      <c r="C30" s="244"/>
      <c r="D30" s="244"/>
      <c r="E30" s="244"/>
      <c r="F30" s="244"/>
      <c r="G30" s="244"/>
      <c r="H30" s="244"/>
      <c r="I30" s="244"/>
      <c r="J30" s="244"/>
      <c r="K30" s="240"/>
    </row>
    <row r="31" spans="2:11" ht="15" customHeight="1">
      <c r="B31" s="243"/>
      <c r="C31" s="244"/>
      <c r="D31" s="360" t="s">
        <v>458</v>
      </c>
      <c r="E31" s="360"/>
      <c r="F31" s="360"/>
      <c r="G31" s="360"/>
      <c r="H31" s="360"/>
      <c r="I31" s="360"/>
      <c r="J31" s="360"/>
      <c r="K31" s="240"/>
    </row>
    <row r="32" spans="2:11" ht="15" customHeight="1">
      <c r="B32" s="243"/>
      <c r="C32" s="244"/>
      <c r="D32" s="360" t="s">
        <v>459</v>
      </c>
      <c r="E32" s="360"/>
      <c r="F32" s="360"/>
      <c r="G32" s="360"/>
      <c r="H32" s="360"/>
      <c r="I32" s="360"/>
      <c r="J32" s="360"/>
      <c r="K32" s="240"/>
    </row>
    <row r="33" spans="2:11" ht="15" customHeight="1">
      <c r="B33" s="243"/>
      <c r="C33" s="244"/>
      <c r="D33" s="360" t="s">
        <v>460</v>
      </c>
      <c r="E33" s="360"/>
      <c r="F33" s="360"/>
      <c r="G33" s="360"/>
      <c r="H33" s="360"/>
      <c r="I33" s="360"/>
      <c r="J33" s="360"/>
      <c r="K33" s="240"/>
    </row>
    <row r="34" spans="2:11" ht="15" customHeight="1">
      <c r="B34" s="243"/>
      <c r="C34" s="244"/>
      <c r="D34" s="242"/>
      <c r="E34" s="246" t="s">
        <v>110</v>
      </c>
      <c r="F34" s="242"/>
      <c r="G34" s="360" t="s">
        <v>461</v>
      </c>
      <c r="H34" s="360"/>
      <c r="I34" s="360"/>
      <c r="J34" s="360"/>
      <c r="K34" s="240"/>
    </row>
    <row r="35" spans="2:11" ht="30.75" customHeight="1">
      <c r="B35" s="243"/>
      <c r="C35" s="244"/>
      <c r="D35" s="242"/>
      <c r="E35" s="246" t="s">
        <v>462</v>
      </c>
      <c r="F35" s="242"/>
      <c r="G35" s="360" t="s">
        <v>463</v>
      </c>
      <c r="H35" s="360"/>
      <c r="I35" s="360"/>
      <c r="J35" s="360"/>
      <c r="K35" s="240"/>
    </row>
    <row r="36" spans="2:11" ht="15" customHeight="1">
      <c r="B36" s="243"/>
      <c r="C36" s="244"/>
      <c r="D36" s="242"/>
      <c r="E36" s="246" t="s">
        <v>57</v>
      </c>
      <c r="F36" s="242"/>
      <c r="G36" s="360" t="s">
        <v>464</v>
      </c>
      <c r="H36" s="360"/>
      <c r="I36" s="360"/>
      <c r="J36" s="360"/>
      <c r="K36" s="240"/>
    </row>
    <row r="37" spans="2:11" ht="15" customHeight="1">
      <c r="B37" s="243"/>
      <c r="C37" s="244"/>
      <c r="D37" s="242"/>
      <c r="E37" s="246" t="s">
        <v>111</v>
      </c>
      <c r="F37" s="242"/>
      <c r="G37" s="360" t="s">
        <v>465</v>
      </c>
      <c r="H37" s="360"/>
      <c r="I37" s="360"/>
      <c r="J37" s="360"/>
      <c r="K37" s="240"/>
    </row>
    <row r="38" spans="2:11" ht="15" customHeight="1">
      <c r="B38" s="243"/>
      <c r="C38" s="244"/>
      <c r="D38" s="242"/>
      <c r="E38" s="246" t="s">
        <v>112</v>
      </c>
      <c r="F38" s="242"/>
      <c r="G38" s="360" t="s">
        <v>466</v>
      </c>
      <c r="H38" s="360"/>
      <c r="I38" s="360"/>
      <c r="J38" s="360"/>
      <c r="K38" s="240"/>
    </row>
    <row r="39" spans="2:11" ht="15" customHeight="1">
      <c r="B39" s="243"/>
      <c r="C39" s="244"/>
      <c r="D39" s="242"/>
      <c r="E39" s="246" t="s">
        <v>113</v>
      </c>
      <c r="F39" s="242"/>
      <c r="G39" s="360" t="s">
        <v>467</v>
      </c>
      <c r="H39" s="360"/>
      <c r="I39" s="360"/>
      <c r="J39" s="360"/>
      <c r="K39" s="240"/>
    </row>
    <row r="40" spans="2:11" ht="15" customHeight="1">
      <c r="B40" s="243"/>
      <c r="C40" s="244"/>
      <c r="D40" s="242"/>
      <c r="E40" s="246" t="s">
        <v>468</v>
      </c>
      <c r="F40" s="242"/>
      <c r="G40" s="360" t="s">
        <v>469</v>
      </c>
      <c r="H40" s="360"/>
      <c r="I40" s="360"/>
      <c r="J40" s="360"/>
      <c r="K40" s="240"/>
    </row>
    <row r="41" spans="2:11" ht="15" customHeight="1">
      <c r="B41" s="243"/>
      <c r="C41" s="244"/>
      <c r="D41" s="242"/>
      <c r="E41" s="246"/>
      <c r="F41" s="242"/>
      <c r="G41" s="360" t="s">
        <v>470</v>
      </c>
      <c r="H41" s="360"/>
      <c r="I41" s="360"/>
      <c r="J41" s="360"/>
      <c r="K41" s="240"/>
    </row>
    <row r="42" spans="2:11" ht="15" customHeight="1">
      <c r="B42" s="243"/>
      <c r="C42" s="244"/>
      <c r="D42" s="242"/>
      <c r="E42" s="246" t="s">
        <v>471</v>
      </c>
      <c r="F42" s="242"/>
      <c r="G42" s="360" t="s">
        <v>472</v>
      </c>
      <c r="H42" s="360"/>
      <c r="I42" s="360"/>
      <c r="J42" s="360"/>
      <c r="K42" s="240"/>
    </row>
    <row r="43" spans="2:11" ht="15" customHeight="1">
      <c r="B43" s="243"/>
      <c r="C43" s="244"/>
      <c r="D43" s="242"/>
      <c r="E43" s="246" t="s">
        <v>115</v>
      </c>
      <c r="F43" s="242"/>
      <c r="G43" s="360" t="s">
        <v>473</v>
      </c>
      <c r="H43" s="360"/>
      <c r="I43" s="360"/>
      <c r="J43" s="360"/>
      <c r="K43" s="240"/>
    </row>
    <row r="44" spans="2:11" ht="12.75" customHeight="1">
      <c r="B44" s="243"/>
      <c r="C44" s="244"/>
      <c r="D44" s="242"/>
      <c r="E44" s="242"/>
      <c r="F44" s="242"/>
      <c r="G44" s="242"/>
      <c r="H44" s="242"/>
      <c r="I44" s="242"/>
      <c r="J44" s="242"/>
      <c r="K44" s="240"/>
    </row>
    <row r="45" spans="2:11" ht="15" customHeight="1">
      <c r="B45" s="243"/>
      <c r="C45" s="244"/>
      <c r="D45" s="360" t="s">
        <v>474</v>
      </c>
      <c r="E45" s="360"/>
      <c r="F45" s="360"/>
      <c r="G45" s="360"/>
      <c r="H45" s="360"/>
      <c r="I45" s="360"/>
      <c r="J45" s="360"/>
      <c r="K45" s="240"/>
    </row>
    <row r="46" spans="2:11" ht="15" customHeight="1">
      <c r="B46" s="243"/>
      <c r="C46" s="244"/>
      <c r="D46" s="244"/>
      <c r="E46" s="360" t="s">
        <v>475</v>
      </c>
      <c r="F46" s="360"/>
      <c r="G46" s="360"/>
      <c r="H46" s="360"/>
      <c r="I46" s="360"/>
      <c r="J46" s="360"/>
      <c r="K46" s="240"/>
    </row>
    <row r="47" spans="2:11" ht="15" customHeight="1">
      <c r="B47" s="243"/>
      <c r="C47" s="244"/>
      <c r="D47" s="244"/>
      <c r="E47" s="360" t="s">
        <v>476</v>
      </c>
      <c r="F47" s="360"/>
      <c r="G47" s="360"/>
      <c r="H47" s="360"/>
      <c r="I47" s="360"/>
      <c r="J47" s="360"/>
      <c r="K47" s="240"/>
    </row>
    <row r="48" spans="2:11" ht="15" customHeight="1">
      <c r="B48" s="243"/>
      <c r="C48" s="244"/>
      <c r="D48" s="244"/>
      <c r="E48" s="360" t="s">
        <v>477</v>
      </c>
      <c r="F48" s="360"/>
      <c r="G48" s="360"/>
      <c r="H48" s="360"/>
      <c r="I48" s="360"/>
      <c r="J48" s="360"/>
      <c r="K48" s="240"/>
    </row>
    <row r="49" spans="2:11" ht="15" customHeight="1">
      <c r="B49" s="243"/>
      <c r="C49" s="244"/>
      <c r="D49" s="360" t="s">
        <v>478</v>
      </c>
      <c r="E49" s="360"/>
      <c r="F49" s="360"/>
      <c r="G49" s="360"/>
      <c r="H49" s="360"/>
      <c r="I49" s="360"/>
      <c r="J49" s="360"/>
      <c r="K49" s="240"/>
    </row>
    <row r="50" spans="2:11" ht="25.5" customHeight="1">
      <c r="B50" s="239"/>
      <c r="C50" s="364" t="s">
        <v>479</v>
      </c>
      <c r="D50" s="364"/>
      <c r="E50" s="364"/>
      <c r="F50" s="364"/>
      <c r="G50" s="364"/>
      <c r="H50" s="364"/>
      <c r="I50" s="364"/>
      <c r="J50" s="364"/>
      <c r="K50" s="240"/>
    </row>
    <row r="51" spans="2:11" ht="5.25" customHeight="1">
      <c r="B51" s="239"/>
      <c r="C51" s="241"/>
      <c r="D51" s="241"/>
      <c r="E51" s="241"/>
      <c r="F51" s="241"/>
      <c r="G51" s="241"/>
      <c r="H51" s="241"/>
      <c r="I51" s="241"/>
      <c r="J51" s="241"/>
      <c r="K51" s="240"/>
    </row>
    <row r="52" spans="2:11" ht="15" customHeight="1">
      <c r="B52" s="239"/>
      <c r="C52" s="360" t="s">
        <v>480</v>
      </c>
      <c r="D52" s="360"/>
      <c r="E52" s="360"/>
      <c r="F52" s="360"/>
      <c r="G52" s="360"/>
      <c r="H52" s="360"/>
      <c r="I52" s="360"/>
      <c r="J52" s="360"/>
      <c r="K52" s="240"/>
    </row>
    <row r="53" spans="2:11" ht="15" customHeight="1">
      <c r="B53" s="239"/>
      <c r="C53" s="360" t="s">
        <v>481</v>
      </c>
      <c r="D53" s="360"/>
      <c r="E53" s="360"/>
      <c r="F53" s="360"/>
      <c r="G53" s="360"/>
      <c r="H53" s="360"/>
      <c r="I53" s="360"/>
      <c r="J53" s="360"/>
      <c r="K53" s="240"/>
    </row>
    <row r="54" spans="2:11" ht="12.75" customHeight="1">
      <c r="B54" s="239"/>
      <c r="C54" s="242"/>
      <c r="D54" s="242"/>
      <c r="E54" s="242"/>
      <c r="F54" s="242"/>
      <c r="G54" s="242"/>
      <c r="H54" s="242"/>
      <c r="I54" s="242"/>
      <c r="J54" s="242"/>
      <c r="K54" s="240"/>
    </row>
    <row r="55" spans="2:11" ht="15" customHeight="1">
      <c r="B55" s="239"/>
      <c r="C55" s="360" t="s">
        <v>482</v>
      </c>
      <c r="D55" s="360"/>
      <c r="E55" s="360"/>
      <c r="F55" s="360"/>
      <c r="G55" s="360"/>
      <c r="H55" s="360"/>
      <c r="I55" s="360"/>
      <c r="J55" s="360"/>
      <c r="K55" s="240"/>
    </row>
    <row r="56" spans="2:11" ht="15" customHeight="1">
      <c r="B56" s="239"/>
      <c r="C56" s="244"/>
      <c r="D56" s="360" t="s">
        <v>483</v>
      </c>
      <c r="E56" s="360"/>
      <c r="F56" s="360"/>
      <c r="G56" s="360"/>
      <c r="H56" s="360"/>
      <c r="I56" s="360"/>
      <c r="J56" s="360"/>
      <c r="K56" s="240"/>
    </row>
    <row r="57" spans="2:11" ht="15" customHeight="1">
      <c r="B57" s="239"/>
      <c r="C57" s="244"/>
      <c r="D57" s="360" t="s">
        <v>484</v>
      </c>
      <c r="E57" s="360"/>
      <c r="F57" s="360"/>
      <c r="G57" s="360"/>
      <c r="H57" s="360"/>
      <c r="I57" s="360"/>
      <c r="J57" s="360"/>
      <c r="K57" s="240"/>
    </row>
    <row r="58" spans="2:11" ht="15" customHeight="1">
      <c r="B58" s="239"/>
      <c r="C58" s="244"/>
      <c r="D58" s="360" t="s">
        <v>485</v>
      </c>
      <c r="E58" s="360"/>
      <c r="F58" s="360"/>
      <c r="G58" s="360"/>
      <c r="H58" s="360"/>
      <c r="I58" s="360"/>
      <c r="J58" s="360"/>
      <c r="K58" s="240"/>
    </row>
    <row r="59" spans="2:11" ht="15" customHeight="1">
      <c r="B59" s="239"/>
      <c r="C59" s="244"/>
      <c r="D59" s="360" t="s">
        <v>486</v>
      </c>
      <c r="E59" s="360"/>
      <c r="F59" s="360"/>
      <c r="G59" s="360"/>
      <c r="H59" s="360"/>
      <c r="I59" s="360"/>
      <c r="J59" s="360"/>
      <c r="K59" s="240"/>
    </row>
    <row r="60" spans="2:11" ht="15" customHeight="1">
      <c r="B60" s="239"/>
      <c r="C60" s="244"/>
      <c r="D60" s="361" t="s">
        <v>487</v>
      </c>
      <c r="E60" s="361"/>
      <c r="F60" s="361"/>
      <c r="G60" s="361"/>
      <c r="H60" s="361"/>
      <c r="I60" s="361"/>
      <c r="J60" s="361"/>
      <c r="K60" s="240"/>
    </row>
    <row r="61" spans="2:11" ht="15" customHeight="1">
      <c r="B61" s="239"/>
      <c r="C61" s="244"/>
      <c r="D61" s="360" t="s">
        <v>488</v>
      </c>
      <c r="E61" s="360"/>
      <c r="F61" s="360"/>
      <c r="G61" s="360"/>
      <c r="H61" s="360"/>
      <c r="I61" s="360"/>
      <c r="J61" s="360"/>
      <c r="K61" s="240"/>
    </row>
    <row r="62" spans="2:11" ht="12.75" customHeight="1">
      <c r="B62" s="239"/>
      <c r="C62" s="244"/>
      <c r="D62" s="244"/>
      <c r="E62" s="247"/>
      <c r="F62" s="244"/>
      <c r="G62" s="244"/>
      <c r="H62" s="244"/>
      <c r="I62" s="244"/>
      <c r="J62" s="244"/>
      <c r="K62" s="240"/>
    </row>
    <row r="63" spans="2:11" ht="15" customHeight="1">
      <c r="B63" s="239"/>
      <c r="C63" s="244"/>
      <c r="D63" s="360" t="s">
        <v>489</v>
      </c>
      <c r="E63" s="360"/>
      <c r="F63" s="360"/>
      <c r="G63" s="360"/>
      <c r="H63" s="360"/>
      <c r="I63" s="360"/>
      <c r="J63" s="360"/>
      <c r="K63" s="240"/>
    </row>
    <row r="64" spans="2:11" ht="15" customHeight="1">
      <c r="B64" s="239"/>
      <c r="C64" s="244"/>
      <c r="D64" s="361" t="s">
        <v>490</v>
      </c>
      <c r="E64" s="361"/>
      <c r="F64" s="361"/>
      <c r="G64" s="361"/>
      <c r="H64" s="361"/>
      <c r="I64" s="361"/>
      <c r="J64" s="361"/>
      <c r="K64" s="240"/>
    </row>
    <row r="65" spans="2:11" ht="15" customHeight="1">
      <c r="B65" s="239"/>
      <c r="C65" s="244"/>
      <c r="D65" s="360" t="s">
        <v>491</v>
      </c>
      <c r="E65" s="360"/>
      <c r="F65" s="360"/>
      <c r="G65" s="360"/>
      <c r="H65" s="360"/>
      <c r="I65" s="360"/>
      <c r="J65" s="360"/>
      <c r="K65" s="240"/>
    </row>
    <row r="66" spans="2:11" ht="15" customHeight="1">
      <c r="B66" s="239"/>
      <c r="C66" s="244"/>
      <c r="D66" s="360" t="s">
        <v>492</v>
      </c>
      <c r="E66" s="360"/>
      <c r="F66" s="360"/>
      <c r="G66" s="360"/>
      <c r="H66" s="360"/>
      <c r="I66" s="360"/>
      <c r="J66" s="360"/>
      <c r="K66" s="240"/>
    </row>
    <row r="67" spans="2:11" ht="15" customHeight="1">
      <c r="B67" s="239"/>
      <c r="C67" s="244"/>
      <c r="D67" s="360" t="s">
        <v>493</v>
      </c>
      <c r="E67" s="360"/>
      <c r="F67" s="360"/>
      <c r="G67" s="360"/>
      <c r="H67" s="360"/>
      <c r="I67" s="360"/>
      <c r="J67" s="360"/>
      <c r="K67" s="240"/>
    </row>
    <row r="68" spans="2:11" ht="15" customHeight="1">
      <c r="B68" s="239"/>
      <c r="C68" s="244"/>
      <c r="D68" s="360" t="s">
        <v>494</v>
      </c>
      <c r="E68" s="360"/>
      <c r="F68" s="360"/>
      <c r="G68" s="360"/>
      <c r="H68" s="360"/>
      <c r="I68" s="360"/>
      <c r="J68" s="360"/>
      <c r="K68" s="240"/>
    </row>
    <row r="69" spans="2:11" ht="12.75" customHeight="1">
      <c r="B69" s="248"/>
      <c r="C69" s="249"/>
      <c r="D69" s="249"/>
      <c r="E69" s="249"/>
      <c r="F69" s="249"/>
      <c r="G69" s="249"/>
      <c r="H69" s="249"/>
      <c r="I69" s="249"/>
      <c r="J69" s="249"/>
      <c r="K69" s="250"/>
    </row>
    <row r="70" spans="2:11" ht="18.75" customHeight="1">
      <c r="B70" s="251"/>
      <c r="C70" s="251"/>
      <c r="D70" s="251"/>
      <c r="E70" s="251"/>
      <c r="F70" s="251"/>
      <c r="G70" s="251"/>
      <c r="H70" s="251"/>
      <c r="I70" s="251"/>
      <c r="J70" s="251"/>
      <c r="K70" s="252"/>
    </row>
    <row r="71" spans="2:11" ht="18.75" customHeight="1">
      <c r="B71" s="252"/>
      <c r="C71" s="252"/>
      <c r="D71" s="252"/>
      <c r="E71" s="252"/>
      <c r="F71" s="252"/>
      <c r="G71" s="252"/>
      <c r="H71" s="252"/>
      <c r="I71" s="252"/>
      <c r="J71" s="252"/>
      <c r="K71" s="252"/>
    </row>
    <row r="72" spans="2:11" ht="7.5" customHeight="1">
      <c r="B72" s="253"/>
      <c r="C72" s="254"/>
      <c r="D72" s="254"/>
      <c r="E72" s="254"/>
      <c r="F72" s="254"/>
      <c r="G72" s="254"/>
      <c r="H72" s="254"/>
      <c r="I72" s="254"/>
      <c r="J72" s="254"/>
      <c r="K72" s="255"/>
    </row>
    <row r="73" spans="2:11" ht="45" customHeight="1">
      <c r="B73" s="256"/>
      <c r="C73" s="362" t="s">
        <v>89</v>
      </c>
      <c r="D73" s="362"/>
      <c r="E73" s="362"/>
      <c r="F73" s="362"/>
      <c r="G73" s="362"/>
      <c r="H73" s="362"/>
      <c r="I73" s="362"/>
      <c r="J73" s="362"/>
      <c r="K73" s="257"/>
    </row>
    <row r="74" spans="2:11" ht="17.25" customHeight="1">
      <c r="B74" s="256"/>
      <c r="C74" s="258" t="s">
        <v>495</v>
      </c>
      <c r="D74" s="258"/>
      <c r="E74" s="258"/>
      <c r="F74" s="258" t="s">
        <v>496</v>
      </c>
      <c r="G74" s="259"/>
      <c r="H74" s="258" t="s">
        <v>111</v>
      </c>
      <c r="I74" s="258" t="s">
        <v>61</v>
      </c>
      <c r="J74" s="258" t="s">
        <v>497</v>
      </c>
      <c r="K74" s="257"/>
    </row>
    <row r="75" spans="2:11" ht="17.25" customHeight="1">
      <c r="B75" s="256"/>
      <c r="C75" s="260" t="s">
        <v>498</v>
      </c>
      <c r="D75" s="260"/>
      <c r="E75" s="260"/>
      <c r="F75" s="261" t="s">
        <v>499</v>
      </c>
      <c r="G75" s="262"/>
      <c r="H75" s="260"/>
      <c r="I75" s="260"/>
      <c r="J75" s="260" t="s">
        <v>500</v>
      </c>
      <c r="K75" s="257"/>
    </row>
    <row r="76" spans="2:11" ht="5.25" customHeight="1">
      <c r="B76" s="256"/>
      <c r="C76" s="263"/>
      <c r="D76" s="263"/>
      <c r="E76" s="263"/>
      <c r="F76" s="263"/>
      <c r="G76" s="264"/>
      <c r="H76" s="263"/>
      <c r="I76" s="263"/>
      <c r="J76" s="263"/>
      <c r="K76" s="257"/>
    </row>
    <row r="77" spans="2:11" ht="15" customHeight="1">
      <c r="B77" s="256"/>
      <c r="C77" s="246" t="s">
        <v>57</v>
      </c>
      <c r="D77" s="263"/>
      <c r="E77" s="263"/>
      <c r="F77" s="265" t="s">
        <v>501</v>
      </c>
      <c r="G77" s="264"/>
      <c r="H77" s="246" t="s">
        <v>502</v>
      </c>
      <c r="I77" s="246" t="s">
        <v>503</v>
      </c>
      <c r="J77" s="246">
        <v>20</v>
      </c>
      <c r="K77" s="257"/>
    </row>
    <row r="78" spans="2:11" ht="15" customHeight="1">
      <c r="B78" s="256"/>
      <c r="C78" s="246" t="s">
        <v>504</v>
      </c>
      <c r="D78" s="246"/>
      <c r="E78" s="246"/>
      <c r="F78" s="265" t="s">
        <v>501</v>
      </c>
      <c r="G78" s="264"/>
      <c r="H78" s="246" t="s">
        <v>505</v>
      </c>
      <c r="I78" s="246" t="s">
        <v>503</v>
      </c>
      <c r="J78" s="246">
        <v>120</v>
      </c>
      <c r="K78" s="257"/>
    </row>
    <row r="79" spans="2:11" ht="15" customHeight="1">
      <c r="B79" s="266"/>
      <c r="C79" s="246" t="s">
        <v>506</v>
      </c>
      <c r="D79" s="246"/>
      <c r="E79" s="246"/>
      <c r="F79" s="265" t="s">
        <v>507</v>
      </c>
      <c r="G79" s="264"/>
      <c r="H79" s="246" t="s">
        <v>508</v>
      </c>
      <c r="I79" s="246" t="s">
        <v>503</v>
      </c>
      <c r="J79" s="246">
        <v>50</v>
      </c>
      <c r="K79" s="257"/>
    </row>
    <row r="80" spans="2:11" ht="15" customHeight="1">
      <c r="B80" s="266"/>
      <c r="C80" s="246" t="s">
        <v>509</v>
      </c>
      <c r="D80" s="246"/>
      <c r="E80" s="246"/>
      <c r="F80" s="265" t="s">
        <v>501</v>
      </c>
      <c r="G80" s="264"/>
      <c r="H80" s="246" t="s">
        <v>510</v>
      </c>
      <c r="I80" s="246" t="s">
        <v>511</v>
      </c>
      <c r="J80" s="246"/>
      <c r="K80" s="257"/>
    </row>
    <row r="81" spans="2:11" ht="15" customHeight="1">
      <c r="B81" s="266"/>
      <c r="C81" s="267" t="s">
        <v>512</v>
      </c>
      <c r="D81" s="267"/>
      <c r="E81" s="267"/>
      <c r="F81" s="268" t="s">
        <v>507</v>
      </c>
      <c r="G81" s="267"/>
      <c r="H81" s="267" t="s">
        <v>513</v>
      </c>
      <c r="I81" s="267" t="s">
        <v>503</v>
      </c>
      <c r="J81" s="267">
        <v>15</v>
      </c>
      <c r="K81" s="257"/>
    </row>
    <row r="82" spans="2:11" ht="15" customHeight="1">
      <c r="B82" s="266"/>
      <c r="C82" s="267" t="s">
        <v>514</v>
      </c>
      <c r="D82" s="267"/>
      <c r="E82" s="267"/>
      <c r="F82" s="268" t="s">
        <v>507</v>
      </c>
      <c r="G82" s="267"/>
      <c r="H82" s="267" t="s">
        <v>515</v>
      </c>
      <c r="I82" s="267" t="s">
        <v>503</v>
      </c>
      <c r="J82" s="267">
        <v>15</v>
      </c>
      <c r="K82" s="257"/>
    </row>
    <row r="83" spans="2:11" ht="15" customHeight="1">
      <c r="B83" s="266"/>
      <c r="C83" s="267" t="s">
        <v>516</v>
      </c>
      <c r="D83" s="267"/>
      <c r="E83" s="267"/>
      <c r="F83" s="268" t="s">
        <v>507</v>
      </c>
      <c r="G83" s="267"/>
      <c r="H83" s="267" t="s">
        <v>517</v>
      </c>
      <c r="I83" s="267" t="s">
        <v>503</v>
      </c>
      <c r="J83" s="267">
        <v>20</v>
      </c>
      <c r="K83" s="257"/>
    </row>
    <row r="84" spans="2:11" ht="15" customHeight="1">
      <c r="B84" s="266"/>
      <c r="C84" s="267" t="s">
        <v>518</v>
      </c>
      <c r="D84" s="267"/>
      <c r="E84" s="267"/>
      <c r="F84" s="268" t="s">
        <v>507</v>
      </c>
      <c r="G84" s="267"/>
      <c r="H84" s="267" t="s">
        <v>519</v>
      </c>
      <c r="I84" s="267" t="s">
        <v>503</v>
      </c>
      <c r="J84" s="267">
        <v>20</v>
      </c>
      <c r="K84" s="257"/>
    </row>
    <row r="85" spans="2:11" ht="15" customHeight="1">
      <c r="B85" s="266"/>
      <c r="C85" s="246" t="s">
        <v>520</v>
      </c>
      <c r="D85" s="246"/>
      <c r="E85" s="246"/>
      <c r="F85" s="265" t="s">
        <v>507</v>
      </c>
      <c r="G85" s="264"/>
      <c r="H85" s="246" t="s">
        <v>521</v>
      </c>
      <c r="I85" s="246" t="s">
        <v>503</v>
      </c>
      <c r="J85" s="246">
        <v>50</v>
      </c>
      <c r="K85" s="257"/>
    </row>
    <row r="86" spans="2:11" ht="15" customHeight="1">
      <c r="B86" s="266"/>
      <c r="C86" s="246" t="s">
        <v>522</v>
      </c>
      <c r="D86" s="246"/>
      <c r="E86" s="246"/>
      <c r="F86" s="265" t="s">
        <v>507</v>
      </c>
      <c r="G86" s="264"/>
      <c r="H86" s="246" t="s">
        <v>523</v>
      </c>
      <c r="I86" s="246" t="s">
        <v>503</v>
      </c>
      <c r="J86" s="246">
        <v>20</v>
      </c>
      <c r="K86" s="257"/>
    </row>
    <row r="87" spans="2:11" ht="15" customHeight="1">
      <c r="B87" s="266"/>
      <c r="C87" s="246" t="s">
        <v>524</v>
      </c>
      <c r="D87" s="246"/>
      <c r="E87" s="246"/>
      <c r="F87" s="265" t="s">
        <v>507</v>
      </c>
      <c r="G87" s="264"/>
      <c r="H87" s="246" t="s">
        <v>525</v>
      </c>
      <c r="I87" s="246" t="s">
        <v>503</v>
      </c>
      <c r="J87" s="246">
        <v>20</v>
      </c>
      <c r="K87" s="257"/>
    </row>
    <row r="88" spans="2:11" ht="15" customHeight="1">
      <c r="B88" s="266"/>
      <c r="C88" s="246" t="s">
        <v>526</v>
      </c>
      <c r="D88" s="246"/>
      <c r="E88" s="246"/>
      <c r="F88" s="265" t="s">
        <v>507</v>
      </c>
      <c r="G88" s="264"/>
      <c r="H88" s="246" t="s">
        <v>527</v>
      </c>
      <c r="I88" s="246" t="s">
        <v>503</v>
      </c>
      <c r="J88" s="246">
        <v>50</v>
      </c>
      <c r="K88" s="257"/>
    </row>
    <row r="89" spans="2:11" ht="15" customHeight="1">
      <c r="B89" s="266"/>
      <c r="C89" s="246" t="s">
        <v>528</v>
      </c>
      <c r="D89" s="246"/>
      <c r="E89" s="246"/>
      <c r="F89" s="265" t="s">
        <v>507</v>
      </c>
      <c r="G89" s="264"/>
      <c r="H89" s="246" t="s">
        <v>528</v>
      </c>
      <c r="I89" s="246" t="s">
        <v>503</v>
      </c>
      <c r="J89" s="246">
        <v>50</v>
      </c>
      <c r="K89" s="257"/>
    </row>
    <row r="90" spans="2:11" ht="15" customHeight="1">
      <c r="B90" s="266"/>
      <c r="C90" s="246" t="s">
        <v>116</v>
      </c>
      <c r="D90" s="246"/>
      <c r="E90" s="246"/>
      <c r="F90" s="265" t="s">
        <v>507</v>
      </c>
      <c r="G90" s="264"/>
      <c r="H90" s="246" t="s">
        <v>529</v>
      </c>
      <c r="I90" s="246" t="s">
        <v>503</v>
      </c>
      <c r="J90" s="246">
        <v>255</v>
      </c>
      <c r="K90" s="257"/>
    </row>
    <row r="91" spans="2:11" ht="15" customHeight="1">
      <c r="B91" s="266"/>
      <c r="C91" s="246" t="s">
        <v>530</v>
      </c>
      <c r="D91" s="246"/>
      <c r="E91" s="246"/>
      <c r="F91" s="265" t="s">
        <v>501</v>
      </c>
      <c r="G91" s="264"/>
      <c r="H91" s="246" t="s">
        <v>531</v>
      </c>
      <c r="I91" s="246" t="s">
        <v>532</v>
      </c>
      <c r="J91" s="246"/>
      <c r="K91" s="257"/>
    </row>
    <row r="92" spans="2:11" ht="15" customHeight="1">
      <c r="B92" s="266"/>
      <c r="C92" s="246" t="s">
        <v>533</v>
      </c>
      <c r="D92" s="246"/>
      <c r="E92" s="246"/>
      <c r="F92" s="265" t="s">
        <v>501</v>
      </c>
      <c r="G92" s="264"/>
      <c r="H92" s="246" t="s">
        <v>534</v>
      </c>
      <c r="I92" s="246" t="s">
        <v>535</v>
      </c>
      <c r="J92" s="246"/>
      <c r="K92" s="257"/>
    </row>
    <row r="93" spans="2:11" ht="15" customHeight="1">
      <c r="B93" s="266"/>
      <c r="C93" s="246" t="s">
        <v>536</v>
      </c>
      <c r="D93" s="246"/>
      <c r="E93" s="246"/>
      <c r="F93" s="265" t="s">
        <v>501</v>
      </c>
      <c r="G93" s="264"/>
      <c r="H93" s="246" t="s">
        <v>536</v>
      </c>
      <c r="I93" s="246" t="s">
        <v>535</v>
      </c>
      <c r="J93" s="246"/>
      <c r="K93" s="257"/>
    </row>
    <row r="94" spans="2:11" ht="15" customHeight="1">
      <c r="B94" s="266"/>
      <c r="C94" s="246" t="s">
        <v>42</v>
      </c>
      <c r="D94" s="246"/>
      <c r="E94" s="246"/>
      <c r="F94" s="265" t="s">
        <v>501</v>
      </c>
      <c r="G94" s="264"/>
      <c r="H94" s="246" t="s">
        <v>537</v>
      </c>
      <c r="I94" s="246" t="s">
        <v>535</v>
      </c>
      <c r="J94" s="246"/>
      <c r="K94" s="257"/>
    </row>
    <row r="95" spans="2:11" ht="15" customHeight="1">
      <c r="B95" s="266"/>
      <c r="C95" s="246" t="s">
        <v>52</v>
      </c>
      <c r="D95" s="246"/>
      <c r="E95" s="246"/>
      <c r="F95" s="265" t="s">
        <v>501</v>
      </c>
      <c r="G95" s="264"/>
      <c r="H95" s="246" t="s">
        <v>538</v>
      </c>
      <c r="I95" s="246" t="s">
        <v>535</v>
      </c>
      <c r="J95" s="246"/>
      <c r="K95" s="257"/>
    </row>
    <row r="96" spans="2:11" ht="15" customHeight="1">
      <c r="B96" s="269"/>
      <c r="C96" s="270"/>
      <c r="D96" s="270"/>
      <c r="E96" s="270"/>
      <c r="F96" s="270"/>
      <c r="G96" s="270"/>
      <c r="H96" s="270"/>
      <c r="I96" s="270"/>
      <c r="J96" s="270"/>
      <c r="K96" s="271"/>
    </row>
    <row r="97" spans="2:11" ht="18.75" customHeight="1">
      <c r="B97" s="272"/>
      <c r="C97" s="273"/>
      <c r="D97" s="273"/>
      <c r="E97" s="273"/>
      <c r="F97" s="273"/>
      <c r="G97" s="273"/>
      <c r="H97" s="273"/>
      <c r="I97" s="273"/>
      <c r="J97" s="273"/>
      <c r="K97" s="272"/>
    </row>
    <row r="98" spans="2:11" ht="18.75" customHeight="1">
      <c r="B98" s="252"/>
      <c r="C98" s="252"/>
      <c r="D98" s="252"/>
      <c r="E98" s="252"/>
      <c r="F98" s="252"/>
      <c r="G98" s="252"/>
      <c r="H98" s="252"/>
      <c r="I98" s="252"/>
      <c r="J98" s="252"/>
      <c r="K98" s="252"/>
    </row>
    <row r="99" spans="2:11" ht="7.5" customHeight="1">
      <c r="B99" s="253"/>
      <c r="C99" s="254"/>
      <c r="D99" s="254"/>
      <c r="E99" s="254"/>
      <c r="F99" s="254"/>
      <c r="G99" s="254"/>
      <c r="H99" s="254"/>
      <c r="I99" s="254"/>
      <c r="J99" s="254"/>
      <c r="K99" s="255"/>
    </row>
    <row r="100" spans="2:11" ht="45" customHeight="1">
      <c r="B100" s="256"/>
      <c r="C100" s="362" t="s">
        <v>539</v>
      </c>
      <c r="D100" s="362"/>
      <c r="E100" s="362"/>
      <c r="F100" s="362"/>
      <c r="G100" s="362"/>
      <c r="H100" s="362"/>
      <c r="I100" s="362"/>
      <c r="J100" s="362"/>
      <c r="K100" s="257"/>
    </row>
    <row r="101" spans="2:11" ht="17.25" customHeight="1">
      <c r="B101" s="256"/>
      <c r="C101" s="258" t="s">
        <v>495</v>
      </c>
      <c r="D101" s="258"/>
      <c r="E101" s="258"/>
      <c r="F101" s="258" t="s">
        <v>496</v>
      </c>
      <c r="G101" s="259"/>
      <c r="H101" s="258" t="s">
        <v>111</v>
      </c>
      <c r="I101" s="258" t="s">
        <v>61</v>
      </c>
      <c r="J101" s="258" t="s">
        <v>497</v>
      </c>
      <c r="K101" s="257"/>
    </row>
    <row r="102" spans="2:11" ht="17.25" customHeight="1">
      <c r="B102" s="256"/>
      <c r="C102" s="260" t="s">
        <v>498</v>
      </c>
      <c r="D102" s="260"/>
      <c r="E102" s="260"/>
      <c r="F102" s="261" t="s">
        <v>499</v>
      </c>
      <c r="G102" s="262"/>
      <c r="H102" s="260"/>
      <c r="I102" s="260"/>
      <c r="J102" s="260" t="s">
        <v>500</v>
      </c>
      <c r="K102" s="257"/>
    </row>
    <row r="103" spans="2:11" ht="5.25" customHeight="1">
      <c r="B103" s="256"/>
      <c r="C103" s="258"/>
      <c r="D103" s="258"/>
      <c r="E103" s="258"/>
      <c r="F103" s="258"/>
      <c r="G103" s="274"/>
      <c r="H103" s="258"/>
      <c r="I103" s="258"/>
      <c r="J103" s="258"/>
      <c r="K103" s="257"/>
    </row>
    <row r="104" spans="2:11" ht="15" customHeight="1">
      <c r="B104" s="256"/>
      <c r="C104" s="246" t="s">
        <v>57</v>
      </c>
      <c r="D104" s="263"/>
      <c r="E104" s="263"/>
      <c r="F104" s="265" t="s">
        <v>501</v>
      </c>
      <c r="G104" s="274"/>
      <c r="H104" s="246" t="s">
        <v>540</v>
      </c>
      <c r="I104" s="246" t="s">
        <v>503</v>
      </c>
      <c r="J104" s="246">
        <v>20</v>
      </c>
      <c r="K104" s="257"/>
    </row>
    <row r="105" spans="2:11" ht="15" customHeight="1">
      <c r="B105" s="256"/>
      <c r="C105" s="246" t="s">
        <v>504</v>
      </c>
      <c r="D105" s="246"/>
      <c r="E105" s="246"/>
      <c r="F105" s="265" t="s">
        <v>501</v>
      </c>
      <c r="G105" s="246"/>
      <c r="H105" s="246" t="s">
        <v>540</v>
      </c>
      <c r="I105" s="246" t="s">
        <v>503</v>
      </c>
      <c r="J105" s="246">
        <v>120</v>
      </c>
      <c r="K105" s="257"/>
    </row>
    <row r="106" spans="2:11" ht="15" customHeight="1">
      <c r="B106" s="266"/>
      <c r="C106" s="246" t="s">
        <v>506</v>
      </c>
      <c r="D106" s="246"/>
      <c r="E106" s="246"/>
      <c r="F106" s="265" t="s">
        <v>507</v>
      </c>
      <c r="G106" s="246"/>
      <c r="H106" s="246" t="s">
        <v>540</v>
      </c>
      <c r="I106" s="246" t="s">
        <v>503</v>
      </c>
      <c r="J106" s="246">
        <v>50</v>
      </c>
      <c r="K106" s="257"/>
    </row>
    <row r="107" spans="2:11" ht="15" customHeight="1">
      <c r="B107" s="266"/>
      <c r="C107" s="246" t="s">
        <v>509</v>
      </c>
      <c r="D107" s="246"/>
      <c r="E107" s="246"/>
      <c r="F107" s="265" t="s">
        <v>501</v>
      </c>
      <c r="G107" s="246"/>
      <c r="H107" s="246" t="s">
        <v>540</v>
      </c>
      <c r="I107" s="246" t="s">
        <v>511</v>
      </c>
      <c r="J107" s="246"/>
      <c r="K107" s="257"/>
    </row>
    <row r="108" spans="2:11" ht="15" customHeight="1">
      <c r="B108" s="266"/>
      <c r="C108" s="246" t="s">
        <v>520</v>
      </c>
      <c r="D108" s="246"/>
      <c r="E108" s="246"/>
      <c r="F108" s="265" t="s">
        <v>507</v>
      </c>
      <c r="G108" s="246"/>
      <c r="H108" s="246" t="s">
        <v>540</v>
      </c>
      <c r="I108" s="246" t="s">
        <v>503</v>
      </c>
      <c r="J108" s="246">
        <v>50</v>
      </c>
      <c r="K108" s="257"/>
    </row>
    <row r="109" spans="2:11" ht="15" customHeight="1">
      <c r="B109" s="266"/>
      <c r="C109" s="246" t="s">
        <v>528</v>
      </c>
      <c r="D109" s="246"/>
      <c r="E109" s="246"/>
      <c r="F109" s="265" t="s">
        <v>507</v>
      </c>
      <c r="G109" s="246"/>
      <c r="H109" s="246" t="s">
        <v>540</v>
      </c>
      <c r="I109" s="246" t="s">
        <v>503</v>
      </c>
      <c r="J109" s="246">
        <v>50</v>
      </c>
      <c r="K109" s="257"/>
    </row>
    <row r="110" spans="2:11" ht="15" customHeight="1">
      <c r="B110" s="266"/>
      <c r="C110" s="246" t="s">
        <v>526</v>
      </c>
      <c r="D110" s="246"/>
      <c r="E110" s="246"/>
      <c r="F110" s="265" t="s">
        <v>507</v>
      </c>
      <c r="G110" s="246"/>
      <c r="H110" s="246" t="s">
        <v>540</v>
      </c>
      <c r="I110" s="246" t="s">
        <v>503</v>
      </c>
      <c r="J110" s="246">
        <v>50</v>
      </c>
      <c r="K110" s="257"/>
    </row>
    <row r="111" spans="2:11" ht="15" customHeight="1">
      <c r="B111" s="266"/>
      <c r="C111" s="246" t="s">
        <v>57</v>
      </c>
      <c r="D111" s="246"/>
      <c r="E111" s="246"/>
      <c r="F111" s="265" t="s">
        <v>501</v>
      </c>
      <c r="G111" s="246"/>
      <c r="H111" s="246" t="s">
        <v>541</v>
      </c>
      <c r="I111" s="246" t="s">
        <v>503</v>
      </c>
      <c r="J111" s="246">
        <v>20</v>
      </c>
      <c r="K111" s="257"/>
    </row>
    <row r="112" spans="2:11" ht="15" customHeight="1">
      <c r="B112" s="266"/>
      <c r="C112" s="246" t="s">
        <v>542</v>
      </c>
      <c r="D112" s="246"/>
      <c r="E112" s="246"/>
      <c r="F112" s="265" t="s">
        <v>501</v>
      </c>
      <c r="G112" s="246"/>
      <c r="H112" s="246" t="s">
        <v>543</v>
      </c>
      <c r="I112" s="246" t="s">
        <v>503</v>
      </c>
      <c r="J112" s="246">
        <v>120</v>
      </c>
      <c r="K112" s="257"/>
    </row>
    <row r="113" spans="2:11" ht="15" customHeight="1">
      <c r="B113" s="266"/>
      <c r="C113" s="246" t="s">
        <v>42</v>
      </c>
      <c r="D113" s="246"/>
      <c r="E113" s="246"/>
      <c r="F113" s="265" t="s">
        <v>501</v>
      </c>
      <c r="G113" s="246"/>
      <c r="H113" s="246" t="s">
        <v>544</v>
      </c>
      <c r="I113" s="246" t="s">
        <v>535</v>
      </c>
      <c r="J113" s="246"/>
      <c r="K113" s="257"/>
    </row>
    <row r="114" spans="2:11" ht="15" customHeight="1">
      <c r="B114" s="266"/>
      <c r="C114" s="246" t="s">
        <v>52</v>
      </c>
      <c r="D114" s="246"/>
      <c r="E114" s="246"/>
      <c r="F114" s="265" t="s">
        <v>501</v>
      </c>
      <c r="G114" s="246"/>
      <c r="H114" s="246" t="s">
        <v>545</v>
      </c>
      <c r="I114" s="246" t="s">
        <v>535</v>
      </c>
      <c r="J114" s="246"/>
      <c r="K114" s="257"/>
    </row>
    <row r="115" spans="2:11" ht="15" customHeight="1">
      <c r="B115" s="266"/>
      <c r="C115" s="246" t="s">
        <v>61</v>
      </c>
      <c r="D115" s="246"/>
      <c r="E115" s="246"/>
      <c r="F115" s="265" t="s">
        <v>501</v>
      </c>
      <c r="G115" s="246"/>
      <c r="H115" s="246" t="s">
        <v>546</v>
      </c>
      <c r="I115" s="246" t="s">
        <v>547</v>
      </c>
      <c r="J115" s="246"/>
      <c r="K115" s="257"/>
    </row>
    <row r="116" spans="2:11" ht="15" customHeight="1">
      <c r="B116" s="269"/>
      <c r="C116" s="275"/>
      <c r="D116" s="275"/>
      <c r="E116" s="275"/>
      <c r="F116" s="275"/>
      <c r="G116" s="275"/>
      <c r="H116" s="275"/>
      <c r="I116" s="275"/>
      <c r="J116" s="275"/>
      <c r="K116" s="271"/>
    </row>
    <row r="117" spans="2:11" ht="18.75" customHeight="1">
      <c r="B117" s="276"/>
      <c r="C117" s="242"/>
      <c r="D117" s="242"/>
      <c r="E117" s="242"/>
      <c r="F117" s="277"/>
      <c r="G117" s="242"/>
      <c r="H117" s="242"/>
      <c r="I117" s="242"/>
      <c r="J117" s="242"/>
      <c r="K117" s="276"/>
    </row>
    <row r="118" spans="2:11" ht="18.75" customHeight="1">
      <c r="B118" s="252"/>
      <c r="C118" s="252"/>
      <c r="D118" s="252"/>
      <c r="E118" s="252"/>
      <c r="F118" s="252"/>
      <c r="G118" s="252"/>
      <c r="H118" s="252"/>
      <c r="I118" s="252"/>
      <c r="J118" s="252"/>
      <c r="K118" s="252"/>
    </row>
    <row r="119" spans="2:11" ht="7.5" customHeight="1">
      <c r="B119" s="278"/>
      <c r="C119" s="279"/>
      <c r="D119" s="279"/>
      <c r="E119" s="279"/>
      <c r="F119" s="279"/>
      <c r="G119" s="279"/>
      <c r="H119" s="279"/>
      <c r="I119" s="279"/>
      <c r="J119" s="279"/>
      <c r="K119" s="280"/>
    </row>
    <row r="120" spans="2:11" ht="45" customHeight="1">
      <c r="B120" s="281"/>
      <c r="C120" s="357" t="s">
        <v>548</v>
      </c>
      <c r="D120" s="357"/>
      <c r="E120" s="357"/>
      <c r="F120" s="357"/>
      <c r="G120" s="357"/>
      <c r="H120" s="357"/>
      <c r="I120" s="357"/>
      <c r="J120" s="357"/>
      <c r="K120" s="282"/>
    </row>
    <row r="121" spans="2:11" ht="17.25" customHeight="1">
      <c r="B121" s="283"/>
      <c r="C121" s="258" t="s">
        <v>495</v>
      </c>
      <c r="D121" s="258"/>
      <c r="E121" s="258"/>
      <c r="F121" s="258" t="s">
        <v>496</v>
      </c>
      <c r="G121" s="259"/>
      <c r="H121" s="258" t="s">
        <v>111</v>
      </c>
      <c r="I121" s="258" t="s">
        <v>61</v>
      </c>
      <c r="J121" s="258" t="s">
        <v>497</v>
      </c>
      <c r="K121" s="284"/>
    </row>
    <row r="122" spans="2:11" ht="17.25" customHeight="1">
      <c r="B122" s="283"/>
      <c r="C122" s="260" t="s">
        <v>498</v>
      </c>
      <c r="D122" s="260"/>
      <c r="E122" s="260"/>
      <c r="F122" s="261" t="s">
        <v>499</v>
      </c>
      <c r="G122" s="262"/>
      <c r="H122" s="260"/>
      <c r="I122" s="260"/>
      <c r="J122" s="260" t="s">
        <v>500</v>
      </c>
      <c r="K122" s="284"/>
    </row>
    <row r="123" spans="2:11" ht="5.25" customHeight="1">
      <c r="B123" s="285"/>
      <c r="C123" s="263"/>
      <c r="D123" s="263"/>
      <c r="E123" s="263"/>
      <c r="F123" s="263"/>
      <c r="G123" s="246"/>
      <c r="H123" s="263"/>
      <c r="I123" s="263"/>
      <c r="J123" s="263"/>
      <c r="K123" s="286"/>
    </row>
    <row r="124" spans="2:11" ht="15" customHeight="1">
      <c r="B124" s="285"/>
      <c r="C124" s="246" t="s">
        <v>504</v>
      </c>
      <c r="D124" s="263"/>
      <c r="E124" s="263"/>
      <c r="F124" s="265" t="s">
        <v>501</v>
      </c>
      <c r="G124" s="246"/>
      <c r="H124" s="246" t="s">
        <v>540</v>
      </c>
      <c r="I124" s="246" t="s">
        <v>503</v>
      </c>
      <c r="J124" s="246">
        <v>120</v>
      </c>
      <c r="K124" s="287"/>
    </row>
    <row r="125" spans="2:11" ht="15" customHeight="1">
      <c r="B125" s="285"/>
      <c r="C125" s="246" t="s">
        <v>549</v>
      </c>
      <c r="D125" s="246"/>
      <c r="E125" s="246"/>
      <c r="F125" s="265" t="s">
        <v>501</v>
      </c>
      <c r="G125" s="246"/>
      <c r="H125" s="246" t="s">
        <v>550</v>
      </c>
      <c r="I125" s="246" t="s">
        <v>503</v>
      </c>
      <c r="J125" s="246" t="s">
        <v>551</v>
      </c>
      <c r="K125" s="287"/>
    </row>
    <row r="126" spans="2:11" ht="15" customHeight="1">
      <c r="B126" s="285"/>
      <c r="C126" s="246" t="s">
        <v>450</v>
      </c>
      <c r="D126" s="246"/>
      <c r="E126" s="246"/>
      <c r="F126" s="265" t="s">
        <v>501</v>
      </c>
      <c r="G126" s="246"/>
      <c r="H126" s="246" t="s">
        <v>552</v>
      </c>
      <c r="I126" s="246" t="s">
        <v>503</v>
      </c>
      <c r="J126" s="246" t="s">
        <v>551</v>
      </c>
      <c r="K126" s="287"/>
    </row>
    <row r="127" spans="2:11" ht="15" customHeight="1">
      <c r="B127" s="285"/>
      <c r="C127" s="246" t="s">
        <v>512</v>
      </c>
      <c r="D127" s="246"/>
      <c r="E127" s="246"/>
      <c r="F127" s="265" t="s">
        <v>507</v>
      </c>
      <c r="G127" s="246"/>
      <c r="H127" s="246" t="s">
        <v>513</v>
      </c>
      <c r="I127" s="246" t="s">
        <v>503</v>
      </c>
      <c r="J127" s="246">
        <v>15</v>
      </c>
      <c r="K127" s="287"/>
    </row>
    <row r="128" spans="2:11" ht="15" customHeight="1">
      <c r="B128" s="285"/>
      <c r="C128" s="267" t="s">
        <v>514</v>
      </c>
      <c r="D128" s="267"/>
      <c r="E128" s="267"/>
      <c r="F128" s="268" t="s">
        <v>507</v>
      </c>
      <c r="G128" s="267"/>
      <c r="H128" s="267" t="s">
        <v>515</v>
      </c>
      <c r="I128" s="267" t="s">
        <v>503</v>
      </c>
      <c r="J128" s="267">
        <v>15</v>
      </c>
      <c r="K128" s="287"/>
    </row>
    <row r="129" spans="2:11" ht="15" customHeight="1">
      <c r="B129" s="285"/>
      <c r="C129" s="267" t="s">
        <v>516</v>
      </c>
      <c r="D129" s="267"/>
      <c r="E129" s="267"/>
      <c r="F129" s="268" t="s">
        <v>507</v>
      </c>
      <c r="G129" s="267"/>
      <c r="H129" s="267" t="s">
        <v>517</v>
      </c>
      <c r="I129" s="267" t="s">
        <v>503</v>
      </c>
      <c r="J129" s="267">
        <v>20</v>
      </c>
      <c r="K129" s="287"/>
    </row>
    <row r="130" spans="2:11" ht="15" customHeight="1">
      <c r="B130" s="285"/>
      <c r="C130" s="267" t="s">
        <v>518</v>
      </c>
      <c r="D130" s="267"/>
      <c r="E130" s="267"/>
      <c r="F130" s="268" t="s">
        <v>507</v>
      </c>
      <c r="G130" s="267"/>
      <c r="H130" s="267" t="s">
        <v>519</v>
      </c>
      <c r="I130" s="267" t="s">
        <v>503</v>
      </c>
      <c r="J130" s="267">
        <v>20</v>
      </c>
      <c r="K130" s="287"/>
    </row>
    <row r="131" spans="2:11" ht="15" customHeight="1">
      <c r="B131" s="285"/>
      <c r="C131" s="246" t="s">
        <v>506</v>
      </c>
      <c r="D131" s="246"/>
      <c r="E131" s="246"/>
      <c r="F131" s="265" t="s">
        <v>507</v>
      </c>
      <c r="G131" s="246"/>
      <c r="H131" s="246" t="s">
        <v>540</v>
      </c>
      <c r="I131" s="246" t="s">
        <v>503</v>
      </c>
      <c r="J131" s="246">
        <v>50</v>
      </c>
      <c r="K131" s="287"/>
    </row>
    <row r="132" spans="2:11" ht="15" customHeight="1">
      <c r="B132" s="285"/>
      <c r="C132" s="246" t="s">
        <v>520</v>
      </c>
      <c r="D132" s="246"/>
      <c r="E132" s="246"/>
      <c r="F132" s="265" t="s">
        <v>507</v>
      </c>
      <c r="G132" s="246"/>
      <c r="H132" s="246" t="s">
        <v>540</v>
      </c>
      <c r="I132" s="246" t="s">
        <v>503</v>
      </c>
      <c r="J132" s="246">
        <v>50</v>
      </c>
      <c r="K132" s="287"/>
    </row>
    <row r="133" spans="2:11" ht="15" customHeight="1">
      <c r="B133" s="285"/>
      <c r="C133" s="246" t="s">
        <v>526</v>
      </c>
      <c r="D133" s="246"/>
      <c r="E133" s="246"/>
      <c r="F133" s="265" t="s">
        <v>507</v>
      </c>
      <c r="G133" s="246"/>
      <c r="H133" s="246" t="s">
        <v>540</v>
      </c>
      <c r="I133" s="246" t="s">
        <v>503</v>
      </c>
      <c r="J133" s="246">
        <v>50</v>
      </c>
      <c r="K133" s="287"/>
    </row>
    <row r="134" spans="2:11" ht="15" customHeight="1">
      <c r="B134" s="285"/>
      <c r="C134" s="246" t="s">
        <v>528</v>
      </c>
      <c r="D134" s="246"/>
      <c r="E134" s="246"/>
      <c r="F134" s="265" t="s">
        <v>507</v>
      </c>
      <c r="G134" s="246"/>
      <c r="H134" s="246" t="s">
        <v>540</v>
      </c>
      <c r="I134" s="246" t="s">
        <v>503</v>
      </c>
      <c r="J134" s="246">
        <v>50</v>
      </c>
      <c r="K134" s="287"/>
    </row>
    <row r="135" spans="2:11" ht="15" customHeight="1">
      <c r="B135" s="285"/>
      <c r="C135" s="246" t="s">
        <v>116</v>
      </c>
      <c r="D135" s="246"/>
      <c r="E135" s="246"/>
      <c r="F135" s="265" t="s">
        <v>507</v>
      </c>
      <c r="G135" s="246"/>
      <c r="H135" s="246" t="s">
        <v>553</v>
      </c>
      <c r="I135" s="246" t="s">
        <v>503</v>
      </c>
      <c r="J135" s="246">
        <v>255</v>
      </c>
      <c r="K135" s="287"/>
    </row>
    <row r="136" spans="2:11" ht="15" customHeight="1">
      <c r="B136" s="285"/>
      <c r="C136" s="246" t="s">
        <v>530</v>
      </c>
      <c r="D136" s="246"/>
      <c r="E136" s="246"/>
      <c r="F136" s="265" t="s">
        <v>501</v>
      </c>
      <c r="G136" s="246"/>
      <c r="H136" s="246" t="s">
        <v>554</v>
      </c>
      <c r="I136" s="246" t="s">
        <v>532</v>
      </c>
      <c r="J136" s="246"/>
      <c r="K136" s="287"/>
    </row>
    <row r="137" spans="2:11" ht="15" customHeight="1">
      <c r="B137" s="285"/>
      <c r="C137" s="246" t="s">
        <v>533</v>
      </c>
      <c r="D137" s="246"/>
      <c r="E137" s="246"/>
      <c r="F137" s="265" t="s">
        <v>501</v>
      </c>
      <c r="G137" s="246"/>
      <c r="H137" s="246" t="s">
        <v>555</v>
      </c>
      <c r="I137" s="246" t="s">
        <v>535</v>
      </c>
      <c r="J137" s="246"/>
      <c r="K137" s="287"/>
    </row>
    <row r="138" spans="2:11" ht="15" customHeight="1">
      <c r="B138" s="285"/>
      <c r="C138" s="246" t="s">
        <v>536</v>
      </c>
      <c r="D138" s="246"/>
      <c r="E138" s="246"/>
      <c r="F138" s="265" t="s">
        <v>501</v>
      </c>
      <c r="G138" s="246"/>
      <c r="H138" s="246" t="s">
        <v>536</v>
      </c>
      <c r="I138" s="246" t="s">
        <v>535</v>
      </c>
      <c r="J138" s="246"/>
      <c r="K138" s="287"/>
    </row>
    <row r="139" spans="2:11" ht="15" customHeight="1">
      <c r="B139" s="285"/>
      <c r="C139" s="246" t="s">
        <v>42</v>
      </c>
      <c r="D139" s="246"/>
      <c r="E139" s="246"/>
      <c r="F139" s="265" t="s">
        <v>501</v>
      </c>
      <c r="G139" s="246"/>
      <c r="H139" s="246" t="s">
        <v>556</v>
      </c>
      <c r="I139" s="246" t="s">
        <v>535</v>
      </c>
      <c r="J139" s="246"/>
      <c r="K139" s="287"/>
    </row>
    <row r="140" spans="2:11" ht="15" customHeight="1">
      <c r="B140" s="285"/>
      <c r="C140" s="246" t="s">
        <v>557</v>
      </c>
      <c r="D140" s="246"/>
      <c r="E140" s="246"/>
      <c r="F140" s="265" t="s">
        <v>501</v>
      </c>
      <c r="G140" s="246"/>
      <c r="H140" s="246" t="s">
        <v>558</v>
      </c>
      <c r="I140" s="246" t="s">
        <v>535</v>
      </c>
      <c r="J140" s="246"/>
      <c r="K140" s="287"/>
    </row>
    <row r="141" spans="2:11" ht="15" customHeight="1">
      <c r="B141" s="288"/>
      <c r="C141" s="289"/>
      <c r="D141" s="289"/>
      <c r="E141" s="289"/>
      <c r="F141" s="289"/>
      <c r="G141" s="289"/>
      <c r="H141" s="289"/>
      <c r="I141" s="289"/>
      <c r="J141" s="289"/>
      <c r="K141" s="290"/>
    </row>
    <row r="142" spans="2:11" ht="18.75" customHeight="1">
      <c r="B142" s="242"/>
      <c r="C142" s="242"/>
      <c r="D142" s="242"/>
      <c r="E142" s="242"/>
      <c r="F142" s="277"/>
      <c r="G142" s="242"/>
      <c r="H142" s="242"/>
      <c r="I142" s="242"/>
      <c r="J142" s="242"/>
      <c r="K142" s="242"/>
    </row>
    <row r="143" spans="2:11" ht="18.75" customHeight="1">
      <c r="B143" s="252"/>
      <c r="C143" s="252"/>
      <c r="D143" s="252"/>
      <c r="E143" s="252"/>
      <c r="F143" s="252"/>
      <c r="G143" s="252"/>
      <c r="H143" s="252"/>
      <c r="I143" s="252"/>
      <c r="J143" s="252"/>
      <c r="K143" s="252"/>
    </row>
    <row r="144" spans="2:11" ht="7.5" customHeight="1">
      <c r="B144" s="253"/>
      <c r="C144" s="254"/>
      <c r="D144" s="254"/>
      <c r="E144" s="254"/>
      <c r="F144" s="254"/>
      <c r="G144" s="254"/>
      <c r="H144" s="254"/>
      <c r="I144" s="254"/>
      <c r="J144" s="254"/>
      <c r="K144" s="255"/>
    </row>
    <row r="145" spans="2:11" ht="45" customHeight="1">
      <c r="B145" s="256"/>
      <c r="C145" s="362" t="s">
        <v>559</v>
      </c>
      <c r="D145" s="362"/>
      <c r="E145" s="362"/>
      <c r="F145" s="362"/>
      <c r="G145" s="362"/>
      <c r="H145" s="362"/>
      <c r="I145" s="362"/>
      <c r="J145" s="362"/>
      <c r="K145" s="257"/>
    </row>
    <row r="146" spans="2:11" ht="17.25" customHeight="1">
      <c r="B146" s="256"/>
      <c r="C146" s="258" t="s">
        <v>495</v>
      </c>
      <c r="D146" s="258"/>
      <c r="E146" s="258"/>
      <c r="F146" s="258" t="s">
        <v>496</v>
      </c>
      <c r="G146" s="259"/>
      <c r="H146" s="258" t="s">
        <v>111</v>
      </c>
      <c r="I146" s="258" t="s">
        <v>61</v>
      </c>
      <c r="J146" s="258" t="s">
        <v>497</v>
      </c>
      <c r="K146" s="257"/>
    </row>
    <row r="147" spans="2:11" ht="17.25" customHeight="1">
      <c r="B147" s="256"/>
      <c r="C147" s="260" t="s">
        <v>498</v>
      </c>
      <c r="D147" s="260"/>
      <c r="E147" s="260"/>
      <c r="F147" s="261" t="s">
        <v>499</v>
      </c>
      <c r="G147" s="262"/>
      <c r="H147" s="260"/>
      <c r="I147" s="260"/>
      <c r="J147" s="260" t="s">
        <v>500</v>
      </c>
      <c r="K147" s="257"/>
    </row>
    <row r="148" spans="2:11" ht="5.25" customHeight="1">
      <c r="B148" s="266"/>
      <c r="C148" s="263"/>
      <c r="D148" s="263"/>
      <c r="E148" s="263"/>
      <c r="F148" s="263"/>
      <c r="G148" s="264"/>
      <c r="H148" s="263"/>
      <c r="I148" s="263"/>
      <c r="J148" s="263"/>
      <c r="K148" s="287"/>
    </row>
    <row r="149" spans="2:11" ht="15" customHeight="1">
      <c r="B149" s="266"/>
      <c r="C149" s="291" t="s">
        <v>504</v>
      </c>
      <c r="D149" s="246"/>
      <c r="E149" s="246"/>
      <c r="F149" s="292" t="s">
        <v>501</v>
      </c>
      <c r="G149" s="246"/>
      <c r="H149" s="291" t="s">
        <v>540</v>
      </c>
      <c r="I149" s="291" t="s">
        <v>503</v>
      </c>
      <c r="J149" s="291">
        <v>120</v>
      </c>
      <c r="K149" s="287"/>
    </row>
    <row r="150" spans="2:11" ht="15" customHeight="1">
      <c r="B150" s="266"/>
      <c r="C150" s="291" t="s">
        <v>549</v>
      </c>
      <c r="D150" s="246"/>
      <c r="E150" s="246"/>
      <c r="F150" s="292" t="s">
        <v>501</v>
      </c>
      <c r="G150" s="246"/>
      <c r="H150" s="291" t="s">
        <v>560</v>
      </c>
      <c r="I150" s="291" t="s">
        <v>503</v>
      </c>
      <c r="J150" s="291" t="s">
        <v>551</v>
      </c>
      <c r="K150" s="287"/>
    </row>
    <row r="151" spans="2:11" ht="15" customHeight="1">
      <c r="B151" s="266"/>
      <c r="C151" s="291" t="s">
        <v>450</v>
      </c>
      <c r="D151" s="246"/>
      <c r="E151" s="246"/>
      <c r="F151" s="292" t="s">
        <v>501</v>
      </c>
      <c r="G151" s="246"/>
      <c r="H151" s="291" t="s">
        <v>561</v>
      </c>
      <c r="I151" s="291" t="s">
        <v>503</v>
      </c>
      <c r="J151" s="291" t="s">
        <v>551</v>
      </c>
      <c r="K151" s="287"/>
    </row>
    <row r="152" spans="2:11" ht="15" customHeight="1">
      <c r="B152" s="266"/>
      <c r="C152" s="291" t="s">
        <v>506</v>
      </c>
      <c r="D152" s="246"/>
      <c r="E152" s="246"/>
      <c r="F152" s="292" t="s">
        <v>507</v>
      </c>
      <c r="G152" s="246"/>
      <c r="H152" s="291" t="s">
        <v>540</v>
      </c>
      <c r="I152" s="291" t="s">
        <v>503</v>
      </c>
      <c r="J152" s="291">
        <v>50</v>
      </c>
      <c r="K152" s="287"/>
    </row>
    <row r="153" spans="2:11" ht="15" customHeight="1">
      <c r="B153" s="266"/>
      <c r="C153" s="291" t="s">
        <v>509</v>
      </c>
      <c r="D153" s="246"/>
      <c r="E153" s="246"/>
      <c r="F153" s="292" t="s">
        <v>501</v>
      </c>
      <c r="G153" s="246"/>
      <c r="H153" s="291" t="s">
        <v>540</v>
      </c>
      <c r="I153" s="291" t="s">
        <v>511</v>
      </c>
      <c r="J153" s="291"/>
      <c r="K153" s="287"/>
    </row>
    <row r="154" spans="2:11" ht="15" customHeight="1">
      <c r="B154" s="266"/>
      <c r="C154" s="291" t="s">
        <v>520</v>
      </c>
      <c r="D154" s="246"/>
      <c r="E154" s="246"/>
      <c r="F154" s="292" t="s">
        <v>507</v>
      </c>
      <c r="G154" s="246"/>
      <c r="H154" s="291" t="s">
        <v>540</v>
      </c>
      <c r="I154" s="291" t="s">
        <v>503</v>
      </c>
      <c r="J154" s="291">
        <v>50</v>
      </c>
      <c r="K154" s="287"/>
    </row>
    <row r="155" spans="2:11" ht="15" customHeight="1">
      <c r="B155" s="266"/>
      <c r="C155" s="291" t="s">
        <v>528</v>
      </c>
      <c r="D155" s="246"/>
      <c r="E155" s="246"/>
      <c r="F155" s="292" t="s">
        <v>507</v>
      </c>
      <c r="G155" s="246"/>
      <c r="H155" s="291" t="s">
        <v>540</v>
      </c>
      <c r="I155" s="291" t="s">
        <v>503</v>
      </c>
      <c r="J155" s="291">
        <v>50</v>
      </c>
      <c r="K155" s="287"/>
    </row>
    <row r="156" spans="2:11" ht="15" customHeight="1">
      <c r="B156" s="266"/>
      <c r="C156" s="291" t="s">
        <v>526</v>
      </c>
      <c r="D156" s="246"/>
      <c r="E156" s="246"/>
      <c r="F156" s="292" t="s">
        <v>507</v>
      </c>
      <c r="G156" s="246"/>
      <c r="H156" s="291" t="s">
        <v>540</v>
      </c>
      <c r="I156" s="291" t="s">
        <v>503</v>
      </c>
      <c r="J156" s="291">
        <v>50</v>
      </c>
      <c r="K156" s="287"/>
    </row>
    <row r="157" spans="2:11" ht="15" customHeight="1">
      <c r="B157" s="266"/>
      <c r="C157" s="291" t="s">
        <v>94</v>
      </c>
      <c r="D157" s="246"/>
      <c r="E157" s="246"/>
      <c r="F157" s="292" t="s">
        <v>501</v>
      </c>
      <c r="G157" s="246"/>
      <c r="H157" s="291" t="s">
        <v>562</v>
      </c>
      <c r="I157" s="291" t="s">
        <v>503</v>
      </c>
      <c r="J157" s="291" t="s">
        <v>563</v>
      </c>
      <c r="K157" s="287"/>
    </row>
    <row r="158" spans="2:11" ht="15" customHeight="1">
      <c r="B158" s="266"/>
      <c r="C158" s="291" t="s">
        <v>564</v>
      </c>
      <c r="D158" s="246"/>
      <c r="E158" s="246"/>
      <c r="F158" s="292" t="s">
        <v>501</v>
      </c>
      <c r="G158" s="246"/>
      <c r="H158" s="291" t="s">
        <v>565</v>
      </c>
      <c r="I158" s="291" t="s">
        <v>535</v>
      </c>
      <c r="J158" s="291"/>
      <c r="K158" s="287"/>
    </row>
    <row r="159" spans="2:11" ht="15" customHeight="1">
      <c r="B159" s="293"/>
      <c r="C159" s="275"/>
      <c r="D159" s="275"/>
      <c r="E159" s="275"/>
      <c r="F159" s="275"/>
      <c r="G159" s="275"/>
      <c r="H159" s="275"/>
      <c r="I159" s="275"/>
      <c r="J159" s="275"/>
      <c r="K159" s="294"/>
    </row>
    <row r="160" spans="2:11" ht="18.75" customHeight="1">
      <c r="B160" s="242"/>
      <c r="C160" s="246"/>
      <c r="D160" s="246"/>
      <c r="E160" s="246"/>
      <c r="F160" s="265"/>
      <c r="G160" s="246"/>
      <c r="H160" s="246"/>
      <c r="I160" s="246"/>
      <c r="J160" s="246"/>
      <c r="K160" s="242"/>
    </row>
    <row r="161" spans="2:11" ht="18.75" customHeight="1">
      <c r="B161" s="252"/>
      <c r="C161" s="252"/>
      <c r="D161" s="252"/>
      <c r="E161" s="252"/>
      <c r="F161" s="252"/>
      <c r="G161" s="252"/>
      <c r="H161" s="252"/>
      <c r="I161" s="252"/>
      <c r="J161" s="252"/>
      <c r="K161" s="252"/>
    </row>
    <row r="162" spans="2:11" ht="7.5" customHeight="1">
      <c r="B162" s="234"/>
      <c r="C162" s="235"/>
      <c r="D162" s="235"/>
      <c r="E162" s="235"/>
      <c r="F162" s="235"/>
      <c r="G162" s="235"/>
      <c r="H162" s="235"/>
      <c r="I162" s="235"/>
      <c r="J162" s="235"/>
      <c r="K162" s="236"/>
    </row>
    <row r="163" spans="2:11" ht="45" customHeight="1">
      <c r="B163" s="237"/>
      <c r="C163" s="357" t="s">
        <v>566</v>
      </c>
      <c r="D163" s="357"/>
      <c r="E163" s="357"/>
      <c r="F163" s="357"/>
      <c r="G163" s="357"/>
      <c r="H163" s="357"/>
      <c r="I163" s="357"/>
      <c r="J163" s="357"/>
      <c r="K163" s="238"/>
    </row>
    <row r="164" spans="2:11" ht="17.25" customHeight="1">
      <c r="B164" s="237"/>
      <c r="C164" s="258" t="s">
        <v>495</v>
      </c>
      <c r="D164" s="258"/>
      <c r="E164" s="258"/>
      <c r="F164" s="258" t="s">
        <v>496</v>
      </c>
      <c r="G164" s="295"/>
      <c r="H164" s="296" t="s">
        <v>111</v>
      </c>
      <c r="I164" s="296" t="s">
        <v>61</v>
      </c>
      <c r="J164" s="258" t="s">
        <v>497</v>
      </c>
      <c r="K164" s="238"/>
    </row>
    <row r="165" spans="2:11" ht="17.25" customHeight="1">
      <c r="B165" s="239"/>
      <c r="C165" s="260" t="s">
        <v>498</v>
      </c>
      <c r="D165" s="260"/>
      <c r="E165" s="260"/>
      <c r="F165" s="261" t="s">
        <v>499</v>
      </c>
      <c r="G165" s="297"/>
      <c r="H165" s="298"/>
      <c r="I165" s="298"/>
      <c r="J165" s="260" t="s">
        <v>500</v>
      </c>
      <c r="K165" s="240"/>
    </row>
    <row r="166" spans="2:11" ht="5.25" customHeight="1">
      <c r="B166" s="266"/>
      <c r="C166" s="263"/>
      <c r="D166" s="263"/>
      <c r="E166" s="263"/>
      <c r="F166" s="263"/>
      <c r="G166" s="264"/>
      <c r="H166" s="263"/>
      <c r="I166" s="263"/>
      <c r="J166" s="263"/>
      <c r="K166" s="287"/>
    </row>
    <row r="167" spans="2:11" ht="15" customHeight="1">
      <c r="B167" s="266"/>
      <c r="C167" s="246" t="s">
        <v>504</v>
      </c>
      <c r="D167" s="246"/>
      <c r="E167" s="246"/>
      <c r="F167" s="265" t="s">
        <v>501</v>
      </c>
      <c r="G167" s="246"/>
      <c r="H167" s="246" t="s">
        <v>540</v>
      </c>
      <c r="I167" s="246" t="s">
        <v>503</v>
      </c>
      <c r="J167" s="246">
        <v>120</v>
      </c>
      <c r="K167" s="287"/>
    </row>
    <row r="168" spans="2:11" ht="15" customHeight="1">
      <c r="B168" s="266"/>
      <c r="C168" s="246" t="s">
        <v>549</v>
      </c>
      <c r="D168" s="246"/>
      <c r="E168" s="246"/>
      <c r="F168" s="265" t="s">
        <v>501</v>
      </c>
      <c r="G168" s="246"/>
      <c r="H168" s="246" t="s">
        <v>550</v>
      </c>
      <c r="I168" s="246" t="s">
        <v>503</v>
      </c>
      <c r="J168" s="246" t="s">
        <v>551</v>
      </c>
      <c r="K168" s="287"/>
    </row>
    <row r="169" spans="2:11" ht="15" customHeight="1">
      <c r="B169" s="266"/>
      <c r="C169" s="246" t="s">
        <v>450</v>
      </c>
      <c r="D169" s="246"/>
      <c r="E169" s="246"/>
      <c r="F169" s="265" t="s">
        <v>501</v>
      </c>
      <c r="G169" s="246"/>
      <c r="H169" s="246" t="s">
        <v>567</v>
      </c>
      <c r="I169" s="246" t="s">
        <v>503</v>
      </c>
      <c r="J169" s="246" t="s">
        <v>551</v>
      </c>
      <c r="K169" s="287"/>
    </row>
    <row r="170" spans="2:11" ht="15" customHeight="1">
      <c r="B170" s="266"/>
      <c r="C170" s="246" t="s">
        <v>506</v>
      </c>
      <c r="D170" s="246"/>
      <c r="E170" s="246"/>
      <c r="F170" s="265" t="s">
        <v>507</v>
      </c>
      <c r="G170" s="246"/>
      <c r="H170" s="246" t="s">
        <v>567</v>
      </c>
      <c r="I170" s="246" t="s">
        <v>503</v>
      </c>
      <c r="J170" s="246">
        <v>50</v>
      </c>
      <c r="K170" s="287"/>
    </row>
    <row r="171" spans="2:11" ht="15" customHeight="1">
      <c r="B171" s="266"/>
      <c r="C171" s="246" t="s">
        <v>509</v>
      </c>
      <c r="D171" s="246"/>
      <c r="E171" s="246"/>
      <c r="F171" s="265" t="s">
        <v>501</v>
      </c>
      <c r="G171" s="246"/>
      <c r="H171" s="246" t="s">
        <v>567</v>
      </c>
      <c r="I171" s="246" t="s">
        <v>511</v>
      </c>
      <c r="J171" s="246"/>
      <c r="K171" s="287"/>
    </row>
    <row r="172" spans="2:11" ht="15" customHeight="1">
      <c r="B172" s="266"/>
      <c r="C172" s="246" t="s">
        <v>520</v>
      </c>
      <c r="D172" s="246"/>
      <c r="E172" s="246"/>
      <c r="F172" s="265" t="s">
        <v>507</v>
      </c>
      <c r="G172" s="246"/>
      <c r="H172" s="246" t="s">
        <v>567</v>
      </c>
      <c r="I172" s="246" t="s">
        <v>503</v>
      </c>
      <c r="J172" s="246">
        <v>50</v>
      </c>
      <c r="K172" s="287"/>
    </row>
    <row r="173" spans="2:11" ht="15" customHeight="1">
      <c r="B173" s="266"/>
      <c r="C173" s="246" t="s">
        <v>528</v>
      </c>
      <c r="D173" s="246"/>
      <c r="E173" s="246"/>
      <c r="F173" s="265" t="s">
        <v>507</v>
      </c>
      <c r="G173" s="246"/>
      <c r="H173" s="246" t="s">
        <v>567</v>
      </c>
      <c r="I173" s="246" t="s">
        <v>503</v>
      </c>
      <c r="J173" s="246">
        <v>50</v>
      </c>
      <c r="K173" s="287"/>
    </row>
    <row r="174" spans="2:11" ht="15" customHeight="1">
      <c r="B174" s="266"/>
      <c r="C174" s="246" t="s">
        <v>526</v>
      </c>
      <c r="D174" s="246"/>
      <c r="E174" s="246"/>
      <c r="F174" s="265" t="s">
        <v>507</v>
      </c>
      <c r="G174" s="246"/>
      <c r="H174" s="246" t="s">
        <v>567</v>
      </c>
      <c r="I174" s="246" t="s">
        <v>503</v>
      </c>
      <c r="J174" s="246">
        <v>50</v>
      </c>
      <c r="K174" s="287"/>
    </row>
    <row r="175" spans="2:11" ht="15" customHeight="1">
      <c r="B175" s="266"/>
      <c r="C175" s="246" t="s">
        <v>110</v>
      </c>
      <c r="D175" s="246"/>
      <c r="E175" s="246"/>
      <c r="F175" s="265" t="s">
        <v>501</v>
      </c>
      <c r="G175" s="246"/>
      <c r="H175" s="246" t="s">
        <v>568</v>
      </c>
      <c r="I175" s="246" t="s">
        <v>569</v>
      </c>
      <c r="J175" s="246"/>
      <c r="K175" s="287"/>
    </row>
    <row r="176" spans="2:11" ht="15" customHeight="1">
      <c r="B176" s="266"/>
      <c r="C176" s="246" t="s">
        <v>61</v>
      </c>
      <c r="D176" s="246"/>
      <c r="E176" s="246"/>
      <c r="F176" s="265" t="s">
        <v>501</v>
      </c>
      <c r="G176" s="246"/>
      <c r="H176" s="246" t="s">
        <v>570</v>
      </c>
      <c r="I176" s="246" t="s">
        <v>571</v>
      </c>
      <c r="J176" s="246">
        <v>1</v>
      </c>
      <c r="K176" s="287"/>
    </row>
    <row r="177" spans="2:11" ht="15" customHeight="1">
      <c r="B177" s="266"/>
      <c r="C177" s="246" t="s">
        <v>57</v>
      </c>
      <c r="D177" s="246"/>
      <c r="E177" s="246"/>
      <c r="F177" s="265" t="s">
        <v>501</v>
      </c>
      <c r="G177" s="246"/>
      <c r="H177" s="246" t="s">
        <v>572</v>
      </c>
      <c r="I177" s="246" t="s">
        <v>503</v>
      </c>
      <c r="J177" s="246">
        <v>20</v>
      </c>
      <c r="K177" s="287"/>
    </row>
    <row r="178" spans="2:11" ht="15" customHeight="1">
      <c r="B178" s="266"/>
      <c r="C178" s="246" t="s">
        <v>111</v>
      </c>
      <c r="D178" s="246"/>
      <c r="E178" s="246"/>
      <c r="F178" s="265" t="s">
        <v>501</v>
      </c>
      <c r="G178" s="246"/>
      <c r="H178" s="246" t="s">
        <v>573</v>
      </c>
      <c r="I178" s="246" t="s">
        <v>503</v>
      </c>
      <c r="J178" s="246">
        <v>255</v>
      </c>
      <c r="K178" s="287"/>
    </row>
    <row r="179" spans="2:11" ht="15" customHeight="1">
      <c r="B179" s="266"/>
      <c r="C179" s="246" t="s">
        <v>112</v>
      </c>
      <c r="D179" s="246"/>
      <c r="E179" s="246"/>
      <c r="F179" s="265" t="s">
        <v>501</v>
      </c>
      <c r="G179" s="246"/>
      <c r="H179" s="246" t="s">
        <v>466</v>
      </c>
      <c r="I179" s="246" t="s">
        <v>503</v>
      </c>
      <c r="J179" s="246">
        <v>10</v>
      </c>
      <c r="K179" s="287"/>
    </row>
    <row r="180" spans="2:11" ht="15" customHeight="1">
      <c r="B180" s="266"/>
      <c r="C180" s="246" t="s">
        <v>113</v>
      </c>
      <c r="D180" s="246"/>
      <c r="E180" s="246"/>
      <c r="F180" s="265" t="s">
        <v>501</v>
      </c>
      <c r="G180" s="246"/>
      <c r="H180" s="246" t="s">
        <v>574</v>
      </c>
      <c r="I180" s="246" t="s">
        <v>535</v>
      </c>
      <c r="J180" s="246"/>
      <c r="K180" s="287"/>
    </row>
    <row r="181" spans="2:11" ht="15" customHeight="1">
      <c r="B181" s="266"/>
      <c r="C181" s="246" t="s">
        <v>575</v>
      </c>
      <c r="D181" s="246"/>
      <c r="E181" s="246"/>
      <c r="F181" s="265" t="s">
        <v>501</v>
      </c>
      <c r="G181" s="246"/>
      <c r="H181" s="246" t="s">
        <v>576</v>
      </c>
      <c r="I181" s="246" t="s">
        <v>535</v>
      </c>
      <c r="J181" s="246"/>
      <c r="K181" s="287"/>
    </row>
    <row r="182" spans="2:11" ht="15" customHeight="1">
      <c r="B182" s="266"/>
      <c r="C182" s="246" t="s">
        <v>564</v>
      </c>
      <c r="D182" s="246"/>
      <c r="E182" s="246"/>
      <c r="F182" s="265" t="s">
        <v>501</v>
      </c>
      <c r="G182" s="246"/>
      <c r="H182" s="246" t="s">
        <v>577</v>
      </c>
      <c r="I182" s="246" t="s">
        <v>535</v>
      </c>
      <c r="J182" s="246"/>
      <c r="K182" s="287"/>
    </row>
    <row r="183" spans="2:11" ht="15" customHeight="1">
      <c r="B183" s="266"/>
      <c r="C183" s="246" t="s">
        <v>115</v>
      </c>
      <c r="D183" s="246"/>
      <c r="E183" s="246"/>
      <c r="F183" s="265" t="s">
        <v>507</v>
      </c>
      <c r="G183" s="246"/>
      <c r="H183" s="246" t="s">
        <v>578</v>
      </c>
      <c r="I183" s="246" t="s">
        <v>503</v>
      </c>
      <c r="J183" s="246">
        <v>50</v>
      </c>
      <c r="K183" s="287"/>
    </row>
    <row r="184" spans="2:11" ht="15" customHeight="1">
      <c r="B184" s="266"/>
      <c r="C184" s="246" t="s">
        <v>579</v>
      </c>
      <c r="D184" s="246"/>
      <c r="E184" s="246"/>
      <c r="F184" s="265" t="s">
        <v>507</v>
      </c>
      <c r="G184" s="246"/>
      <c r="H184" s="246" t="s">
        <v>580</v>
      </c>
      <c r="I184" s="246" t="s">
        <v>581</v>
      </c>
      <c r="J184" s="246"/>
      <c r="K184" s="287"/>
    </row>
    <row r="185" spans="2:11" ht="15" customHeight="1">
      <c r="B185" s="266"/>
      <c r="C185" s="246" t="s">
        <v>582</v>
      </c>
      <c r="D185" s="246"/>
      <c r="E185" s="246"/>
      <c r="F185" s="265" t="s">
        <v>507</v>
      </c>
      <c r="G185" s="246"/>
      <c r="H185" s="246" t="s">
        <v>583</v>
      </c>
      <c r="I185" s="246" t="s">
        <v>581</v>
      </c>
      <c r="J185" s="246"/>
      <c r="K185" s="287"/>
    </row>
    <row r="186" spans="2:11" ht="15" customHeight="1">
      <c r="B186" s="266"/>
      <c r="C186" s="246" t="s">
        <v>584</v>
      </c>
      <c r="D186" s="246"/>
      <c r="E186" s="246"/>
      <c r="F186" s="265" t="s">
        <v>507</v>
      </c>
      <c r="G186" s="246"/>
      <c r="H186" s="246" t="s">
        <v>585</v>
      </c>
      <c r="I186" s="246" t="s">
        <v>581</v>
      </c>
      <c r="J186" s="246"/>
      <c r="K186" s="287"/>
    </row>
    <row r="187" spans="2:11" ht="15" customHeight="1">
      <c r="B187" s="266"/>
      <c r="C187" s="299" t="s">
        <v>586</v>
      </c>
      <c r="D187" s="246"/>
      <c r="E187" s="246"/>
      <c r="F187" s="265" t="s">
        <v>507</v>
      </c>
      <c r="G187" s="246"/>
      <c r="H187" s="246" t="s">
        <v>587</v>
      </c>
      <c r="I187" s="246" t="s">
        <v>588</v>
      </c>
      <c r="J187" s="300" t="s">
        <v>589</v>
      </c>
      <c r="K187" s="287"/>
    </row>
    <row r="188" spans="2:11" ht="15" customHeight="1">
      <c r="B188" s="266"/>
      <c r="C188" s="251" t="s">
        <v>46</v>
      </c>
      <c r="D188" s="246"/>
      <c r="E188" s="246"/>
      <c r="F188" s="265" t="s">
        <v>501</v>
      </c>
      <c r="G188" s="246"/>
      <c r="H188" s="242" t="s">
        <v>590</v>
      </c>
      <c r="I188" s="246" t="s">
        <v>591</v>
      </c>
      <c r="J188" s="246"/>
      <c r="K188" s="287"/>
    </row>
    <row r="189" spans="2:11" ht="15" customHeight="1">
      <c r="B189" s="266"/>
      <c r="C189" s="251" t="s">
        <v>592</v>
      </c>
      <c r="D189" s="246"/>
      <c r="E189" s="246"/>
      <c r="F189" s="265" t="s">
        <v>501</v>
      </c>
      <c r="G189" s="246"/>
      <c r="H189" s="246" t="s">
        <v>593</v>
      </c>
      <c r="I189" s="246" t="s">
        <v>535</v>
      </c>
      <c r="J189" s="246"/>
      <c r="K189" s="287"/>
    </row>
    <row r="190" spans="2:11" ht="15" customHeight="1">
      <c r="B190" s="266"/>
      <c r="C190" s="251" t="s">
        <v>594</v>
      </c>
      <c r="D190" s="246"/>
      <c r="E190" s="246"/>
      <c r="F190" s="265" t="s">
        <v>501</v>
      </c>
      <c r="G190" s="246"/>
      <c r="H190" s="246" t="s">
        <v>595</v>
      </c>
      <c r="I190" s="246" t="s">
        <v>535</v>
      </c>
      <c r="J190" s="246"/>
      <c r="K190" s="287"/>
    </row>
    <row r="191" spans="2:11" ht="15" customHeight="1">
      <c r="B191" s="266"/>
      <c r="C191" s="251" t="s">
        <v>596</v>
      </c>
      <c r="D191" s="246"/>
      <c r="E191" s="246"/>
      <c r="F191" s="265" t="s">
        <v>507</v>
      </c>
      <c r="G191" s="246"/>
      <c r="H191" s="246" t="s">
        <v>597</v>
      </c>
      <c r="I191" s="246" t="s">
        <v>535</v>
      </c>
      <c r="J191" s="246"/>
      <c r="K191" s="287"/>
    </row>
    <row r="192" spans="2:11" ht="15" customHeight="1">
      <c r="B192" s="293"/>
      <c r="C192" s="301"/>
      <c r="D192" s="275"/>
      <c r="E192" s="275"/>
      <c r="F192" s="275"/>
      <c r="G192" s="275"/>
      <c r="H192" s="275"/>
      <c r="I192" s="275"/>
      <c r="J192" s="275"/>
      <c r="K192" s="294"/>
    </row>
    <row r="193" spans="2:11" ht="18.75" customHeight="1">
      <c r="B193" s="242"/>
      <c r="C193" s="246"/>
      <c r="D193" s="246"/>
      <c r="E193" s="246"/>
      <c r="F193" s="265"/>
      <c r="G193" s="246"/>
      <c r="H193" s="246"/>
      <c r="I193" s="246"/>
      <c r="J193" s="246"/>
      <c r="K193" s="242"/>
    </row>
    <row r="194" spans="2:11" ht="18.75" customHeight="1">
      <c r="B194" s="242"/>
      <c r="C194" s="246"/>
      <c r="D194" s="246"/>
      <c r="E194" s="246"/>
      <c r="F194" s="265"/>
      <c r="G194" s="246"/>
      <c r="H194" s="246"/>
      <c r="I194" s="246"/>
      <c r="J194" s="246"/>
      <c r="K194" s="242"/>
    </row>
    <row r="195" spans="2:11" ht="18.75" customHeight="1">
      <c r="B195" s="252"/>
      <c r="C195" s="252"/>
      <c r="D195" s="252"/>
      <c r="E195" s="252"/>
      <c r="F195" s="252"/>
      <c r="G195" s="252"/>
      <c r="H195" s="252"/>
      <c r="I195" s="252"/>
      <c r="J195" s="252"/>
      <c r="K195" s="252"/>
    </row>
    <row r="196" spans="2:11" ht="13.5">
      <c r="B196" s="234"/>
      <c r="C196" s="235"/>
      <c r="D196" s="235"/>
      <c r="E196" s="235"/>
      <c r="F196" s="235"/>
      <c r="G196" s="235"/>
      <c r="H196" s="235"/>
      <c r="I196" s="235"/>
      <c r="J196" s="235"/>
      <c r="K196" s="236"/>
    </row>
    <row r="197" spans="2:11" ht="21">
      <c r="B197" s="237"/>
      <c r="C197" s="357" t="s">
        <v>598</v>
      </c>
      <c r="D197" s="357"/>
      <c r="E197" s="357"/>
      <c r="F197" s="357"/>
      <c r="G197" s="357"/>
      <c r="H197" s="357"/>
      <c r="I197" s="357"/>
      <c r="J197" s="357"/>
      <c r="K197" s="238"/>
    </row>
    <row r="198" spans="2:11" ht="25.5" customHeight="1">
      <c r="B198" s="237"/>
      <c r="C198" s="302" t="s">
        <v>599</v>
      </c>
      <c r="D198" s="302"/>
      <c r="E198" s="302"/>
      <c r="F198" s="302" t="s">
        <v>600</v>
      </c>
      <c r="G198" s="303"/>
      <c r="H198" s="363" t="s">
        <v>601</v>
      </c>
      <c r="I198" s="363"/>
      <c r="J198" s="363"/>
      <c r="K198" s="238"/>
    </row>
    <row r="199" spans="2:11" ht="5.25" customHeight="1">
      <c r="B199" s="266"/>
      <c r="C199" s="263"/>
      <c r="D199" s="263"/>
      <c r="E199" s="263"/>
      <c r="F199" s="263"/>
      <c r="G199" s="246"/>
      <c r="H199" s="263"/>
      <c r="I199" s="263"/>
      <c r="J199" s="263"/>
      <c r="K199" s="287"/>
    </row>
    <row r="200" spans="2:11" ht="15" customHeight="1">
      <c r="B200" s="266"/>
      <c r="C200" s="246" t="s">
        <v>591</v>
      </c>
      <c r="D200" s="246"/>
      <c r="E200" s="246"/>
      <c r="F200" s="265" t="s">
        <v>47</v>
      </c>
      <c r="G200" s="246"/>
      <c r="H200" s="359" t="s">
        <v>602</v>
      </c>
      <c r="I200" s="359"/>
      <c r="J200" s="359"/>
      <c r="K200" s="287"/>
    </row>
    <row r="201" spans="2:11" ht="15" customHeight="1">
      <c r="B201" s="266"/>
      <c r="C201" s="272"/>
      <c r="D201" s="246"/>
      <c r="E201" s="246"/>
      <c r="F201" s="265" t="s">
        <v>48</v>
      </c>
      <c r="G201" s="246"/>
      <c r="H201" s="359" t="s">
        <v>603</v>
      </c>
      <c r="I201" s="359"/>
      <c r="J201" s="359"/>
      <c r="K201" s="287"/>
    </row>
    <row r="202" spans="2:11" ht="15" customHeight="1">
      <c r="B202" s="266"/>
      <c r="C202" s="272"/>
      <c r="D202" s="246"/>
      <c r="E202" s="246"/>
      <c r="F202" s="265" t="s">
        <v>51</v>
      </c>
      <c r="G202" s="246"/>
      <c r="H202" s="359" t="s">
        <v>604</v>
      </c>
      <c r="I202" s="359"/>
      <c r="J202" s="359"/>
      <c r="K202" s="287"/>
    </row>
    <row r="203" spans="2:11" ht="15" customHeight="1">
      <c r="B203" s="266"/>
      <c r="C203" s="246"/>
      <c r="D203" s="246"/>
      <c r="E203" s="246"/>
      <c r="F203" s="265" t="s">
        <v>49</v>
      </c>
      <c r="G203" s="246"/>
      <c r="H203" s="359" t="s">
        <v>605</v>
      </c>
      <c r="I203" s="359"/>
      <c r="J203" s="359"/>
      <c r="K203" s="287"/>
    </row>
    <row r="204" spans="2:11" ht="15" customHeight="1">
      <c r="B204" s="266"/>
      <c r="C204" s="246"/>
      <c r="D204" s="246"/>
      <c r="E204" s="246"/>
      <c r="F204" s="265" t="s">
        <v>50</v>
      </c>
      <c r="G204" s="246"/>
      <c r="H204" s="359" t="s">
        <v>606</v>
      </c>
      <c r="I204" s="359"/>
      <c r="J204" s="359"/>
      <c r="K204" s="287"/>
    </row>
    <row r="205" spans="2:11" ht="15" customHeight="1">
      <c r="B205" s="266"/>
      <c r="C205" s="246"/>
      <c r="D205" s="246"/>
      <c r="E205" s="246"/>
      <c r="F205" s="265"/>
      <c r="G205" s="246"/>
      <c r="H205" s="246"/>
      <c r="I205" s="246"/>
      <c r="J205" s="246"/>
      <c r="K205" s="287"/>
    </row>
    <row r="206" spans="2:11" ht="15" customHeight="1">
      <c r="B206" s="266"/>
      <c r="C206" s="246" t="s">
        <v>547</v>
      </c>
      <c r="D206" s="246"/>
      <c r="E206" s="246"/>
      <c r="F206" s="265" t="s">
        <v>82</v>
      </c>
      <c r="G206" s="246"/>
      <c r="H206" s="359" t="s">
        <v>607</v>
      </c>
      <c r="I206" s="359"/>
      <c r="J206" s="359"/>
      <c r="K206" s="287"/>
    </row>
    <row r="207" spans="2:11" ht="15" customHeight="1">
      <c r="B207" s="266"/>
      <c r="C207" s="272"/>
      <c r="D207" s="246"/>
      <c r="E207" s="246"/>
      <c r="F207" s="265" t="s">
        <v>444</v>
      </c>
      <c r="G207" s="246"/>
      <c r="H207" s="359" t="s">
        <v>445</v>
      </c>
      <c r="I207" s="359"/>
      <c r="J207" s="359"/>
      <c r="K207" s="287"/>
    </row>
    <row r="208" spans="2:11" ht="15" customHeight="1">
      <c r="B208" s="266"/>
      <c r="C208" s="246"/>
      <c r="D208" s="246"/>
      <c r="E208" s="246"/>
      <c r="F208" s="265" t="s">
        <v>442</v>
      </c>
      <c r="G208" s="246"/>
      <c r="H208" s="359" t="s">
        <v>608</v>
      </c>
      <c r="I208" s="359"/>
      <c r="J208" s="359"/>
      <c r="K208" s="287"/>
    </row>
    <row r="209" spans="2:11" ht="15" customHeight="1">
      <c r="B209" s="304"/>
      <c r="C209" s="272"/>
      <c r="D209" s="272"/>
      <c r="E209" s="272"/>
      <c r="F209" s="265" t="s">
        <v>446</v>
      </c>
      <c r="G209" s="251"/>
      <c r="H209" s="358" t="s">
        <v>447</v>
      </c>
      <c r="I209" s="358"/>
      <c r="J209" s="358"/>
      <c r="K209" s="305"/>
    </row>
    <row r="210" spans="2:11" ht="15" customHeight="1">
      <c r="B210" s="304"/>
      <c r="C210" s="272"/>
      <c r="D210" s="272"/>
      <c r="E210" s="272"/>
      <c r="F210" s="265" t="s">
        <v>448</v>
      </c>
      <c r="G210" s="251"/>
      <c r="H210" s="358" t="s">
        <v>609</v>
      </c>
      <c r="I210" s="358"/>
      <c r="J210" s="358"/>
      <c r="K210" s="305"/>
    </row>
    <row r="211" spans="2:11" ht="15" customHeight="1">
      <c r="B211" s="304"/>
      <c r="C211" s="272"/>
      <c r="D211" s="272"/>
      <c r="E211" s="272"/>
      <c r="F211" s="306"/>
      <c r="G211" s="251"/>
      <c r="H211" s="307"/>
      <c r="I211" s="307"/>
      <c r="J211" s="307"/>
      <c r="K211" s="305"/>
    </row>
    <row r="212" spans="2:11" ht="15" customHeight="1">
      <c r="B212" s="304"/>
      <c r="C212" s="246" t="s">
        <v>571</v>
      </c>
      <c r="D212" s="272"/>
      <c r="E212" s="272"/>
      <c r="F212" s="265">
        <v>1</v>
      </c>
      <c r="G212" s="251"/>
      <c r="H212" s="358" t="s">
        <v>610</v>
      </c>
      <c r="I212" s="358"/>
      <c r="J212" s="358"/>
      <c r="K212" s="305"/>
    </row>
    <row r="213" spans="2:11" ht="15" customHeight="1">
      <c r="B213" s="304"/>
      <c r="C213" s="272"/>
      <c r="D213" s="272"/>
      <c r="E213" s="272"/>
      <c r="F213" s="265">
        <v>2</v>
      </c>
      <c r="G213" s="251"/>
      <c r="H213" s="358" t="s">
        <v>611</v>
      </c>
      <c r="I213" s="358"/>
      <c r="J213" s="358"/>
      <c r="K213" s="305"/>
    </row>
    <row r="214" spans="2:11" ht="15" customHeight="1">
      <c r="B214" s="304"/>
      <c r="C214" s="272"/>
      <c r="D214" s="272"/>
      <c r="E214" s="272"/>
      <c r="F214" s="265">
        <v>3</v>
      </c>
      <c r="G214" s="251"/>
      <c r="H214" s="358" t="s">
        <v>612</v>
      </c>
      <c r="I214" s="358"/>
      <c r="J214" s="358"/>
      <c r="K214" s="305"/>
    </row>
    <row r="215" spans="2:11" ht="15" customHeight="1">
      <c r="B215" s="304"/>
      <c r="C215" s="272"/>
      <c r="D215" s="272"/>
      <c r="E215" s="272"/>
      <c r="F215" s="265">
        <v>4</v>
      </c>
      <c r="G215" s="251"/>
      <c r="H215" s="358" t="s">
        <v>613</v>
      </c>
      <c r="I215" s="358"/>
      <c r="J215" s="358"/>
      <c r="K215" s="305"/>
    </row>
    <row r="216" spans="2:11" ht="12.75" customHeight="1">
      <c r="B216" s="308"/>
      <c r="C216" s="309"/>
      <c r="D216" s="309"/>
      <c r="E216" s="309"/>
      <c r="F216" s="309"/>
      <c r="G216" s="309"/>
      <c r="H216" s="309"/>
      <c r="I216" s="309"/>
      <c r="J216" s="309"/>
      <c r="K216" s="310"/>
    </row>
  </sheetData>
  <sheetProtection password="CC35" sheet="1" objects="1" scenarios="1" formatCells="0" formatColumns="0" formatRows="0" sort="0" autoFilter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Michálek Václav</dc:creator>
  <cp:keywords/>
  <dc:description/>
  <cp:lastModifiedBy>Michálek Václav</cp:lastModifiedBy>
  <dcterms:created xsi:type="dcterms:W3CDTF">2017-02-07T17:01:20Z</dcterms:created>
  <dcterms:modified xsi:type="dcterms:W3CDTF">2017-02-08T07:54:57Z</dcterms:modified>
  <cp:category/>
  <cp:version/>
  <cp:contentType/>
  <cp:contentStatus/>
</cp:coreProperties>
</file>