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3" activeTab="6"/>
  </bookViews>
  <sheets>
    <sheet name="Rekapitulace stavby" sheetId="1" r:id="rId1"/>
    <sheet name="SO 001 - SO 001 Bourací p..." sheetId="2" r:id="rId2"/>
    <sheet name="SO 101 - SO 101 Zpevněné ..." sheetId="3" r:id="rId3"/>
    <sheet name="SO 431 - SO 431 Veřejné o..." sheetId="4" r:id="rId4"/>
    <sheet name="SO 801 - SO 801 Sadové úp..." sheetId="5" r:id="rId5"/>
    <sheet name="VRN - VRN Vedlejší rozpoč..." sheetId="6" r:id="rId6"/>
    <sheet name="Pokyny pro vyplnění" sheetId="7" r:id="rId7"/>
  </sheets>
  <definedNames>
    <definedName name="_xlnm._FilterDatabase" localSheetId="1" hidden="1">'SO 001 - SO 001 Bourací p...'!$C$78:$K$78</definedName>
    <definedName name="_xlnm._FilterDatabase" localSheetId="2" hidden="1">'SO 101 - SO 101 Zpevněné ...'!$C$82:$K$82</definedName>
    <definedName name="_xlnm._FilterDatabase" localSheetId="3" hidden="1">'SO 431 - SO 431 Veřejné o...'!$C$80:$K$80</definedName>
    <definedName name="_xlnm._FilterDatabase" localSheetId="4" hidden="1">'SO 801 - SO 801 Sadové úp...'!$C$79:$K$79</definedName>
    <definedName name="_xlnm._FilterDatabase" localSheetId="5" hidden="1">'VRN - VRN Vedlejší rozpoč...'!$C$76:$K$76</definedName>
    <definedName name="_xlnm.Print_Titles" localSheetId="0">'Rekapitulace stavby'!$49:$49</definedName>
    <definedName name="_xlnm.Print_Titles" localSheetId="1">'SO 001 - SO 001 Bourací p...'!$78:$78</definedName>
    <definedName name="_xlnm.Print_Titles" localSheetId="2">'SO 101 - SO 101 Zpevněné ...'!$82:$82</definedName>
    <definedName name="_xlnm.Print_Titles" localSheetId="3">'SO 431 - SO 431 Veřejné o...'!$80:$80</definedName>
    <definedName name="_xlnm.Print_Titles" localSheetId="4">'SO 801 - SO 801 Sadové úp...'!$79:$79</definedName>
    <definedName name="_xlnm.Print_Titles" localSheetId="5">'VRN - VRN Vedlejší rozpoč...'!$76:$76</definedName>
    <definedName name="_xlnm.Print_Area" localSheetId="6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stavby'!$C$39:$AQ$57</definedName>
    <definedName name="_xlnm.Print_Area" localSheetId="1">'SO 001 - SO 001 Bourací p...'!$C$4:$J$36,'SO 001 - SO 001 Bourací p...'!$C$42:$J$60,'SO 001 - SO 001 Bourací p...'!$C$66:$K$131</definedName>
    <definedName name="_xlnm.Print_Area" localSheetId="2">'SO 101 - SO 101 Zpevněné ...'!$C$4:$J$36,'SO 101 - SO 101 Zpevněné ...'!$C$42:$J$64,'SO 101 - SO 101 Zpevněné ...'!$C$70:$K$278</definedName>
    <definedName name="_xlnm.Print_Area" localSheetId="3">'SO 431 - SO 431 Veřejné o...'!$C$4:$J$36,'SO 431 - SO 431 Veřejné o...'!$C$42:$J$62,'SO 431 - SO 431 Veřejné o...'!$C$68:$K$478</definedName>
    <definedName name="_xlnm.Print_Area" localSheetId="4">'SO 801 - SO 801 Sadové úp...'!$C$4:$J$36,'SO 801 - SO 801 Sadové úp...'!$C$42:$J$61,'SO 801 - SO 801 Sadové úp...'!$C$67:$K$202</definedName>
    <definedName name="_xlnm.Print_Area" localSheetId="5">'VRN - VRN Vedlejší rozpoč...'!$C$4:$J$36,'VRN - VRN Vedlejší rozpoč...'!$C$42:$J$58,'VRN - VRN Vedlejší rozpoč...'!$C$64:$K$92</definedName>
  </definedNames>
  <calcPr fullCalcOnLoad="1"/>
</workbook>
</file>

<file path=xl/sharedStrings.xml><?xml version="1.0" encoding="utf-8"?>
<sst xmlns="http://schemas.openxmlformats.org/spreadsheetml/2006/main" count="8611" uniqueCount="1450">
  <si>
    <t>Export VZ</t>
  </si>
  <si>
    <t>List obsahuje:</t>
  </si>
  <si>
    <t>3.0</t>
  </si>
  <si>
    <t>False</t>
  </si>
  <si>
    <t>{E2767C6E-F550-4B6F-A260-8BC6C5DD2528}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</si>
  <si>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</si>
  <si>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</si>
  <si>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</si>
  <si>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</si>
  <si>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</si>
  <si>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</si>
  <si>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</si>
  <si>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</si>
  <si>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432014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</si>
  <si>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</si>
  <si>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</si>
  <si>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parku ¸¸Městské sady¨</t>
  </si>
  <si>
    <t>0,1</t>
  </si>
  <si>
    <t>KSO:</t>
  </si>
  <si>
    <t>822</t>
  </si>
  <si>
    <t>CC-CZ:</t>
  </si>
  <si>
    <t>2</t>
  </si>
  <si>
    <t>1</t>
  </si>
  <si>
    <t>Místo:</t>
  </si>
  <si>
    <t>Cheb, ulice Májová</t>
  </si>
  <si>
    <t>Datum:</t>
  </si>
  <si>
    <t>04.11.2014</t>
  </si>
  <si>
    <t>10</t>
  </si>
  <si>
    <t>CZ-CPV:</t>
  </si>
  <si>
    <t>44000000-0</t>
  </si>
  <si>
    <t>CZ-CPA:</t>
  </si>
  <si>
    <t>42</t>
  </si>
  <si>
    <t>100</t>
  </si>
  <si>
    <t>Zadavatel:</t>
  </si>
  <si>
    <t>IČ:</t>
  </si>
  <si>
    <t>Město Cheb</t>
  </si>
  <si>
    <t>DIČ:</t>
  </si>
  <si>
    <t>Uchazeč:</t>
  </si>
  <si>
    <t>Vyplň údaj</t>
  </si>
  <si>
    <t>Projektant: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</si>
  <si>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</si>
  <si>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</si>
  <si>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</si>
  <si>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</si>
  <si>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</si>
  <si>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</si>
  <si>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</si>
  <si>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</si>
  <si>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</si>
  <si>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</si>
  <si>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</si>
  <si>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</si>
  <si>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</si>
  <si>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</si>
  <si>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</si>
  <si>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</si>
  <si>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</si>
  <si>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</si>
  <si>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</si>
  <si>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</si>
  <si>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</si>
  <si>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</si>
  <si>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</si>
  <si>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</si>
  <si>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</si>
  <si>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</si>
  <si>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</si>
  <si>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</si>
  <si>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</si>
  <si>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</si>
  <si>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</si>
  <si>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</si>
  <si>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</si>
  <si>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</si>
  <si>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</si>
  <si>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</si>
  <si>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</si>
  <si>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</si>
  <si>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</si>
  <si>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</si>
  <si>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</si>
  <si>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001</t>
  </si>
  <si>
    <t>SO 001 Bourací práce</t>
  </si>
  <si>
    <t>STA</t>
  </si>
  <si>
    <t>{BA3C5194-5E1E-452A-A2C4-294E64165183}</t>
  </si>
  <si>
    <t>SO 101</t>
  </si>
  <si>
    <t>SO 101 Zpevněné plochy</t>
  </si>
  <si>
    <t>{7946C2A5-07C8-404B-954A-C2BA72C6B2A9}</t>
  </si>
  <si>
    <t>SO 431</t>
  </si>
  <si>
    <t>SO 431 Veřejné osvětlení, kabel elektro</t>
  </si>
  <si>
    <t>{A10D1DD9-ACBD-4F6D-8577-CAE675B96706}</t>
  </si>
  <si>
    <t>SO 801</t>
  </si>
  <si>
    <t>SO 801 Sadové úpravy</t>
  </si>
  <si>
    <t>{793C9CEB-C522-4F64-99C9-86C74BBD7A0C}</t>
  </si>
  <si>
    <t>VRN</t>
  </si>
  <si>
    <t>VRN Vedlejší rozpočtové náklady</t>
  </si>
  <si>
    <t>{85ACEA4B-A78C-46AA-9DB5-4A5815B2B289}</t>
  </si>
  <si>
    <t>Zpět na list:</t>
  </si>
  <si>
    <t>KRYCÍ LIST SOUPISU</t>
  </si>
  <si>
    <t>Objekt:</t>
  </si>
  <si>
    <t>SO 001 - SO 001 Bourací práce</t>
  </si>
  <si>
    <t>45000000-7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</si>
  <si>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</si>
  <si>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</si>
  <si>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</si>
  <si>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</si>
  <si>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</si>
  <si>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</si>
  <si>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</si>
  <si>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</si>
  <si>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</si>
  <si>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</si>
  <si>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</si>
  <si>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</si>
  <si>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</si>
  <si>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</si>
  <si>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</si>
  <si>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</si>
  <si>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</si>
  <si>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</si>
  <si>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</si>
  <si>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</si>
  <si>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</si>
  <si>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</si>
  <si>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</si>
  <si>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</si>
  <si>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</si>
  <si>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</si>
  <si>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</si>
  <si>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</si>
  <si>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966001211</t>
  </si>
  <si>
    <t>Odstranění lavičky stabilní zabetonované</t>
  </si>
  <si>
    <t>kus</t>
  </si>
  <si>
    <t>CS ÚRS 2014 01</t>
  </si>
  <si>
    <t>4</t>
  </si>
  <si>
    <t>-2058834824</t>
  </si>
  <si>
    <t>P</t>
  </si>
  <si>
    <t>Poznámka k položce:
včetně zemních prací, beton. základu, základy na skládku do 5 km, lavička do skladu investora do 2 km</t>
  </si>
  <si>
    <t>966001311</t>
  </si>
  <si>
    <t>Odstranění odpadkového koše s betonovou patkou</t>
  </si>
  <si>
    <t>357930419</t>
  </si>
  <si>
    <t>Poznámka k položce:
včetně zemních prací, beton. základu, základy na skládku do 5 km, koš do skladu investora do 2 km</t>
  </si>
  <si>
    <t>3</t>
  </si>
  <si>
    <t>113106123</t>
  </si>
  <si>
    <t>Rozebrání dlažeb komunikací pro pěší ze zámkových dlaždic</t>
  </si>
  <si>
    <t>m2</t>
  </si>
  <si>
    <t>-292295521</t>
  </si>
  <si>
    <t>VV</t>
  </si>
  <si>
    <t>186"ostatní dlažba do skladu investora</t>
  </si>
  <si>
    <t>195 "ulice Vrbenského nechat na stavbě</t>
  </si>
  <si>
    <t>197 "ulice 26. dubna po staveništní čáru nechat na stavbě</t>
  </si>
  <si>
    <t>Součet</t>
  </si>
  <si>
    <t>113201112</t>
  </si>
  <si>
    <t>Vytrhání obrub silničních ležatých kamenných</t>
  </si>
  <si>
    <t>m</t>
  </si>
  <si>
    <t>-309560940</t>
  </si>
  <si>
    <t>60 "kamenné silniční K nemocnici</t>
  </si>
  <si>
    <t>50 "štípané K nemocnici</t>
  </si>
  <si>
    <t>100 "26. dubna</t>
  </si>
  <si>
    <t>5</t>
  </si>
  <si>
    <t>IP 22</t>
  </si>
  <si>
    <t>řezání kamenných obrub</t>
  </si>
  <si>
    <t>1147874616</t>
  </si>
  <si>
    <t>Poznámka k položce:
řezání některých obrub pro těsný styk bočních hran okolo 5 cm</t>
  </si>
  <si>
    <t>6</t>
  </si>
  <si>
    <t>113204111</t>
  </si>
  <si>
    <t>Vytrhání obrub záhonových</t>
  </si>
  <si>
    <t>-106598975</t>
  </si>
  <si>
    <t>2225</t>
  </si>
  <si>
    <t>7</t>
  </si>
  <si>
    <t>979021112</t>
  </si>
  <si>
    <t xml:space="preserve">Očištění vybouraných obrubníků a krajníků chodníkových </t>
  </si>
  <si>
    <t>-2089279899</t>
  </si>
  <si>
    <t>8</t>
  </si>
  <si>
    <t>979051111</t>
  </si>
  <si>
    <t xml:space="preserve">Očištění dlaždic se spárováním z kameniva těženého </t>
  </si>
  <si>
    <t>899738778</t>
  </si>
  <si>
    <t>9</t>
  </si>
  <si>
    <t>113107131</t>
  </si>
  <si>
    <t>Odstranění podkladu  z betonu prostého tl 150 mm</t>
  </si>
  <si>
    <t>993476739</t>
  </si>
  <si>
    <t>Poznámka k položce:
dle geologie možnost výskytu na cca. 50 % stáv. zpevněných ploch</t>
  </si>
  <si>
    <t>113107153-2</t>
  </si>
  <si>
    <t>Odstranění podkladu  z kameniva těženého tl 300 mm</t>
  </si>
  <si>
    <t>1886652019</t>
  </si>
  <si>
    <t>11</t>
  </si>
  <si>
    <t>113107242</t>
  </si>
  <si>
    <t>Odstranění podkladu živičných tl 100 mm</t>
  </si>
  <si>
    <t>1130815505</t>
  </si>
  <si>
    <t>3643</t>
  </si>
  <si>
    <t>12</t>
  </si>
  <si>
    <t>113107243</t>
  </si>
  <si>
    <t>Odstranění podkladu živičných tl 150 mm - pracovní prostory podél obrub v silnici</t>
  </si>
  <si>
    <t>2009259794</t>
  </si>
  <si>
    <t>13</t>
  </si>
  <si>
    <t>IP 21</t>
  </si>
  <si>
    <t>demontáž, přemístění a montáž svislé značky</t>
  </si>
  <si>
    <t>ks</t>
  </si>
  <si>
    <t>800353001</t>
  </si>
  <si>
    <t>Poznámka k položce:
přemístění stáv. značení v rámci parku, včetně zemních prací, betonáže</t>
  </si>
  <si>
    <t>997</t>
  </si>
  <si>
    <t>Přesun sutě</t>
  </si>
  <si>
    <t>14</t>
  </si>
  <si>
    <t>162701103</t>
  </si>
  <si>
    <t>Vodorovné přemístění do 8000 m výkopku/sypaniny z horniny tř. 1 až 4</t>
  </si>
  <si>
    <t>m3</t>
  </si>
  <si>
    <t>2022898961</t>
  </si>
  <si>
    <t>3643*0,3</t>
  </si>
  <si>
    <t>997211511</t>
  </si>
  <si>
    <t>Vodorovná doprava suti po suchu na vzdálenost do 1 km</t>
  </si>
  <si>
    <t>t</t>
  </si>
  <si>
    <t>1593007591</t>
  </si>
  <si>
    <t>660+42"živice</t>
  </si>
  <si>
    <t>450"betony</t>
  </si>
  <si>
    <t>90"obruby</t>
  </si>
  <si>
    <t>15"ostatní do 2 km do skladu investora</t>
  </si>
  <si>
    <t>50"dlažba</t>
  </si>
  <si>
    <t>16</t>
  </si>
  <si>
    <t>997211519</t>
  </si>
  <si>
    <t>Příplatek ZKD 1 km u vodorovné dopravy suti</t>
  </si>
  <si>
    <t>677837537</t>
  </si>
  <si>
    <t>1307*7</t>
  </si>
  <si>
    <t>17</t>
  </si>
  <si>
    <t>997221815</t>
  </si>
  <si>
    <t>Poplatek za uložení betonového odpadu na skládce (skládkovné)</t>
  </si>
  <si>
    <t>1216604951</t>
  </si>
  <si>
    <t>360+90</t>
  </si>
  <si>
    <t>18</t>
  </si>
  <si>
    <t>997221845</t>
  </si>
  <si>
    <t>Poplatek za uložení odpadu z asfaltových povrchů na skládce (skládkovné)</t>
  </si>
  <si>
    <t>852433379</t>
  </si>
  <si>
    <t>660+43</t>
  </si>
  <si>
    <t>19</t>
  </si>
  <si>
    <t>997221855</t>
  </si>
  <si>
    <t>Poplatek za uložení odpadu z kameniva na skládce (skládkovné)</t>
  </si>
  <si>
    <t>-164765756</t>
  </si>
  <si>
    <t>1900</t>
  </si>
  <si>
    <t>SO 101 - SO 101 Zpevněné plochy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</si>
  <si>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</si>
  <si>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</si>
  <si>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</si>
  <si>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</t>
  </si>
  <si>
    <t xml:space="preserve">      99 - Přesun hmot</t>
  </si>
  <si>
    <t>122202203</t>
  </si>
  <si>
    <t>Odkopávky a prokopávky nezapažené pro silnice objemu do 5000 m3 v hornině tř. 3</t>
  </si>
  <si>
    <t>-31125225</t>
  </si>
  <si>
    <t>640*0,3"mlatová cesta</t>
  </si>
  <si>
    <t>4300*0,40"chodníky po redukci výšky výkopku možné tlouštky betonových ploch</t>
  </si>
  <si>
    <t>135*0,3"vozovka pracovní spára</t>
  </si>
  <si>
    <t>4300*0,05"úprava zemní pláně do požad. sklonu</t>
  </si>
  <si>
    <t>600" terenní úpravy ostatní (základy bloků,...)</t>
  </si>
  <si>
    <t>195 "vsakovací jímky</t>
  </si>
  <si>
    <t>56"trativody</t>
  </si>
  <si>
    <t>122202209</t>
  </si>
  <si>
    <t>Příplatek k odkopávkám a prokopávkám pro silnice v hornině tř. 3 za lepivost</t>
  </si>
  <si>
    <t>-1963301462</t>
  </si>
  <si>
    <t>162301101</t>
  </si>
  <si>
    <t>Vodorovné přemístění do 500 m výkopku/sypaniny z horniny tř. 1 až 4</t>
  </si>
  <si>
    <t>1654238217</t>
  </si>
  <si>
    <t>Poznámka k položce:
použití výkopku na stavbě pro zásyp stáv. vybouraných chodníčků</t>
  </si>
  <si>
    <t>1000*0,3</t>
  </si>
  <si>
    <t>20*20*0,2 "zvednutí středové plochy do střechovitého sklonu</t>
  </si>
  <si>
    <t>171101103</t>
  </si>
  <si>
    <t>Uložení sypaniny z hornin soudržných do násypů zhutněných do 100 % PS</t>
  </si>
  <si>
    <t>1205384406</t>
  </si>
  <si>
    <t>2027791012</t>
  </si>
  <si>
    <t>3018-380</t>
  </si>
  <si>
    <t>171201211</t>
  </si>
  <si>
    <t>Poplatek za uložení odpadu ze sypaniny na skládce (skládkovné)</t>
  </si>
  <si>
    <t>CS ÚRS 2012 02</t>
  </si>
  <si>
    <t>-38689213</t>
  </si>
  <si>
    <t>2638*1,8</t>
  </si>
  <si>
    <t>181951102</t>
  </si>
  <si>
    <t>Úprava pláně v hornině tř. 1 až 4 se zhutněním</t>
  </si>
  <si>
    <t>1013414098</t>
  </si>
  <si>
    <t>3000</t>
  </si>
  <si>
    <t>IP 125</t>
  </si>
  <si>
    <t>vsakovací jímka</t>
  </si>
  <si>
    <t>-441962354</t>
  </si>
  <si>
    <t>Poznámka k položce:
zásyp hrubým matrialem, po obvodě a horní hraně vodpropustná folie, jáma min hloubky 2,00 m</t>
  </si>
  <si>
    <t>Zakládání</t>
  </si>
  <si>
    <t>212532111</t>
  </si>
  <si>
    <t>Lože pro trativody z kameniva hrubého drceného frakce 8/32 dle vzoru</t>
  </si>
  <si>
    <t>21951701</t>
  </si>
  <si>
    <t>Poznámka k položce:
nákup,doprava,položení</t>
  </si>
  <si>
    <t>350*0,4*0,4</t>
  </si>
  <si>
    <t>M</t>
  </si>
  <si>
    <t>vodopropustná separační folie - okolo drenáží</t>
  </si>
  <si>
    <t>965734915</t>
  </si>
  <si>
    <t>Poznámka k položce:
nákup,doprava,položení, odolná proti protrhnutí</t>
  </si>
  <si>
    <t>(0,4+0,4+0,4+0,4)*350</t>
  </si>
  <si>
    <t>286112230</t>
  </si>
  <si>
    <t xml:space="preserve">trubka drenážní flexibilní DN 100 </t>
  </si>
  <si>
    <t>-1017919677</t>
  </si>
  <si>
    <t>Vodorovné konstrukce</t>
  </si>
  <si>
    <t>465513228</t>
  </si>
  <si>
    <t xml:space="preserve">Dlažba z kamenných desek 50/50/5 cm na cementovou maltu s vyspárováním </t>
  </si>
  <si>
    <t>-365553151</t>
  </si>
  <si>
    <t>583811640</t>
  </si>
  <si>
    <t>deska dlažební, žula tryskaná, 50x50 tl 5 cm</t>
  </si>
  <si>
    <t>-1938313091</t>
  </si>
  <si>
    <t>IP 64</t>
  </si>
  <si>
    <t>řezání kamenných desek</t>
  </si>
  <si>
    <t>-243917585</t>
  </si>
  <si>
    <t>Komunikace</t>
  </si>
  <si>
    <t>463211141</t>
  </si>
  <si>
    <t>lomová výsivka zavibrovaná 30kg/m2 tl do 5 cm-mlatová cesta</t>
  </si>
  <si>
    <t>922039476</t>
  </si>
  <si>
    <t>610*0,05</t>
  </si>
  <si>
    <t>564851111-1</t>
  </si>
  <si>
    <t>Podklad ze štěrkodrtě ŠD 0/16 tl 150 mm</t>
  </si>
  <si>
    <t>-547985746</t>
  </si>
  <si>
    <t>610*1,05</t>
  </si>
  <si>
    <t>564861111-1</t>
  </si>
  <si>
    <t>Podklad ze štěrkodrtě ŠD tl 200 mm - sanace</t>
  </si>
  <si>
    <t>1414274075</t>
  </si>
  <si>
    <t>641</t>
  </si>
  <si>
    <t>591411111</t>
  </si>
  <si>
    <t>Kladení dlažby z mozaiky jednobarevné komunikací pro pěší lože z kameniva</t>
  </si>
  <si>
    <t>-1352805238</t>
  </si>
  <si>
    <t>Poznámka k položce:
plošky u trojúhel. památníku</t>
  </si>
  <si>
    <t>583800100</t>
  </si>
  <si>
    <t>mozaika dlažební, žula 4/6 cm šedá - světlá</t>
  </si>
  <si>
    <t>-1589844506</t>
  </si>
  <si>
    <t>4,5/8,5</t>
  </si>
  <si>
    <t>20</t>
  </si>
  <si>
    <t>919735113</t>
  </si>
  <si>
    <t>Řezání stávajícího živičného krytu hl do 150 mm</t>
  </si>
  <si>
    <t>366781727</t>
  </si>
  <si>
    <t>100+125</t>
  </si>
  <si>
    <t>599141111</t>
  </si>
  <si>
    <t>Vyplnění spár  živičnou zálivkou</t>
  </si>
  <si>
    <t>-798402659</t>
  </si>
  <si>
    <t>22</t>
  </si>
  <si>
    <t>577134111</t>
  </si>
  <si>
    <t>Asfaltový beton vrstva obrusná ACO 11 (ABS) tř. I tl 40 mm</t>
  </si>
  <si>
    <t>-1564538285</t>
  </si>
  <si>
    <t>23</t>
  </si>
  <si>
    <t>573231111</t>
  </si>
  <si>
    <t>Postřik živičný spojovací ze silniční emulze v množství do 0,7 kg/m2</t>
  </si>
  <si>
    <t>313717568</t>
  </si>
  <si>
    <t>135</t>
  </si>
  <si>
    <t>24</t>
  </si>
  <si>
    <t>565165111</t>
  </si>
  <si>
    <t xml:space="preserve">Asfaltový beton vrstva podkladní ACP 16 (obalované kamenivo OKS) tl 80 mm </t>
  </si>
  <si>
    <t>60040856</t>
  </si>
  <si>
    <t>225*0,6</t>
  </si>
  <si>
    <t>25</t>
  </si>
  <si>
    <t>573111113</t>
  </si>
  <si>
    <t>Postřik živičný infiltrační s posypem z asfaltu množství 1,5 kg/m2</t>
  </si>
  <si>
    <t>-2080069704</t>
  </si>
  <si>
    <t>26</t>
  </si>
  <si>
    <t>564952111</t>
  </si>
  <si>
    <t>Podklad z mechanicky zpevněného kameniva MZK tl 150 mm</t>
  </si>
  <si>
    <t>1193037241</t>
  </si>
  <si>
    <t>27</t>
  </si>
  <si>
    <t>564861111</t>
  </si>
  <si>
    <t>Podklad ze štěrkodrtě ŠD tl 200 mm</t>
  </si>
  <si>
    <t>-1518454333</t>
  </si>
  <si>
    <t>28</t>
  </si>
  <si>
    <t>591211111</t>
  </si>
  <si>
    <t>Kladení dlažby z kostek drobných z kamene do lože z kameniva těženého tl 50 mm</t>
  </si>
  <si>
    <t>-828061484</t>
  </si>
  <si>
    <t>147 "kamenná 10/10 tmavá</t>
  </si>
  <si>
    <t>194 " kamenná 10/10 cm světlá</t>
  </si>
  <si>
    <t>29</t>
  </si>
  <si>
    <t>583801200</t>
  </si>
  <si>
    <t>kostka dlažební drobná, žula velikost 8/10 cm</t>
  </si>
  <si>
    <t>845585261</t>
  </si>
  <si>
    <t>Poznámka k položce:
1t = cca 5 m2</t>
  </si>
  <si>
    <t>341/5</t>
  </si>
  <si>
    <t>30</t>
  </si>
  <si>
    <t>596211130-6</t>
  </si>
  <si>
    <t>Kladení zámkové dlažby komunikací pro pěší tl 60 mm - pro bludiště</t>
  </si>
  <si>
    <t>-1105004827</t>
  </si>
  <si>
    <t>102</t>
  </si>
  <si>
    <t>31</t>
  </si>
  <si>
    <t>IP 31-6</t>
  </si>
  <si>
    <t>dlažba betonová 20/20 cm standard, bílá pro bludiště</t>
  </si>
  <si>
    <t>1645517267</t>
  </si>
  <si>
    <t>Poznámka k položce:
obdobný typ jako např. Liapor Vintířov</t>
  </si>
  <si>
    <t>102*1,1</t>
  </si>
  <si>
    <t>32</t>
  </si>
  <si>
    <t>591211111-1</t>
  </si>
  <si>
    <t>Kladení dlažby z kostek drobných černých 10/10 z kamene do lože z kameniva těženého tl 50 mm-bludiště</t>
  </si>
  <si>
    <t>-1921845089</t>
  </si>
  <si>
    <t>105 "kamenná 10/10 černá</t>
  </si>
  <si>
    <t>33</t>
  </si>
  <si>
    <t>583801200-3</t>
  </si>
  <si>
    <t>kostka dlažební drobná, žula velikost 10/10 cm, řezaná v bočních hranách, horní hrana hrubá štípaná - bludiště</t>
  </si>
  <si>
    <t>431452089</t>
  </si>
  <si>
    <t>Poznámka k položce:
kostka odstínu černé pro bludiště, kostka bude v bočních stranách řezaná pro těsný styk, horní hrana hrubý povrch štípaná, jedná se o vyšší cenu než u klasických štípaných kostek, je vyžadován přesný rozměr 10/10 cm pro přesnou skladbu bludiště</t>
  </si>
  <si>
    <t>105/5</t>
  </si>
  <si>
    <t>34</t>
  </si>
  <si>
    <t>596211130-2</t>
  </si>
  <si>
    <t xml:space="preserve">Kladení betonové vodící linie </t>
  </si>
  <si>
    <t>-780216992</t>
  </si>
  <si>
    <t>140*0,4</t>
  </si>
  <si>
    <t>35</t>
  </si>
  <si>
    <t>IP 31-3</t>
  </si>
  <si>
    <t>dlažba betonová vodící linka 20/20/ 6 cm - šedá</t>
  </si>
  <si>
    <t>443319688</t>
  </si>
  <si>
    <t>56*1,1</t>
  </si>
  <si>
    <t>36</t>
  </si>
  <si>
    <t>596211130</t>
  </si>
  <si>
    <t xml:space="preserve">Kladení zámkové dlažby komunikací pro pěší tl 60 mm </t>
  </si>
  <si>
    <t>248254774</t>
  </si>
  <si>
    <t>Poznámka k položce:
složitost v kombinaci vzoru a barev</t>
  </si>
  <si>
    <t>210" ulice k nemocnici</t>
  </si>
  <si>
    <t>197 "předláždění ul. 26. dubna</t>
  </si>
  <si>
    <t>195"předláždění ulice Vrbenského</t>
  </si>
  <si>
    <t>1370 "bílá v diagonálních chodnících</t>
  </si>
  <si>
    <t>445 "antracit 20/20 cmv diagonálních chodnících</t>
  </si>
  <si>
    <t>22 "antracitová jako občasný čtverec 40/40 cmv obvodových chodnících</t>
  </si>
  <si>
    <t>37</t>
  </si>
  <si>
    <t>IP 31</t>
  </si>
  <si>
    <t>dlažba betonová 20/20/6 cm přírodní - ulice K nemocnici</t>
  </si>
  <si>
    <t>-589455799</t>
  </si>
  <si>
    <t>38</t>
  </si>
  <si>
    <t>IP 31-1</t>
  </si>
  <si>
    <t>dlažba betonová 20/10/6 antracit - občasný čtverec40/40 cm v obvodových chodnících</t>
  </si>
  <si>
    <t>1106220272</t>
  </si>
  <si>
    <t>39</t>
  </si>
  <si>
    <t>IP 31-10</t>
  </si>
  <si>
    <t>dlažba betonová 20/20/6 standard antracit - v diagonálních chodnících</t>
  </si>
  <si>
    <t>1599212609</t>
  </si>
  <si>
    <t>445*1,05</t>
  </si>
  <si>
    <t>40</t>
  </si>
  <si>
    <t>IP 31-11</t>
  </si>
  <si>
    <t>dlažba betonová 20/20/6 standard bílá - v diagonálních chodnících</t>
  </si>
  <si>
    <t>-2049490588</t>
  </si>
  <si>
    <t>1370*1,05</t>
  </si>
  <si>
    <t>41</t>
  </si>
  <si>
    <t>IP 31-13</t>
  </si>
  <si>
    <t>dlažba betonová 20/10/6 reliefní slepecká</t>
  </si>
  <si>
    <t>1894151975</t>
  </si>
  <si>
    <t>45</t>
  </si>
  <si>
    <t>564851111</t>
  </si>
  <si>
    <t>Podklad ze štěrkodrtě ŠD 0/32  tl 150 mm</t>
  </si>
  <si>
    <t>632575904</t>
  </si>
  <si>
    <t>(12+4,5+102+341+105+56+2432)*1,05</t>
  </si>
  <si>
    <t>43</t>
  </si>
  <si>
    <t>564871111</t>
  </si>
  <si>
    <t>Podklad ze štěrkodrtě ŠD 0/45 tl 250 mm - sanace</t>
  </si>
  <si>
    <t>-953656295</t>
  </si>
  <si>
    <t>3205*1,35</t>
  </si>
  <si>
    <t>44</t>
  </si>
  <si>
    <t>IP 5</t>
  </si>
  <si>
    <t>zkouška zemní pláně</t>
  </si>
  <si>
    <t>-1754670731</t>
  </si>
  <si>
    <t>Ostatní konstrukce a práce</t>
  </si>
  <si>
    <t>916241213</t>
  </si>
  <si>
    <t>Osazení obrubníku kamenného stojatého s boční opěrou do lože z betonu prostého</t>
  </si>
  <si>
    <t>155623262</t>
  </si>
  <si>
    <t>Poznámka k položce:
použití 150 stáv. obrub</t>
  </si>
  <si>
    <t>210 "ulice 26. dubna a K nemocnici</t>
  </si>
  <si>
    <t>60 "okolo bludiště</t>
  </si>
  <si>
    <t>46</t>
  </si>
  <si>
    <t>583803130</t>
  </si>
  <si>
    <t>obrubník kamenný přímý, žula, OP2 30x20</t>
  </si>
  <si>
    <t>-1810118628</t>
  </si>
  <si>
    <t>60 "nové namísto štípaných v ulici K nemocnici</t>
  </si>
  <si>
    <t>30"nové po odřezání bočních hran stávajících</t>
  </si>
  <si>
    <t>47</t>
  </si>
  <si>
    <t>583803740</t>
  </si>
  <si>
    <t>obrubník kamenný přímý, žula, OP 8x25 cm</t>
  </si>
  <si>
    <t>-1597787881</t>
  </si>
  <si>
    <t>Poznámka k položce:
1 bm = 82 kg</t>
  </si>
  <si>
    <t>48</t>
  </si>
  <si>
    <t>916331112</t>
  </si>
  <si>
    <t>Osazení zahradního obrubníku betonového do lože z betonu s boční opěrou</t>
  </si>
  <si>
    <t>-74271082</t>
  </si>
  <si>
    <t>49</t>
  </si>
  <si>
    <t>592172200</t>
  </si>
  <si>
    <t>obrubník betonový parkový 50x8x25 cm přírodní</t>
  </si>
  <si>
    <t>1788044331</t>
  </si>
  <si>
    <t>1210*2</t>
  </si>
  <si>
    <t>50</t>
  </si>
  <si>
    <t>592172200-2</t>
  </si>
  <si>
    <t>obrubník betonový parkový 50x8x25 cm přírodní obloukový</t>
  </si>
  <si>
    <t>1912169261</t>
  </si>
  <si>
    <t>100*2</t>
  </si>
  <si>
    <t>51</t>
  </si>
  <si>
    <t>592172200-1</t>
  </si>
  <si>
    <t>plastová obruba ukotvená v zemi</t>
  </si>
  <si>
    <t>351167502</t>
  </si>
  <si>
    <t>52</t>
  </si>
  <si>
    <t>916331112-1</t>
  </si>
  <si>
    <t>Osazení plastové obruby-pásek</t>
  </si>
  <si>
    <t>-1211479626</t>
  </si>
  <si>
    <t>Poznámka k položce:
včetně příchytných trnů</t>
  </si>
  <si>
    <t>53</t>
  </si>
  <si>
    <t>935113111</t>
  </si>
  <si>
    <t>Osazení odvodňovacího polymerbetonového žlabu s krycím roštem šířky do 200 mm</t>
  </si>
  <si>
    <t>1363808396</t>
  </si>
  <si>
    <t>54</t>
  </si>
  <si>
    <t>592270000</t>
  </si>
  <si>
    <t>žlab odvodňovací DN 100</t>
  </si>
  <si>
    <t>2005569060</t>
  </si>
  <si>
    <t>55</t>
  </si>
  <si>
    <t>592270220</t>
  </si>
  <si>
    <t>rošt můstkový DN 100 - grafitová tvárná litina černá š=50 cm, tř.zatíž. C250</t>
  </si>
  <si>
    <t>-1413988861</t>
  </si>
  <si>
    <t>56</t>
  </si>
  <si>
    <t>IP 52</t>
  </si>
  <si>
    <t>montáž betonových bloků na místě</t>
  </si>
  <si>
    <t>-2140359016</t>
  </si>
  <si>
    <t>Poznámka k položce:
využití zdvižného zařízení pomocí kotev již zapracovaných v blocích, osazení na betonové základy</t>
  </si>
  <si>
    <t>57</t>
  </si>
  <si>
    <t>IP 56</t>
  </si>
  <si>
    <t>betonové bloky pro zídky obloukové, výška 55 cm, šířka 70 cm</t>
  </si>
  <si>
    <t>-2082669184</t>
  </si>
  <si>
    <t xml:space="preserve">Poznámka k položce:
beton C 30/37 XF2, hladké, dle ČSN 13198, bloky plné, termín výroby cca 8 týdnů, do vrchní plochy pro lepší manipulaci zabetonovat manipulační kotvy , otvory poté budou zakryty a zalepeny plastovými víčky, zkosené hrany, povrchová úprava hladká, bílá barva, výška 55 cm, včetně dopravy, složení, obdobný typ jako doporučený Beton Těšovice, </t>
  </si>
  <si>
    <t>2,7 "pro vnitřní R=5,20 m délka oblouku 2,70 m</t>
  </si>
  <si>
    <t>3,5 "pro vnitřní R=5,20 m délka oblouku 3,50 m</t>
  </si>
  <si>
    <t>3,5 " pro vnitřní R=5,20 m, délka oblouku 3,50 m</t>
  </si>
  <si>
    <t>2*8 "pro vnitřní R=4,30 m, délka oblouku 8,00 m</t>
  </si>
  <si>
    <t>4*11 "pro vnitřní R=5,20 m, dílka oblouku 11,00 m</t>
  </si>
  <si>
    <t>58</t>
  </si>
  <si>
    <t>IP 56-1</t>
  </si>
  <si>
    <t>betonové bloky pro zídky rovné, výška 55 cm, šířka 70 cm</t>
  </si>
  <si>
    <t>-1210094059</t>
  </si>
  <si>
    <t>Poznámka k položce:
beton C 30/37 XF2, hladké, dle ČSN 13198, bloky plné, termín výroby cca 8 týdnů, do vrchní plochy pro lepší manipulaci zabetonovat manipulační kotvy , otvory poté budou zakryty a zalepeny plastovými víčky, zkosené hrany, povrchová úprava hladká, bílá barva, výška 55 cm, včetně dopravy, složení,  obdobný typ jako doporučený Beton Těšovice</t>
  </si>
  <si>
    <t>15,6+10,6</t>
  </si>
  <si>
    <t>59</t>
  </si>
  <si>
    <t>274313611</t>
  </si>
  <si>
    <t>Základové pásy z betonu tř. C 16/20</t>
  </si>
  <si>
    <t>616927018</t>
  </si>
  <si>
    <t>Poznámka k položce:
včetně bednění a odbednění, horní hrana pasu v rovině, nutno počítat s možným odskokem pasů ve třetině, přesné osazení bude určeno na místě investorem a projektantem, popř. architektem, včetně štěrkového podkladu pod základy min tlouštka 15 cm</t>
  </si>
  <si>
    <t>(70+27)*0,8*0,55</t>
  </si>
  <si>
    <t>60</t>
  </si>
  <si>
    <t>IP 55</t>
  </si>
  <si>
    <t>lavička parková dřevěná délka 1,50 m sedák i opěradlo z dřevěných lamel</t>
  </si>
  <si>
    <t>2085926801</t>
  </si>
  <si>
    <t>Poznámka k položce:
délka 1,50 m, výška 0,8, šířka 0,7 , sedák i opěradlo z tropického dřeva tmavě hnědé barvy, ocelová konstrukce,  kotvení pod dlažbu, včetně montáže a spodní stavby - upevnění do betonového základku pod dlažbu, RAL ocelových částí dle základního vzorníku, lamely připomínající koberec přehozený, obě dvojice noh příčně propojeny, obdobný typ jako MM Cité , včetně montáže a spodní stavby</t>
  </si>
  <si>
    <t>61</t>
  </si>
  <si>
    <t>IP 57</t>
  </si>
  <si>
    <t>odpadkové koše z ocelového těla včetně popelníku</t>
  </si>
  <si>
    <t>-590379978</t>
  </si>
  <si>
    <t>Poznámka k položce:
55 l, ocelové tělo, zhášeč s popelníkem, bez víka vhazovacího otvoru, žhášeč zajištěn připevněním šrouby proti odcizení, RAL barvy tmavě hnědé, 260/430/985, obdobný typ jako např. MM Cité , včetně montáže a spodní stavby - základek v podobě nízké vany pro osazení dle pokynů a plánků výrobce</t>
  </si>
  <si>
    <t>62</t>
  </si>
  <si>
    <t>IP 58</t>
  </si>
  <si>
    <t xml:space="preserve">stojan na kola, konstrukce z L profilu </t>
  </si>
  <si>
    <t>-2009106870</t>
  </si>
  <si>
    <t>Poznámka k položce:
konstrukce z L profilu 60 mm, délka pole 60 cm, kotvení pod dlažbu nebo v terenu, včetně montáže a spodní stavby to jest betonových základů, základek a upevnění dle požadavku výrobce, obdobný typ jako např. MM Cité. osová vzdálenost stojanů bude určena při stavbě, barva RAL tmavě hnědá</t>
  </si>
  <si>
    <t>63</t>
  </si>
  <si>
    <t>IP 59</t>
  </si>
  <si>
    <t>infotabule s možností osvětlení výška 2 m, se stříškou</t>
  </si>
  <si>
    <t>-1443466373</t>
  </si>
  <si>
    <t>Poznámka k položce:
využitelná plocha 900/700 mm, celoocelová, dvě nohy z ocelovcýh profilů, stříška, obdobný typ jako MM Cité , upevnněí v zemi na chemickou kotvu v beton. základku, včetně montáže a spodní stavby</t>
  </si>
  <si>
    <t>64</t>
  </si>
  <si>
    <t>IP 60</t>
  </si>
  <si>
    <t>přístřešek pro bus zastávku neosvětlený  s trojicí vlnek</t>
  </si>
  <si>
    <t>-1589271102</t>
  </si>
  <si>
    <t>Poznámka k položce:
zastřešení trojice vlnekautobusový přístřešek 4,6 x 1,8 m, střecha polykarnonát, zadní a boční stěny kalené, bezpečnostní sklo , bez CLV, 1 x sedátko vevnitř, žluté barvy odstínu stáv. přístřešků v Máchově ulici, včetně montáže, dopravy, spodní stavby - betonové základy dle realizační dokumentace výrobce přístřešku, nutno dodat pro stavbu, typ obdobný jako MM Cité např.N3,</t>
  </si>
  <si>
    <t>65</t>
  </si>
  <si>
    <t>IP 61</t>
  </si>
  <si>
    <t>potrubí KG PVC DN 150 - napojení liniovcýh žlabů</t>
  </si>
  <si>
    <t>-1833673829</t>
  </si>
  <si>
    <t>Poznámka k položce:
nákup,doprava,položení,zemní práce, záhozy, napojení do vsakovací jámy, na konci mřížka, napojení pod sklonem</t>
  </si>
  <si>
    <t>66</t>
  </si>
  <si>
    <t>IP 62</t>
  </si>
  <si>
    <t>dřevěné rošty z tvrdého dřeva cca. lamely 10/4 cm do oblouku cca. 1,50 / 0,70 m</t>
  </si>
  <si>
    <t>1655600707</t>
  </si>
  <si>
    <t>Poznámka k položce:
1 ks cca. délky 1,50 m, nákup,doprava, montáž na betonový blok, budou vytvořeny do oblouku dle betonového bloku z jednotlivých podélných lamel délky 70 cm pospojovaných za sebou /tvořící jakoby otevřený vějíř), včetně impregnace, hnědý nátěr, RAL barva odolná počasí, včetně uchycení do bloku,zhotovitel dodá výrobní plán, možná úprava rozměrů lamel</t>
  </si>
  <si>
    <t>67</t>
  </si>
  <si>
    <t>IP 63</t>
  </si>
  <si>
    <t>dřevěné rošty z tvrdého dřeva, lamely cca. 10/4 cm rovné 1,50/0,70 m</t>
  </si>
  <si>
    <t>1360561312</t>
  </si>
  <si>
    <t>Poznámka k položce:
1 ks  délky 1,50 m, nákup,doprava, montáž na betonový blok, včetně impregnace, hnědý nátěr, RAL barva odolná počasí,včetně uchycení do bloku, zhotovitel dodá výrobní plán, možná úprava rozěmrů lamel</t>
  </si>
  <si>
    <t>99</t>
  </si>
  <si>
    <t>Přesun hmot</t>
  </si>
  <si>
    <t>68</t>
  </si>
  <si>
    <t>998222011</t>
  </si>
  <si>
    <t>Přesun hmot pro pozemní komunikace s krytem z kameniva</t>
  </si>
  <si>
    <t>-1911937403</t>
  </si>
  <si>
    <t>710</t>
  </si>
  <si>
    <t>69</t>
  </si>
  <si>
    <t>998223011</t>
  </si>
  <si>
    <t>Přesun hmot pro pozemní komunikace s krytem dlážděným</t>
  </si>
  <si>
    <t>-1523158585</t>
  </si>
  <si>
    <t>VCH1</t>
  </si>
  <si>
    <t>Výkop chodník 1</t>
  </si>
  <si>
    <t>VCH1_1</t>
  </si>
  <si>
    <t>VSI1</t>
  </si>
  <si>
    <t>Výkop silnice 1</t>
  </si>
  <si>
    <t>VZP1</t>
  </si>
  <si>
    <t>Výkop zelený pás 1</t>
  </si>
  <si>
    <t>337</t>
  </si>
  <si>
    <t>VZP1_1</t>
  </si>
  <si>
    <t>SO 431 - SO 431 Veřejné osvětlení, kabel elektro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</si>
  <si>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</si>
  <si>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</si>
  <si>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</si>
  <si>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</si>
  <si>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  742 - Optické vedení</t>
  </si>
  <si>
    <t>PSV</t>
  </si>
  <si>
    <t>Práce a dodávky PSV</t>
  </si>
  <si>
    <t>Veřejné osvětlení</t>
  </si>
  <si>
    <t>21-M</t>
  </si>
  <si>
    <t>Elektromontáže</t>
  </si>
  <si>
    <t>748711200</t>
  </si>
  <si>
    <t>Montáž stožár osvětlení parkový ocelový</t>
  </si>
  <si>
    <t>CS ÚRS 2013 01</t>
  </si>
  <si>
    <t>-1599309826</t>
  </si>
  <si>
    <t>Struktura výpočtu: počet kusů</t>
  </si>
  <si>
    <t>IP-001</t>
  </si>
  <si>
    <t>stožár ocel. bezpatic. 2st. l=5,3m (108/76), manžeta, žár. Zn typ JOSM 45-DV</t>
  </si>
  <si>
    <t>256</t>
  </si>
  <si>
    <t>1839487417</t>
  </si>
  <si>
    <t>Poznámka k položce:
Doporučený typ.</t>
  </si>
  <si>
    <t>IP-002</t>
  </si>
  <si>
    <t>stožár AL, přírubový, kulatý, kónický, výška 5m, RAL + kotevní rošt, svorkovnice IP54, pojistka</t>
  </si>
  <si>
    <t>1846071338</t>
  </si>
  <si>
    <t>748741000</t>
  </si>
  <si>
    <t>Montáž elektrovýzbroj stožáru 1 okruh</t>
  </si>
  <si>
    <t>-1990329059</t>
  </si>
  <si>
    <t>IP-003</t>
  </si>
  <si>
    <t>stožárová výzbroj průběžná pro prům 16 Cu s pojistk. držákem s pojistkou F 4 A, 250V</t>
  </si>
  <si>
    <t>-1631061419</t>
  </si>
  <si>
    <t>IP-003.1</t>
  </si>
  <si>
    <t>stožárová výzbroj průběžná pro prům 16 Cu s pojistk. držákem s  2x pojistka F 4 A, 250V</t>
  </si>
  <si>
    <t>825688458</t>
  </si>
  <si>
    <t>IP-004</t>
  </si>
  <si>
    <t>stožárová výzbroj odbočná pro prům. 16 Cu s pojistk. držákem s pojistkou F 4 A, 250V</t>
  </si>
  <si>
    <t>1293565111</t>
  </si>
  <si>
    <t>748132400</t>
  </si>
  <si>
    <t>Montáž svítidlo výbojkové průmyslové stropní na sloupek parkový</t>
  </si>
  <si>
    <t>677987509</t>
  </si>
  <si>
    <t>IP-006</t>
  </si>
  <si>
    <t>dekorativní svítidlo 50W, rotač. sym. vyzař. fotom., typ Pilzleuchte 50E</t>
  </si>
  <si>
    <t>632717667</t>
  </si>
  <si>
    <t>Poznámka k položce:
Doporučený typ</t>
  </si>
  <si>
    <t>IP-006.1</t>
  </si>
  <si>
    <t>refraktor dekorativního svítidla Pilzleuchte</t>
  </si>
  <si>
    <t>754324289</t>
  </si>
  <si>
    <t>IP-005</t>
  </si>
  <si>
    <t>svítidlo BDS670 ECO80-2S/740 PSU II MDS 60, diffusing plate DF</t>
  </si>
  <si>
    <t>-1785693170</t>
  </si>
  <si>
    <t>IP-008</t>
  </si>
  <si>
    <t>vysokotaká sodíková výbojka typ NAV E 50, S4Y</t>
  </si>
  <si>
    <t>1172608363</t>
  </si>
  <si>
    <t>IP-007</t>
  </si>
  <si>
    <t>vysokotaká sodíková výbojka typ NAV T 50, S4Y</t>
  </si>
  <si>
    <t>1014058510</t>
  </si>
  <si>
    <t>IP-009</t>
  </si>
  <si>
    <t>Instalace zemního svítidla včetně zapojení vodičů</t>
  </si>
  <si>
    <t>1929002020</t>
  </si>
  <si>
    <t>IP-020</t>
  </si>
  <si>
    <t>zemní svítidlo typ Disano 1852 Floor, včetně výbojky CDM-T 35W, kód 530020-00</t>
  </si>
  <si>
    <t>165754874</t>
  </si>
  <si>
    <t>IP-032</t>
  </si>
  <si>
    <t>zemní svítidlo Enika typ Cricket 168+/C EW 96, G24q-1, 10W</t>
  </si>
  <si>
    <t>2009770215</t>
  </si>
  <si>
    <t>IP-031</t>
  </si>
  <si>
    <t>montáž kabelového T-konektoru</t>
  </si>
  <si>
    <t>-1976537523</t>
  </si>
  <si>
    <t>IP-030</t>
  </si>
  <si>
    <t>kabelový T-spojovací konektor Disano 399, kód 993837-00</t>
  </si>
  <si>
    <t>292496997</t>
  </si>
  <si>
    <t>IP-033</t>
  </si>
  <si>
    <t>kompaktní zářivka Philips typ Master PL-C 10W/840/4P</t>
  </si>
  <si>
    <t>Ks</t>
  </si>
  <si>
    <t>611085818</t>
  </si>
  <si>
    <t>744431300</t>
  </si>
  <si>
    <t>Montáž kabel Cu sk.1 do 1 kV do 1,00 kg uložený volně</t>
  </si>
  <si>
    <t>-1563250804</t>
  </si>
  <si>
    <t>Struktura výpočtu: změřeno v digitální verzi PD funkcí na měření délek</t>
  </si>
  <si>
    <t>364</t>
  </si>
  <si>
    <t>341110760</t>
  </si>
  <si>
    <t>kabel silový s Cu jádrem CYKY 4x10 mm2</t>
  </si>
  <si>
    <t>-1000517702</t>
  </si>
  <si>
    <t>744431100</t>
  </si>
  <si>
    <t>Montáž kabel Cu sk.1 do 1 kV do 0,40 kg uložený volně</t>
  </si>
  <si>
    <t>1988750037</t>
  </si>
  <si>
    <t>84</t>
  </si>
  <si>
    <t>341110300</t>
  </si>
  <si>
    <t>kabel silový s Cu jádrem CYKY 3x1,5 mm2</t>
  </si>
  <si>
    <t>539812957</t>
  </si>
  <si>
    <t>210802631</t>
  </si>
  <si>
    <t>Montáž měděných vodičů CGTG, CGTU do 1 kV 3x1,50 mm2 uložených volně</t>
  </si>
  <si>
    <t>-460198022</t>
  </si>
  <si>
    <t>70</t>
  </si>
  <si>
    <t>341601000</t>
  </si>
  <si>
    <t>šňůra těžká s Cu jádrem H07RN-F 3x1,50 mm2</t>
  </si>
  <si>
    <t>128</t>
  </si>
  <si>
    <t>-1937175597</t>
  </si>
  <si>
    <t>746212140</t>
  </si>
  <si>
    <t>Ukončení vodič izolovaný do 10 mm2 na svorkovnici</t>
  </si>
  <si>
    <t>-789163422</t>
  </si>
  <si>
    <t>30*4</t>
  </si>
  <si>
    <t>746212110</t>
  </si>
  <si>
    <t>Ukončení vodič izolovaný do 2,5 mm2 na svorkovnici</t>
  </si>
  <si>
    <t>-324541993</t>
  </si>
  <si>
    <t>28*3</t>
  </si>
  <si>
    <t>748132400-D</t>
  </si>
  <si>
    <t>Demontáž svítidlo výbojkové průmyslové stropní na sloupek parkový</t>
  </si>
  <si>
    <t>1051224792</t>
  </si>
  <si>
    <t>748711200-D</t>
  </si>
  <si>
    <t>Demontáž stožár osvětlení parkový ocelový</t>
  </si>
  <si>
    <t>62137453</t>
  </si>
  <si>
    <t>748741000-D</t>
  </si>
  <si>
    <t>Demontáž elektrovýzbroj stožáru 1 okruh</t>
  </si>
  <si>
    <t>413734692</t>
  </si>
  <si>
    <t>746212140-D</t>
  </si>
  <si>
    <t>Demontáž - Ukončení vodič izolovaný do 10 mm2 na svorkovnici</t>
  </si>
  <si>
    <t>836661380</t>
  </si>
  <si>
    <t>12*4</t>
  </si>
  <si>
    <t>746212110-D</t>
  </si>
  <si>
    <t>Demontáž - Ukončení vodič izolovaný do 2,5 mm2 na svorkovnici</t>
  </si>
  <si>
    <t>1822850739</t>
  </si>
  <si>
    <t>9*3</t>
  </si>
  <si>
    <t>745431130-D</t>
  </si>
  <si>
    <t>Demontáž kabel Al sk.1 do 1 kV do 1,00 kg uložený volně</t>
  </si>
  <si>
    <t>-856699627</t>
  </si>
  <si>
    <t>298</t>
  </si>
  <si>
    <t>745439910-D</t>
  </si>
  <si>
    <t>Demontáž kabel Al do 1 kV do 0,40 kg uložený volně jmenovitě neuvedený</t>
  </si>
  <si>
    <t>-460977129</t>
  </si>
  <si>
    <t>065002000</t>
  </si>
  <si>
    <t>Mimostaveništní doprava materiálů</t>
  </si>
  <si>
    <t>Kč</t>
  </si>
  <si>
    <t>1024</t>
  </si>
  <si>
    <t>-1672639056</t>
  </si>
  <si>
    <t>Doprava stožárů svítidel atd.</t>
  </si>
  <si>
    <t>IP-020.1</t>
  </si>
  <si>
    <t>drobný materiál</t>
  </si>
  <si>
    <t>1045418107</t>
  </si>
  <si>
    <t>Drobný materiál % z ceny materiálu</t>
  </si>
  <si>
    <t>740991300</t>
  </si>
  <si>
    <t>Celková prohlídka elektrického rozvodu a zařízení do 1 milionu Kč</t>
  </si>
  <si>
    <t>836670907</t>
  </si>
  <si>
    <t>Revize elektro</t>
  </si>
  <si>
    <t>46-M</t>
  </si>
  <si>
    <t>Zemní práce při extr.mont.pracích</t>
  </si>
  <si>
    <t>IP-011</t>
  </si>
  <si>
    <t>Vytýčení pozice nového světelného bodu</t>
  </si>
  <si>
    <t>-498493676</t>
  </si>
  <si>
    <t>IP-012</t>
  </si>
  <si>
    <t>Vytýčení trasy kabelového vedení</t>
  </si>
  <si>
    <t>-228721338</t>
  </si>
  <si>
    <t>421</t>
  </si>
  <si>
    <t>460050803</t>
  </si>
  <si>
    <t>Hloubení nezapažených jam pro stožáry ostatních typů ručně v hornině tř 3</t>
  </si>
  <si>
    <t>1140941734</t>
  </si>
  <si>
    <t>Odkopání stávající stožárové patky</t>
  </si>
  <si>
    <t>0,5*0,5*0,8*1</t>
  </si>
  <si>
    <t>460200283</t>
  </si>
  <si>
    <t>Hloubení kabelových nezapažených rýh ručně š 50 cm, hl 100 cm, v hornině tř 3</t>
  </si>
  <si>
    <t>-437876286</t>
  </si>
  <si>
    <t>Struktura výpočtu: změřeno v digitální verzi PD funkcí na měření délek (výkop silnice)</t>
  </si>
  <si>
    <t>460200163</t>
  </si>
  <si>
    <t>Hloubení kabelových nezapažených rýh ručně š 35 cm, hl 80 cm, v hornině tř 3</t>
  </si>
  <si>
    <t>-2034889180</t>
  </si>
  <si>
    <t>Struktura výpočtu: změřeno v digitální verzi PD funkcí na měření délek (výkop zelený pás+odkopání stávajícího SB)</t>
  </si>
  <si>
    <t>460200123</t>
  </si>
  <si>
    <t>Hloubení kabelových nezapažených rýh ručně š 35 cm, hl 40 cm, v hornině tř 3</t>
  </si>
  <si>
    <t>-1196869155</t>
  </si>
  <si>
    <t>Struktura výpočtu: změřeno v digitální verzi PD funkcí na měření délek (výkop chodník)</t>
  </si>
  <si>
    <t>460421182</t>
  </si>
  <si>
    <t>Lože kabelů z písku nebo štěrkopísku tl 10 cm nad kabel, kryté plastovou folií, š lože do 50 cm</t>
  </si>
  <si>
    <t>18814991</t>
  </si>
  <si>
    <t>Struktura výpočtu: výkop v zeleném pásu</t>
  </si>
  <si>
    <t>výstražná fólie do výkopu červená</t>
  </si>
  <si>
    <t>1714887962</t>
  </si>
  <si>
    <t>460421172</t>
  </si>
  <si>
    <t>Lože kabelů z písku nebo štěrkopísku tl 10 cm nad kabel, kryté plastovou deskou, š lože do 50 cm</t>
  </si>
  <si>
    <t>1594666231</t>
  </si>
  <si>
    <t>Struktura výpočtu: výkop v chodníku</t>
  </si>
  <si>
    <t>345751030</t>
  </si>
  <si>
    <t>deska kabelová krycí DEKAB 200/2 PVC červená</t>
  </si>
  <si>
    <t>1011536767</t>
  </si>
  <si>
    <t>460080012</t>
  </si>
  <si>
    <t>Základové konstrukce z monolitického betonu C 8/10 bez bednění</t>
  </si>
  <si>
    <t>966285569</t>
  </si>
  <si>
    <t>Struktura výpočtu: změřeno v digitální verzi PD funkcí na měření délek (výkop silnice * objem obetonování)</t>
  </si>
  <si>
    <t>50*0,1</t>
  </si>
  <si>
    <t>460560263</t>
  </si>
  <si>
    <t>Zásyp rýh ručně šířky 50 cm, hloubky 80 cm, z horniny třídy 3</t>
  </si>
  <si>
    <t>1927533910</t>
  </si>
  <si>
    <t>Struktura výpočtu: výkop silnice</t>
  </si>
  <si>
    <t>460560103</t>
  </si>
  <si>
    <t>Zásyp rýh ručně šířky 35 cm, hloubky 20 cm, z horniny třídy 3</t>
  </si>
  <si>
    <t>1627299725</t>
  </si>
  <si>
    <t>Struktura výpočtu: výkop chodník</t>
  </si>
  <si>
    <t>460560153</t>
  </si>
  <si>
    <t>Zásyp rýh ručně šířky 35 cm, hloubky 70 cm, z horniny třídy 3</t>
  </si>
  <si>
    <t>-1475536140</t>
  </si>
  <si>
    <t>Struktura výpočtu: výkop zelený pás+odkopání stávajícího SB</t>
  </si>
  <si>
    <t>460050703</t>
  </si>
  <si>
    <t>Hloubení nezapažených jam pro stožáry veřejného osvětlení ručně v hornině tř 3</t>
  </si>
  <si>
    <t>1176008155</t>
  </si>
  <si>
    <t>460080013</t>
  </si>
  <si>
    <t>Základové konstrukce z monolitického betonu C 12/15 bez bednění</t>
  </si>
  <si>
    <t>-471570571</t>
  </si>
  <si>
    <t>Struktura výpočtu: (objem patky - objem stožáru) * počet patek</t>
  </si>
  <si>
    <t>((0,3^2*3,14*1)-(0,125^2*3,14*0,8))*14</t>
  </si>
  <si>
    <t>IP-021</t>
  </si>
  <si>
    <t>průsaková trubka dvouvrstvá z PE-HD prům. 250 mm/1,5m</t>
  </si>
  <si>
    <t>877811168</t>
  </si>
  <si>
    <t>460510054</t>
  </si>
  <si>
    <t>Kabelové prostupy z trub plastových do rýhy bez obsypu, průměru do 10 cm</t>
  </si>
  <si>
    <t>-266407710</t>
  </si>
  <si>
    <t>75</t>
  </si>
  <si>
    <t>345713510</t>
  </si>
  <si>
    <t>trubka elektroinstalační ohebná Kopoflex, HDPE+LDPE KF 09050</t>
  </si>
  <si>
    <t>375210108</t>
  </si>
  <si>
    <t>Poznámka k položce:
EAN 8595057698178</t>
  </si>
  <si>
    <t>743131213</t>
  </si>
  <si>
    <t>Montáž trubka ochranná do krabic plastová tuhá D do 40 mm uložená volně</t>
  </si>
  <si>
    <t>-253319234</t>
  </si>
  <si>
    <t>345713500</t>
  </si>
  <si>
    <t>trubka elektroinstalační ohebná Kopoflex, HDPE+LDPE KF 09040</t>
  </si>
  <si>
    <t>-709747175</t>
  </si>
  <si>
    <t>Poznámka k položce:
EAN 8595057698147</t>
  </si>
  <si>
    <t>745904112</t>
  </si>
  <si>
    <t>Příplatek k montáži kabelů za zatažení vodiče a kabelu do 2,00 kg</t>
  </si>
  <si>
    <t>-412724601</t>
  </si>
  <si>
    <t>745904111</t>
  </si>
  <si>
    <t>Příplatek k montáži kabelů za zatažení vodiče a kabelu do 0,75 kg</t>
  </si>
  <si>
    <t>1631216217</t>
  </si>
  <si>
    <t>124</t>
  </si>
  <si>
    <t>743612111</t>
  </si>
  <si>
    <t>Montáž vodič uzemňovací FeZn pásek průřezu do 120 mm2v městské zástavbě v zemi</t>
  </si>
  <si>
    <t>-809049331</t>
  </si>
  <si>
    <t>395</t>
  </si>
  <si>
    <t>354420620</t>
  </si>
  <si>
    <t>páska zemnící 30 x 4 mm FeZn</t>
  </si>
  <si>
    <t>kg</t>
  </si>
  <si>
    <t>-1473035755</t>
  </si>
  <si>
    <t>395*0,95</t>
  </si>
  <si>
    <t>354419960</t>
  </si>
  <si>
    <t>svorka odbočovací a spojovací SR 3a pro spojování kruhových a páskových vodičů    FeZn</t>
  </si>
  <si>
    <t>1761682673</t>
  </si>
  <si>
    <t>IP-010</t>
  </si>
  <si>
    <t>stožárová zemní svorka</t>
  </si>
  <si>
    <t>-1438026515</t>
  </si>
  <si>
    <t>460080112</t>
  </si>
  <si>
    <t>Bourání základu betonového se záhozem jámy sypaninou</t>
  </si>
  <si>
    <t>-2125430483</t>
  </si>
  <si>
    <t>Struktura výpočtu: objem patky x počet kusů</t>
  </si>
  <si>
    <t>0,3*4</t>
  </si>
  <si>
    <t>460120013</t>
  </si>
  <si>
    <t>Zásyp jam ručně v hornině třídy 3</t>
  </si>
  <si>
    <t>-972417379</t>
  </si>
  <si>
    <t>IP-022</t>
  </si>
  <si>
    <t xml:space="preserve">ekologická likvidace svítidel </t>
  </si>
  <si>
    <t>1658016129</t>
  </si>
  <si>
    <t>460600061</t>
  </si>
  <si>
    <t>Odvoz suti a vybouraných hmot do 1 km</t>
  </si>
  <si>
    <t>2053420904</t>
  </si>
  <si>
    <t>Struktura výpočtu: přebytek výkopku (pískové lože, betony pro chráničky a patky a ostatní mat. uložený v zemi)</t>
  </si>
  <si>
    <t>50,5</t>
  </si>
  <si>
    <t>460600071</t>
  </si>
  <si>
    <t>Příplatek k odvozu suti a vybouraných hmot za každý další 1 km</t>
  </si>
  <si>
    <t>695476492</t>
  </si>
  <si>
    <t>Struktura výpočtu: hmotnost x počet km</t>
  </si>
  <si>
    <t>50,5*4</t>
  </si>
  <si>
    <t>IP-023</t>
  </si>
  <si>
    <t>Poplatek za uložení stavebního odpadu ze sypaniny na skládce (skládkovné)</t>
  </si>
  <si>
    <t>-1315650576</t>
  </si>
  <si>
    <t>742</t>
  </si>
  <si>
    <t>Optické vedení</t>
  </si>
  <si>
    <t>71</t>
  </si>
  <si>
    <t>IP-012-OP</t>
  </si>
  <si>
    <t>1285491251</t>
  </si>
  <si>
    <t>72</t>
  </si>
  <si>
    <t>460200163-OP</t>
  </si>
  <si>
    <t>-603156662</t>
  </si>
  <si>
    <t>73</t>
  </si>
  <si>
    <t>460200123-OP</t>
  </si>
  <si>
    <t>2112511819</t>
  </si>
  <si>
    <t>74</t>
  </si>
  <si>
    <t>460421182-OP</t>
  </si>
  <si>
    <t>-1846471333</t>
  </si>
  <si>
    <t>IP-009-OP</t>
  </si>
  <si>
    <t>-927895615</t>
  </si>
  <si>
    <t>76</t>
  </si>
  <si>
    <t>460421172-OP</t>
  </si>
  <si>
    <t>1255260544</t>
  </si>
  <si>
    <t>77</t>
  </si>
  <si>
    <t>345751030-OP</t>
  </si>
  <si>
    <t>700409114</t>
  </si>
  <si>
    <t>78</t>
  </si>
  <si>
    <t>460560103-OP</t>
  </si>
  <si>
    <t>582967648</t>
  </si>
  <si>
    <t>79</t>
  </si>
  <si>
    <t>460560153-OP</t>
  </si>
  <si>
    <t>-1969062908</t>
  </si>
  <si>
    <t>Struktura výpočtu: výkop zelený pás</t>
  </si>
  <si>
    <t>80</t>
  </si>
  <si>
    <t>210800524-OP</t>
  </si>
  <si>
    <t>Montáž měděných vodičů CY, HO5V, HO7V, NYY, YY 1,5 mm2 uložených volně</t>
  </si>
  <si>
    <t>-375300990</t>
  </si>
  <si>
    <t>200</t>
  </si>
  <si>
    <t>81</t>
  </si>
  <si>
    <t>341410230-OP</t>
  </si>
  <si>
    <t>vodič silový s Cu jádrem CY pocínovaný 1,50 mm2</t>
  </si>
  <si>
    <t>-1940848469</t>
  </si>
  <si>
    <t>82</t>
  </si>
  <si>
    <t>460510054-OP</t>
  </si>
  <si>
    <t>164640709</t>
  </si>
  <si>
    <t>83</t>
  </si>
  <si>
    <t>345713510-OP</t>
  </si>
  <si>
    <t>-1207547959</t>
  </si>
  <si>
    <t>743112215-OP</t>
  </si>
  <si>
    <t>Montáž trubka plastová ohebná D 23 mm uložená volně</t>
  </si>
  <si>
    <t>-1482180253</t>
  </si>
  <si>
    <t>85</t>
  </si>
  <si>
    <t>IP-040-OP</t>
  </si>
  <si>
    <t>mikrotrubička zodolněná pro ulož. do země MT 10/5,5</t>
  </si>
  <si>
    <t>1830667925</t>
  </si>
  <si>
    <t>86</t>
  </si>
  <si>
    <t>IP-043-OP</t>
  </si>
  <si>
    <t>Ostatní montážní práce</t>
  </si>
  <si>
    <t>1779715325</t>
  </si>
  <si>
    <t>87</t>
  </si>
  <si>
    <t>IP-041-OP</t>
  </si>
  <si>
    <t>spojka MT 10/8</t>
  </si>
  <si>
    <t>1019981672</t>
  </si>
  <si>
    <t>88</t>
  </si>
  <si>
    <t>IP-042-OP</t>
  </si>
  <si>
    <t>koncovka MT 10/8</t>
  </si>
  <si>
    <t>1851576239</t>
  </si>
  <si>
    <t>89</t>
  </si>
  <si>
    <t>460600061-OP</t>
  </si>
  <si>
    <t>-1167394727</t>
  </si>
  <si>
    <t>Struktura výpočtu: přebytek výkopku</t>
  </si>
  <si>
    <t>8,5</t>
  </si>
  <si>
    <t>90</t>
  </si>
  <si>
    <t>460600071-OP</t>
  </si>
  <si>
    <t>1885174158</t>
  </si>
  <si>
    <t>8,5*4</t>
  </si>
  <si>
    <t>91</t>
  </si>
  <si>
    <t>IP-023-OP</t>
  </si>
  <si>
    <t>-1565665176</t>
  </si>
  <si>
    <t>92</t>
  </si>
  <si>
    <t>065002000-OP</t>
  </si>
  <si>
    <t>-1877603436</t>
  </si>
  <si>
    <t>Doprava materiálu</t>
  </si>
  <si>
    <t>93</t>
  </si>
  <si>
    <t>IP-020.1-OP</t>
  </si>
  <si>
    <t>-639061041</t>
  </si>
  <si>
    <t>SO 801 - SO 801 Sadové úpravy</t>
  </si>
  <si>
    <t xml:space="preserve">    1 - Nové trávníkové plochy</t>
  </si>
  <si>
    <t xml:space="preserve">      18 - Plochy a úprava území</t>
  </si>
  <si>
    <t xml:space="preserve">        17 - Regenerace ostatních travnatých ploch</t>
  </si>
  <si>
    <t>Nové trávníkové plochy</t>
  </si>
  <si>
    <t>121101103</t>
  </si>
  <si>
    <t>Sejmutí ornice s přemístěním na vzdálenost do 250 m</t>
  </si>
  <si>
    <t>-1532736072</t>
  </si>
  <si>
    <t>880*0,1 " plochy nových záhonů</t>
  </si>
  <si>
    <t>2309*0,1 "nové trávníkové plochy</t>
  </si>
  <si>
    <t>1200*0,1 "ostatní plochy v místě budoucích zpevněných ploch</t>
  </si>
  <si>
    <t>181301101</t>
  </si>
  <si>
    <t>Rozprostření ornice tl vrstvy do 100 mm pl do 500 m2 v rovině nebo ve svahu do 1:5</t>
  </si>
  <si>
    <t>1071942543</t>
  </si>
  <si>
    <t>2310 " nové trávníkové plochy</t>
  </si>
  <si>
    <t>1360 "zatravnění vybouraných cest dle Bouracích prací</t>
  </si>
  <si>
    <t>IP 81-1</t>
  </si>
  <si>
    <t xml:space="preserve">ornice, vrstva v tl. 0,15 m - dokoupení ornice </t>
  </si>
  <si>
    <t>512</t>
  </si>
  <si>
    <t>-1316877834</t>
  </si>
  <si>
    <t>Poznámka k položce:
nákup,doprava,včetně naložení a složení , pro nutnost nevhodné lokální stáv. ornice</t>
  </si>
  <si>
    <t>IP 84-1</t>
  </si>
  <si>
    <t>Travní osivo - směs parková (20 kg/1000m2)</t>
  </si>
  <si>
    <t>-157045777</t>
  </si>
  <si>
    <t>3,67*20</t>
  </si>
  <si>
    <t>Plochy a úprava území</t>
  </si>
  <si>
    <t>111201101</t>
  </si>
  <si>
    <t>Odstranění křovin a stromů průměru kmene do 100 mm i s kořeny z celkové plochy do 1000 m2</t>
  </si>
  <si>
    <t>1934954762</t>
  </si>
  <si>
    <t>625</t>
  </si>
  <si>
    <t>IP 1</t>
  </si>
  <si>
    <t>pokácení stromu postupné bez spuštění o průměru do 200 mm</t>
  </si>
  <si>
    <t>-1847263194</t>
  </si>
  <si>
    <t>Poznámka k položce:
veškeré stromy včetně likvidace do 20 km</t>
  </si>
  <si>
    <t>IP 2</t>
  </si>
  <si>
    <t>pokácení stromu průměru do 300 mm</t>
  </si>
  <si>
    <t>-778357378</t>
  </si>
  <si>
    <t>IP 3</t>
  </si>
  <si>
    <t>pokácení stromu o průměru do 400 mm</t>
  </si>
  <si>
    <t>677733729</t>
  </si>
  <si>
    <t>IP 4</t>
  </si>
  <si>
    <t>pokácení stromu o průměru do 500 mm</t>
  </si>
  <si>
    <t>404793626</t>
  </si>
  <si>
    <t>pokácení stromu o průměru do 600 mm</t>
  </si>
  <si>
    <t>-145789750</t>
  </si>
  <si>
    <t>IP 6</t>
  </si>
  <si>
    <t>pokácení stromu o průměru do 700 mm</t>
  </si>
  <si>
    <t>-344781936</t>
  </si>
  <si>
    <t>IP 7</t>
  </si>
  <si>
    <t>pokácení stromu o průměru do 800 mm</t>
  </si>
  <si>
    <t>-1835150040</t>
  </si>
  <si>
    <t>IP 8</t>
  </si>
  <si>
    <t>Odstranění pařezu v rovině o průměru do 200 mm</t>
  </si>
  <si>
    <t>1071825537</t>
  </si>
  <si>
    <t>Poznámka k položce:
veškeré pařezy včetně likvidace do 20 km, včetně zásypu a zhutnění jámy po pařezu</t>
  </si>
  <si>
    <t>IP 9</t>
  </si>
  <si>
    <t>odtsranění pařezu o průměru 300 mm</t>
  </si>
  <si>
    <t xml:space="preserve">ks </t>
  </si>
  <si>
    <t>-1722880787</t>
  </si>
  <si>
    <t>IP 10</t>
  </si>
  <si>
    <t>odstranění pařezu o průměru 400 mm</t>
  </si>
  <si>
    <t>-756820882</t>
  </si>
  <si>
    <t>IP 11</t>
  </si>
  <si>
    <t>odstranění pařezu o průměru 500 mm</t>
  </si>
  <si>
    <t>1959351932</t>
  </si>
  <si>
    <t>IP 12</t>
  </si>
  <si>
    <t>odstranění pařezu o průměru 600 mm</t>
  </si>
  <si>
    <t>33634527</t>
  </si>
  <si>
    <t>IP 13</t>
  </si>
  <si>
    <t>odstranění pařezu o průměru 700 mm</t>
  </si>
  <si>
    <t>166268614</t>
  </si>
  <si>
    <t>IP 14</t>
  </si>
  <si>
    <t>odstranění pařezu o průměru 800 mm</t>
  </si>
  <si>
    <t>-1146822715</t>
  </si>
  <si>
    <t>IP 15</t>
  </si>
  <si>
    <t>Řez stromů prováděný lezeckou technikou zdravotní plocha koruny do 90 m2</t>
  </si>
  <si>
    <t>-1091497474</t>
  </si>
  <si>
    <t>Poznámka k položce:
veškeré řezy včetně likvidace dřeviny</t>
  </si>
  <si>
    <t>IP 16</t>
  </si>
  <si>
    <t>Řez stromů prováděný lezeckou technikou zdravotní plocha koruny do 150 m2</t>
  </si>
  <si>
    <t>-613625396</t>
  </si>
  <si>
    <t>IP 17</t>
  </si>
  <si>
    <t>Řez stromů prováděný lezeckou technikou bezpečnostní plocha koruny do 150 m2</t>
  </si>
  <si>
    <t>625253437</t>
  </si>
  <si>
    <t>IP 18</t>
  </si>
  <si>
    <t>Řez stromů prováděný lezeckou technikou výchovný alejové stromy do 9 m</t>
  </si>
  <si>
    <t>-673641864</t>
  </si>
  <si>
    <t>IP 19</t>
  </si>
  <si>
    <t>Řez stromů prováděný lezeckou technikou redukční obvodobvý, plocha koruny do 120 m2</t>
  </si>
  <si>
    <t>330762725</t>
  </si>
  <si>
    <t>184 80-2111</t>
  </si>
  <si>
    <t>Chemické odplevelení půdy před založením kultury přes 20 m2 postřikem</t>
  </si>
  <si>
    <t>543128000</t>
  </si>
  <si>
    <t>IP 20-1</t>
  </si>
  <si>
    <t>Roundup biaktiv, 6L/ha-6*0,088 = 0,5L</t>
  </si>
  <si>
    <t>L</t>
  </si>
  <si>
    <t>-1580131191</t>
  </si>
  <si>
    <t>182 00-1121</t>
  </si>
  <si>
    <t xml:space="preserve">Plošná úprava terénu přinerovnostech do 150 mm v rovině </t>
  </si>
  <si>
    <t>2118370767</t>
  </si>
  <si>
    <t>Založení záhonu pro výsadbu rostlin v rovině v zemině tř.1 až 2</t>
  </si>
  <si>
    <t>2049888653</t>
  </si>
  <si>
    <t>185 802113</t>
  </si>
  <si>
    <t>Hnojení umělým hnojivem (30g/m2)</t>
  </si>
  <si>
    <t>l</t>
  </si>
  <si>
    <t>-1600384496</t>
  </si>
  <si>
    <t>Granulované hnojivo NPK, 3kg/100 m2</t>
  </si>
  <si>
    <t>337713077</t>
  </si>
  <si>
    <t>IP 23</t>
  </si>
  <si>
    <t xml:space="preserve">Položení mulčovací textilie v rovině </t>
  </si>
  <si>
    <t>-1855577154</t>
  </si>
  <si>
    <t>IP 24</t>
  </si>
  <si>
    <t>Černá mulčovací textilie</t>
  </si>
  <si>
    <t>694238934</t>
  </si>
  <si>
    <t>IP 25</t>
  </si>
  <si>
    <t>Hloubení jamek pro výsadbu rostlin v zemině tř.1 - 4 bez výměny půdy v rovině do 0,01 m3</t>
  </si>
  <si>
    <t>75957561</t>
  </si>
  <si>
    <t>IP 26</t>
  </si>
  <si>
    <t>Výsadba dřeviny s balem do předem vyhloubené jamky se zalitím v rovině při průměru do 200 mm</t>
  </si>
  <si>
    <t>-1275799004</t>
  </si>
  <si>
    <t>IP 27</t>
  </si>
  <si>
    <t>Spiraea cinerea vel. 20/40</t>
  </si>
  <si>
    <t>1237946781</t>
  </si>
  <si>
    <t>Poznámka k položce:
veškeré rostliny a dřeviny  uvedené v soupisu prací včetně nákupu a dopravy na místo včetně naložení a složení</t>
  </si>
  <si>
    <t>IP 28</t>
  </si>
  <si>
    <t>Forsythia x intermedia vel. 20/40</t>
  </si>
  <si>
    <t>-192439312</t>
  </si>
  <si>
    <t>IP 29</t>
  </si>
  <si>
    <t>Rhododendron "Cuningham´s White" vel. 40/60</t>
  </si>
  <si>
    <t>1041517597</t>
  </si>
  <si>
    <t>IP 30</t>
  </si>
  <si>
    <t>Philadelphus lemoinei vel. 20/40</t>
  </si>
  <si>
    <t>-807655700</t>
  </si>
  <si>
    <t>Rosa rugosa vel. 20/40</t>
  </si>
  <si>
    <t>-273223061</t>
  </si>
  <si>
    <t>IP 32</t>
  </si>
  <si>
    <t>Weigela florida "Variegata" vel. 20/40</t>
  </si>
  <si>
    <t>-54123163</t>
  </si>
  <si>
    <t>IP 33</t>
  </si>
  <si>
    <t>Spiraea japonica vel. 20/30</t>
  </si>
  <si>
    <t>-1692538282</t>
  </si>
  <si>
    <t>IP 34</t>
  </si>
  <si>
    <t>Mahonia aquifolium vel. 20/40</t>
  </si>
  <si>
    <t>-273040798</t>
  </si>
  <si>
    <t>IP 35</t>
  </si>
  <si>
    <t>Potentilla fruticosa vel. 20/40</t>
  </si>
  <si>
    <t>-551731153</t>
  </si>
  <si>
    <t>IP 36</t>
  </si>
  <si>
    <t xml:space="preserve">Výsadba květin do připravené půdy se zalitím, trvalek </t>
  </si>
  <si>
    <t>672290964</t>
  </si>
  <si>
    <t>IP 37</t>
  </si>
  <si>
    <t>Achillea "Schwellenburg"</t>
  </si>
  <si>
    <t>1027727879</t>
  </si>
  <si>
    <t>IP 38</t>
  </si>
  <si>
    <t>Alchemilla mollis</t>
  </si>
  <si>
    <t>2081285127</t>
  </si>
  <si>
    <t>IP 39</t>
  </si>
  <si>
    <t>Anemone hupehensis "Praecox"</t>
  </si>
  <si>
    <t>-530877852</t>
  </si>
  <si>
    <t>IP 40</t>
  </si>
  <si>
    <t>Anemone sylvestris</t>
  </si>
  <si>
    <t>2030146241</t>
  </si>
  <si>
    <t>IP 41</t>
  </si>
  <si>
    <t>Aster amellus "Silbersee"</t>
  </si>
  <si>
    <t>1709720735</t>
  </si>
  <si>
    <t>IP 42</t>
  </si>
  <si>
    <t>Aster dumosus "Starlight"</t>
  </si>
  <si>
    <t>848632938</t>
  </si>
  <si>
    <t>IP 43</t>
  </si>
  <si>
    <t>Coreopsis grandiflora</t>
  </si>
  <si>
    <t>-655621320</t>
  </si>
  <si>
    <t>IP 44</t>
  </si>
  <si>
    <t>Doronicum orientale</t>
  </si>
  <si>
    <t>421160037</t>
  </si>
  <si>
    <t>IP 45</t>
  </si>
  <si>
    <t>Echinacea purpurea</t>
  </si>
  <si>
    <t>-454393092</t>
  </si>
  <si>
    <t>IP 46</t>
  </si>
  <si>
    <t>Geranium cinereum "Ballerina"</t>
  </si>
  <si>
    <t>-1807626164</t>
  </si>
  <si>
    <t>IP 47</t>
  </si>
  <si>
    <t>Geranium sanguineum "Album"</t>
  </si>
  <si>
    <t>1847743681</t>
  </si>
  <si>
    <t>IP 48</t>
  </si>
  <si>
    <t>Geum coccineum "Werner Arends"</t>
  </si>
  <si>
    <t>-158923983</t>
  </si>
  <si>
    <t>IP 49</t>
  </si>
  <si>
    <t xml:space="preserve">Helleborus niger </t>
  </si>
  <si>
    <t>-573357292</t>
  </si>
  <si>
    <t>IP 50</t>
  </si>
  <si>
    <t>Heuchera x brizoides "Scintilation"</t>
  </si>
  <si>
    <t>1145891332</t>
  </si>
  <si>
    <t>IP 51</t>
  </si>
  <si>
    <t>Hosta "Gold Standard"</t>
  </si>
  <si>
    <t>-239246307</t>
  </si>
  <si>
    <t>Hosta "Fortunei Aureomarginata"</t>
  </si>
  <si>
    <t>1277497748</t>
  </si>
  <si>
    <t>IP 53</t>
  </si>
  <si>
    <t>Rudbeckia fulgida "Goldsturm"</t>
  </si>
  <si>
    <t>-1646452537</t>
  </si>
  <si>
    <t>IP 54</t>
  </si>
  <si>
    <t>Salvia nemorosa</t>
  </si>
  <si>
    <t>346984135</t>
  </si>
  <si>
    <t>Sedum telephium</t>
  </si>
  <si>
    <t>1672154338</t>
  </si>
  <si>
    <t>Veronica spicata</t>
  </si>
  <si>
    <t>-524941271</t>
  </si>
  <si>
    <t>Deschampsia flexuosa</t>
  </si>
  <si>
    <t>-1950714301</t>
  </si>
  <si>
    <t>Pennisetum alopecuroides "Weserbergland"</t>
  </si>
  <si>
    <t>-1339088539</t>
  </si>
  <si>
    <t xml:space="preserve">Výsadba květin do připravené půdy se zalitím, cibulí </t>
  </si>
  <si>
    <t>-886987710</t>
  </si>
  <si>
    <t>okrasné česneky - mix</t>
  </si>
  <si>
    <t>-1929803829</t>
  </si>
  <si>
    <t>tulipány - mix</t>
  </si>
  <si>
    <t>-407154493</t>
  </si>
  <si>
    <t>jarní krokusy - mix</t>
  </si>
  <si>
    <t>-70047336</t>
  </si>
  <si>
    <t>narcisy - mix</t>
  </si>
  <si>
    <t>1557262838</t>
  </si>
  <si>
    <t>Mulčování vysazených rostlin kůrou tl. Do 100 mm v rovině</t>
  </si>
  <si>
    <t>90689052</t>
  </si>
  <si>
    <t>IP 65</t>
  </si>
  <si>
    <t xml:space="preserve">Mulčovací kůra </t>
  </si>
  <si>
    <t>611214324</t>
  </si>
  <si>
    <t>183 10-1111</t>
  </si>
  <si>
    <t>Hloubení jamek bez výměny půdy objemu do 0,4 m3</t>
  </si>
  <si>
    <t>47576457</t>
  </si>
  <si>
    <t>184 10-2110</t>
  </si>
  <si>
    <t>Výsadba dřeviny s balem při průměru do 600 mm</t>
  </si>
  <si>
    <t>-902353880</t>
  </si>
  <si>
    <t>IP 66</t>
  </si>
  <si>
    <t>Acer platanoides vel. 16/18</t>
  </si>
  <si>
    <t>1046612779</t>
  </si>
  <si>
    <t>IP 67</t>
  </si>
  <si>
    <t>Acer pseudoplatanus vel. 16/18</t>
  </si>
  <si>
    <t>395886330</t>
  </si>
  <si>
    <t>IP 68</t>
  </si>
  <si>
    <t>Aesculus x carnea vel. 16/18</t>
  </si>
  <si>
    <t>1811126570</t>
  </si>
  <si>
    <t>IP 69</t>
  </si>
  <si>
    <t>Betula papyrifera vel. 16/18</t>
  </si>
  <si>
    <t>-716411199</t>
  </si>
  <si>
    <t>IP 70</t>
  </si>
  <si>
    <t>Catalpa bignonioides vel. 16/18</t>
  </si>
  <si>
    <t>1444006295</t>
  </si>
  <si>
    <t>IP 71</t>
  </si>
  <si>
    <t>Fagus sylvatica vel. 16/18</t>
  </si>
  <si>
    <t>-865602509</t>
  </si>
  <si>
    <t>IP 72</t>
  </si>
  <si>
    <t>Ginkgo biloba vel. 16/18</t>
  </si>
  <si>
    <t>308519610</t>
  </si>
  <si>
    <t>IP 73</t>
  </si>
  <si>
    <t>Liriodendron tulipifera vel. 16/18</t>
  </si>
  <si>
    <t>2008414524</t>
  </si>
  <si>
    <t>IP 74</t>
  </si>
  <si>
    <t>Quercus patraea vel. 16/18</t>
  </si>
  <si>
    <t>-653305245</t>
  </si>
  <si>
    <t>IP 75</t>
  </si>
  <si>
    <t>Quercus robur vel. 16/18</t>
  </si>
  <si>
    <t>-1122212803</t>
  </si>
  <si>
    <t>IP 76</t>
  </si>
  <si>
    <t>Tilia cordata vel. 16/18</t>
  </si>
  <si>
    <t>1183986811</t>
  </si>
  <si>
    <t xml:space="preserve">IP 77 </t>
  </si>
  <si>
    <t>Amelanchier lamarckii vel. 8/10</t>
  </si>
  <si>
    <t>-2106439936</t>
  </si>
  <si>
    <t>184 20-2111</t>
  </si>
  <si>
    <t>Ukotvení dřeviny třemi kůly délky do 3m (3 kůly/strom x 36ks = 108 kůlů)</t>
  </si>
  <si>
    <t>1169650929</t>
  </si>
  <si>
    <t>IP 78</t>
  </si>
  <si>
    <t>kůl dřevěný frézovaný impregnovaný pr. 70 mm dl. 250 cm</t>
  </si>
  <si>
    <t>-837360921</t>
  </si>
  <si>
    <t>IP 79</t>
  </si>
  <si>
    <t>kůl dřevěný frézovaný impregnovaný pr. 70 mm dl. 300 cm půlený</t>
  </si>
  <si>
    <t>-1344725175</t>
  </si>
  <si>
    <t>IP 80</t>
  </si>
  <si>
    <t xml:space="preserve">textilní úvazek </t>
  </si>
  <si>
    <t>-588739477</t>
  </si>
  <si>
    <t>181 30-1101</t>
  </si>
  <si>
    <t>Rozprostření a urovnání ornice v rovině  do 150 mm - pro záhony</t>
  </si>
  <si>
    <t>488029694</t>
  </si>
  <si>
    <t>Poznámka k položce:
pro záhony</t>
  </si>
  <si>
    <t>IP 81</t>
  </si>
  <si>
    <t>ornice, vrstva v tl. 0,1 m * 880m2 =, pro záhony</t>
  </si>
  <si>
    <t>-24234199</t>
  </si>
  <si>
    <t>Poznámka k položce:
nákup,doprava,včetně naložení a složení pro záhony</t>
  </si>
  <si>
    <t>Regenerace ostatních travnatých ploch</t>
  </si>
  <si>
    <t>94</t>
  </si>
  <si>
    <t>IP 83</t>
  </si>
  <si>
    <t>Vyvlečení trávníku s přísevem - ostatní zbytkové plochy</t>
  </si>
  <si>
    <t>-879908060</t>
  </si>
  <si>
    <t>Poznámka k položce:
ostatní zbytkové plochy v Situaci bílá šrafa</t>
  </si>
  <si>
    <t>95</t>
  </si>
  <si>
    <t>IP 84</t>
  </si>
  <si>
    <t>1547598104</t>
  </si>
  <si>
    <t>9,44*20</t>
  </si>
  <si>
    <t>VRN - VRN Vedlejší rozpočtové náklady</t>
  </si>
  <si>
    <t>O02 - Vedlejší a ostatní náklady</t>
  </si>
  <si>
    <t>O02</t>
  </si>
  <si>
    <t>Vedlejší a ostatní náklady</t>
  </si>
  <si>
    <t xml:space="preserve">IP 01 </t>
  </si>
  <si>
    <t>Dokumentace skutečného provedení stavby - projektová část</t>
  </si>
  <si>
    <t>kpl</t>
  </si>
  <si>
    <t>1437030208</t>
  </si>
  <si>
    <t>IP 02</t>
  </si>
  <si>
    <t>Přechodné dopravní značení</t>
  </si>
  <si>
    <t>1000494552</t>
  </si>
  <si>
    <t>Poznámka k položce:
včetně jeho údržby</t>
  </si>
  <si>
    <t>IP 03</t>
  </si>
  <si>
    <t>Informační tabule s údaji stavby</t>
  </si>
  <si>
    <t>1077357303</t>
  </si>
  <si>
    <t>IP 04</t>
  </si>
  <si>
    <t>Geodetické vytyčení stavby, vytyčení vlastnických hranic ve vztahu k budoucí trase stavby</t>
  </si>
  <si>
    <t>390785541</t>
  </si>
  <si>
    <t>IP 05</t>
  </si>
  <si>
    <t>Vytyčení inžen. sítí a vymezení jejich ochranných pásem</t>
  </si>
  <si>
    <t>1843775701</t>
  </si>
  <si>
    <t>IP 06</t>
  </si>
  <si>
    <t>Realizační dokumentace stavby</t>
  </si>
  <si>
    <t>1432304532</t>
  </si>
  <si>
    <t>Poznámka k položce:
dokreslení dílčích detailů</t>
  </si>
  <si>
    <t>IP 07</t>
  </si>
  <si>
    <t>Zařízení staveniště včetně jeho likvidace (buňkoviště,oplocení,rozvaděče,staveništní přípojky...)</t>
  </si>
  <si>
    <t>-435017639</t>
  </si>
  <si>
    <t>IP 08</t>
  </si>
  <si>
    <t>Geometrický plán realizované stavby komunikace,inženýrské sítě</t>
  </si>
  <si>
    <t>-2124359370</t>
  </si>
  <si>
    <t>Poznámka k položce:
geometrický plán ověřený katastrálním úřadem</t>
  </si>
  <si>
    <t>Závěrečná zpráva dodavatele ve 4 provedeních</t>
  </si>
  <si>
    <t>1272007806</t>
  </si>
  <si>
    <t>Zaměření skutečného provedení stavby včetně zákresu do digitální technické mapy Města Chebu - geodetická část</t>
  </si>
  <si>
    <t>1690106713</t>
  </si>
  <si>
    <t>Zkoušky předepsané zvláštními předpisy, revize</t>
  </si>
  <si>
    <t>-466775648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</si>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</sst>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i/>
      <sz val="8"/>
      <name val="Trebuchet MS"/>
      <family val="0"/>
    </font>
    <font>
      <i/>
      <sz val="8"/>
      <color indexed="56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left" vertical="top"/>
      <protection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top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29" fillId="0" borderId="31" xfId="0" applyFont="1" applyBorder="1" applyAlignment="1" applyProtection="1">
      <alignment horizontal="left" vertical="center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34" fillId="0" borderId="13" xfId="0" applyFont="1" applyBorder="1" applyAlignment="1" applyProtection="1">
      <alignment horizontal="left"/>
      <protection/>
    </xf>
    <xf numFmtId="0" fontId="34" fillId="0" borderId="0" xfId="0" applyFont="1" applyAlignment="1" applyProtection="1">
      <alignment horizontal="left"/>
      <protection/>
    </xf>
    <xf numFmtId="164" fontId="34" fillId="0" borderId="0" xfId="0" applyNumberFormat="1" applyFont="1" applyAlignment="1" applyProtection="1">
      <alignment horizontal="right"/>
      <protection/>
    </xf>
    <xf numFmtId="0" fontId="34" fillId="0" borderId="13" xfId="0" applyFont="1" applyBorder="1" applyAlignment="1">
      <alignment horizontal="left"/>
    </xf>
    <xf numFmtId="0" fontId="34" fillId="0" borderId="25" xfId="0" applyFont="1" applyBorder="1" applyAlignment="1" applyProtection="1">
      <alignment horizontal="left"/>
      <protection/>
    </xf>
    <xf numFmtId="167" fontId="34" fillId="0" borderId="0" xfId="0" applyNumberFormat="1" applyFont="1" applyAlignment="1" applyProtection="1">
      <alignment horizontal="right"/>
      <protection/>
    </xf>
    <xf numFmtId="167" fontId="34" fillId="0" borderId="24" xfId="0" applyNumberFormat="1" applyFont="1" applyBorder="1" applyAlignment="1" applyProtection="1">
      <alignment horizontal="right"/>
      <protection/>
    </xf>
    <xf numFmtId="0" fontId="34" fillId="0" borderId="0" xfId="0" applyFont="1" applyAlignment="1">
      <alignment horizontal="left"/>
    </xf>
    <xf numFmtId="164" fontId="34" fillId="0" borderId="0" xfId="0" applyNumberFormat="1" applyFont="1" applyAlignment="1">
      <alignment horizontal="right" vertical="center"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60" fillId="33" borderId="0" xfId="36" applyFill="1" applyAlignment="1">
      <alignment horizontal="left" vertical="top"/>
    </xf>
    <xf numFmtId="0" fontId="75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6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6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6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680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542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24B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E1E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A32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918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680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542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24B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E1E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A32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918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zoomScalePageLayoutView="0" workbookViewId="0" topLeftCell="A1">
      <pane ySplit="1" topLeftCell="A61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0" t="s">
        <v>0</v>
      </c>
      <c r="B1" s="221"/>
      <c r="C1" s="221"/>
      <c r="D1" s="222" t="s">
        <v>1</v>
      </c>
      <c r="E1" s="221"/>
      <c r="F1" s="221"/>
      <c r="G1" s="221"/>
      <c r="H1" s="221"/>
      <c r="I1" s="221"/>
      <c r="J1" s="221"/>
      <c r="K1" s="223" t="s">
        <v>1279</v>
      </c>
      <c r="L1" s="223"/>
      <c r="M1" s="223"/>
      <c r="N1" s="223"/>
      <c r="O1" s="223"/>
      <c r="P1" s="223"/>
      <c r="Q1" s="223"/>
      <c r="R1" s="223"/>
      <c r="S1" s="223"/>
      <c r="T1" s="221"/>
      <c r="U1" s="221"/>
      <c r="V1" s="221"/>
      <c r="W1" s="223" t="s">
        <v>1280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1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9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318" t="s">
        <v>13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11"/>
      <c r="AQ5" s="13"/>
      <c r="BE5" s="327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330" t="s">
        <v>16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11"/>
      <c r="AQ6" s="13"/>
      <c r="BE6" s="300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 t="s">
        <v>21</v>
      </c>
      <c r="AO7" s="11"/>
      <c r="AP7" s="11"/>
      <c r="AQ7" s="13"/>
      <c r="BE7" s="300"/>
      <c r="BS7" s="6" t="s">
        <v>22</v>
      </c>
    </row>
    <row r="8" spans="2:71" s="2" customFormat="1" ht="15" customHeight="1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300"/>
      <c r="BS8" s="6" t="s">
        <v>27</v>
      </c>
    </row>
    <row r="9" spans="2:71" s="2" customFormat="1" ht="30" customHeight="1">
      <c r="B9" s="10"/>
      <c r="C9" s="11"/>
      <c r="D9" s="16" t="s">
        <v>28</v>
      </c>
      <c r="E9" s="11"/>
      <c r="F9" s="11"/>
      <c r="G9" s="11"/>
      <c r="H9" s="11"/>
      <c r="I9" s="11"/>
      <c r="J9" s="11"/>
      <c r="K9" s="21" t="s">
        <v>29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6" t="s">
        <v>30</v>
      </c>
      <c r="AL9" s="11"/>
      <c r="AM9" s="11"/>
      <c r="AN9" s="21" t="s">
        <v>31</v>
      </c>
      <c r="AO9" s="11"/>
      <c r="AP9" s="11"/>
      <c r="AQ9" s="13"/>
      <c r="BE9" s="300"/>
      <c r="BS9" s="6" t="s">
        <v>32</v>
      </c>
    </row>
    <row r="10" spans="2:71" s="2" customFormat="1" ht="15" customHeight="1">
      <c r="B10" s="10"/>
      <c r="C10" s="11"/>
      <c r="D10" s="19" t="s">
        <v>33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34</v>
      </c>
      <c r="AL10" s="11"/>
      <c r="AM10" s="11"/>
      <c r="AN10" s="17"/>
      <c r="AO10" s="11"/>
      <c r="AP10" s="11"/>
      <c r="AQ10" s="13"/>
      <c r="BE10" s="300"/>
      <c r="BS10" s="6" t="s">
        <v>17</v>
      </c>
    </row>
    <row r="11" spans="2:71" s="2" customFormat="1" ht="19.5" customHeight="1">
      <c r="B11" s="10"/>
      <c r="C11" s="11"/>
      <c r="D11" s="11"/>
      <c r="E11" s="17" t="s">
        <v>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36</v>
      </c>
      <c r="AL11" s="11"/>
      <c r="AM11" s="11"/>
      <c r="AN11" s="17"/>
      <c r="AO11" s="11"/>
      <c r="AP11" s="11"/>
      <c r="AQ11" s="13"/>
      <c r="BE11" s="300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300"/>
      <c r="BS12" s="6" t="s">
        <v>17</v>
      </c>
    </row>
    <row r="13" spans="2:71" s="2" customFormat="1" ht="15" customHeight="1">
      <c r="B13" s="10"/>
      <c r="C13" s="11"/>
      <c r="D13" s="19" t="s">
        <v>37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34</v>
      </c>
      <c r="AL13" s="11"/>
      <c r="AM13" s="11"/>
      <c r="AN13" s="22" t="s">
        <v>38</v>
      </c>
      <c r="AO13" s="11"/>
      <c r="AP13" s="11"/>
      <c r="AQ13" s="13"/>
      <c r="BE13" s="300"/>
      <c r="BS13" s="6" t="s">
        <v>17</v>
      </c>
    </row>
    <row r="14" spans="2:71" s="2" customFormat="1" ht="15.75" customHeight="1">
      <c r="B14" s="10"/>
      <c r="C14" s="11"/>
      <c r="D14" s="11"/>
      <c r="E14" s="331" t="s">
        <v>38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19" t="s">
        <v>36</v>
      </c>
      <c r="AL14" s="11"/>
      <c r="AM14" s="11"/>
      <c r="AN14" s="22" t="s">
        <v>38</v>
      </c>
      <c r="AO14" s="11"/>
      <c r="AP14" s="11"/>
      <c r="AQ14" s="13"/>
      <c r="BE14" s="300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300"/>
      <c r="BS15" s="6" t="s">
        <v>3</v>
      </c>
    </row>
    <row r="16" spans="2:71" s="2" customFormat="1" ht="15" customHeight="1">
      <c r="B16" s="10"/>
      <c r="C16" s="11"/>
      <c r="D16" s="19" t="s">
        <v>39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34</v>
      </c>
      <c r="AL16" s="11"/>
      <c r="AM16" s="11"/>
      <c r="AN16" s="17"/>
      <c r="AO16" s="11"/>
      <c r="AP16" s="11"/>
      <c r="AQ16" s="13"/>
      <c r="BE16" s="300"/>
      <c r="BS16" s="6" t="s">
        <v>3</v>
      </c>
    </row>
    <row r="17" spans="2:71" s="2" customFormat="1" ht="19.5" customHeight="1">
      <c r="B17" s="10"/>
      <c r="C17" s="11"/>
      <c r="D17" s="11"/>
      <c r="E17" s="17" t="s">
        <v>40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36</v>
      </c>
      <c r="AL17" s="11"/>
      <c r="AM17" s="11"/>
      <c r="AN17" s="17"/>
      <c r="AO17" s="11"/>
      <c r="AP17" s="11"/>
      <c r="AQ17" s="13"/>
      <c r="BE17" s="300"/>
      <c r="BS17" s="6" t="s">
        <v>41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300"/>
      <c r="BS18" s="6" t="s">
        <v>5</v>
      </c>
    </row>
    <row r="19" spans="2:71" s="2" customFormat="1" ht="15" customHeight="1">
      <c r="B19" s="10"/>
      <c r="C19" s="11"/>
      <c r="D19" s="19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300"/>
      <c r="BS19" s="6" t="s">
        <v>5</v>
      </c>
    </row>
    <row r="20" spans="2:71" s="2" customFormat="1" ht="15.75" customHeight="1">
      <c r="B20" s="10"/>
      <c r="C20" s="11"/>
      <c r="D20" s="11"/>
      <c r="E20" s="332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11"/>
      <c r="AP20" s="11"/>
      <c r="AQ20" s="13"/>
      <c r="BE20" s="300"/>
      <c r="BS20" s="6" t="s">
        <v>41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300"/>
    </row>
    <row r="22" spans="2:57" s="2" customFormat="1" ht="7.5" customHeight="1">
      <c r="B22" s="10"/>
      <c r="C22" s="1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1"/>
      <c r="AQ22" s="13"/>
      <c r="BE22" s="300"/>
    </row>
    <row r="23" spans="2:57" s="6" customFormat="1" ht="27" customHeight="1">
      <c r="B23" s="24"/>
      <c r="C23" s="25"/>
      <c r="D23" s="26" t="s">
        <v>43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33">
        <f>ROUND($AG$51,2)</f>
        <v>0</v>
      </c>
      <c r="AL23" s="334"/>
      <c r="AM23" s="334"/>
      <c r="AN23" s="334"/>
      <c r="AO23" s="334"/>
      <c r="AP23" s="25"/>
      <c r="AQ23" s="28"/>
      <c r="BE23" s="322"/>
    </row>
    <row r="24" spans="2:57" s="6" customFormat="1" ht="7.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8"/>
      <c r="BE24" s="322"/>
    </row>
    <row r="25" spans="2:57" s="6" customFormat="1" ht="14.25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335" t="s">
        <v>44</v>
      </c>
      <c r="M25" s="317"/>
      <c r="N25" s="317"/>
      <c r="O25" s="317"/>
      <c r="P25" s="25"/>
      <c r="Q25" s="25"/>
      <c r="R25" s="25"/>
      <c r="S25" s="25"/>
      <c r="T25" s="25"/>
      <c r="U25" s="25"/>
      <c r="V25" s="25"/>
      <c r="W25" s="335" t="s">
        <v>45</v>
      </c>
      <c r="X25" s="317"/>
      <c r="Y25" s="317"/>
      <c r="Z25" s="317"/>
      <c r="AA25" s="317"/>
      <c r="AB25" s="317"/>
      <c r="AC25" s="317"/>
      <c r="AD25" s="317"/>
      <c r="AE25" s="317"/>
      <c r="AF25" s="25"/>
      <c r="AG25" s="25"/>
      <c r="AH25" s="25"/>
      <c r="AI25" s="25"/>
      <c r="AJ25" s="25"/>
      <c r="AK25" s="335" t="s">
        <v>46</v>
      </c>
      <c r="AL25" s="317"/>
      <c r="AM25" s="317"/>
      <c r="AN25" s="317"/>
      <c r="AO25" s="317"/>
      <c r="AP25" s="25"/>
      <c r="AQ25" s="28"/>
      <c r="BE25" s="322"/>
    </row>
    <row r="26" spans="2:57" s="6" customFormat="1" ht="15" customHeight="1">
      <c r="B26" s="30"/>
      <c r="C26" s="31"/>
      <c r="D26" s="31" t="s">
        <v>47</v>
      </c>
      <c r="E26" s="31"/>
      <c r="F26" s="31" t="s">
        <v>48</v>
      </c>
      <c r="G26" s="31"/>
      <c r="H26" s="31"/>
      <c r="I26" s="31"/>
      <c r="J26" s="31"/>
      <c r="K26" s="31"/>
      <c r="L26" s="324">
        <v>0.21</v>
      </c>
      <c r="M26" s="325"/>
      <c r="N26" s="325"/>
      <c r="O26" s="325"/>
      <c r="P26" s="31"/>
      <c r="Q26" s="31"/>
      <c r="R26" s="31"/>
      <c r="S26" s="31"/>
      <c r="T26" s="31"/>
      <c r="U26" s="31"/>
      <c r="V26" s="31"/>
      <c r="W26" s="326">
        <f>ROUND($AZ$51,2)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31"/>
      <c r="AG26" s="31"/>
      <c r="AH26" s="31"/>
      <c r="AI26" s="31"/>
      <c r="AJ26" s="31"/>
      <c r="AK26" s="326">
        <f>ROUND($AV$51,2)</f>
        <v>0</v>
      </c>
      <c r="AL26" s="325"/>
      <c r="AM26" s="325"/>
      <c r="AN26" s="325"/>
      <c r="AO26" s="325"/>
      <c r="AP26" s="31"/>
      <c r="AQ26" s="32"/>
      <c r="BE26" s="328"/>
    </row>
    <row r="27" spans="2:57" s="6" customFormat="1" ht="15" customHeight="1">
      <c r="B27" s="30"/>
      <c r="C27" s="31"/>
      <c r="D27" s="31"/>
      <c r="E27" s="31"/>
      <c r="F27" s="31" t="s">
        <v>49</v>
      </c>
      <c r="G27" s="31"/>
      <c r="H27" s="31"/>
      <c r="I27" s="31"/>
      <c r="J27" s="31"/>
      <c r="K27" s="31"/>
      <c r="L27" s="324">
        <v>0.15</v>
      </c>
      <c r="M27" s="325"/>
      <c r="N27" s="325"/>
      <c r="O27" s="325"/>
      <c r="P27" s="31"/>
      <c r="Q27" s="31"/>
      <c r="R27" s="31"/>
      <c r="S27" s="31"/>
      <c r="T27" s="31"/>
      <c r="U27" s="31"/>
      <c r="V27" s="31"/>
      <c r="W27" s="326">
        <f>ROUND($BA$51,2)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31"/>
      <c r="AG27" s="31"/>
      <c r="AH27" s="31"/>
      <c r="AI27" s="31"/>
      <c r="AJ27" s="31"/>
      <c r="AK27" s="326">
        <f>ROUND($AW$51,2)</f>
        <v>0</v>
      </c>
      <c r="AL27" s="325"/>
      <c r="AM27" s="325"/>
      <c r="AN27" s="325"/>
      <c r="AO27" s="325"/>
      <c r="AP27" s="31"/>
      <c r="AQ27" s="32"/>
      <c r="BE27" s="328"/>
    </row>
    <row r="28" spans="2:57" s="6" customFormat="1" ht="15" customHeight="1" hidden="1">
      <c r="B28" s="30"/>
      <c r="C28" s="31"/>
      <c r="D28" s="31"/>
      <c r="E28" s="31"/>
      <c r="F28" s="31" t="s">
        <v>50</v>
      </c>
      <c r="G28" s="31"/>
      <c r="H28" s="31"/>
      <c r="I28" s="31"/>
      <c r="J28" s="31"/>
      <c r="K28" s="31"/>
      <c r="L28" s="324">
        <v>0.21</v>
      </c>
      <c r="M28" s="325"/>
      <c r="N28" s="325"/>
      <c r="O28" s="325"/>
      <c r="P28" s="31"/>
      <c r="Q28" s="31"/>
      <c r="R28" s="31"/>
      <c r="S28" s="31"/>
      <c r="T28" s="31"/>
      <c r="U28" s="31"/>
      <c r="V28" s="31"/>
      <c r="W28" s="326">
        <f>ROUND($BB$51,2)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31"/>
      <c r="AG28" s="31"/>
      <c r="AH28" s="31"/>
      <c r="AI28" s="31"/>
      <c r="AJ28" s="31"/>
      <c r="AK28" s="326">
        <v>0</v>
      </c>
      <c r="AL28" s="325"/>
      <c r="AM28" s="325"/>
      <c r="AN28" s="325"/>
      <c r="AO28" s="325"/>
      <c r="AP28" s="31"/>
      <c r="AQ28" s="32"/>
      <c r="BE28" s="328"/>
    </row>
    <row r="29" spans="2:57" s="6" customFormat="1" ht="15" customHeight="1" hidden="1">
      <c r="B29" s="30"/>
      <c r="C29" s="31"/>
      <c r="D29" s="31"/>
      <c r="E29" s="31"/>
      <c r="F29" s="31" t="s">
        <v>51</v>
      </c>
      <c r="G29" s="31"/>
      <c r="H29" s="31"/>
      <c r="I29" s="31"/>
      <c r="J29" s="31"/>
      <c r="K29" s="31"/>
      <c r="L29" s="324">
        <v>0.15</v>
      </c>
      <c r="M29" s="325"/>
      <c r="N29" s="325"/>
      <c r="O29" s="325"/>
      <c r="P29" s="31"/>
      <c r="Q29" s="31"/>
      <c r="R29" s="31"/>
      <c r="S29" s="31"/>
      <c r="T29" s="31"/>
      <c r="U29" s="31"/>
      <c r="V29" s="31"/>
      <c r="W29" s="326">
        <f>ROUND($BC$51,2)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31"/>
      <c r="AG29" s="31"/>
      <c r="AH29" s="31"/>
      <c r="AI29" s="31"/>
      <c r="AJ29" s="31"/>
      <c r="AK29" s="326">
        <v>0</v>
      </c>
      <c r="AL29" s="325"/>
      <c r="AM29" s="325"/>
      <c r="AN29" s="325"/>
      <c r="AO29" s="325"/>
      <c r="AP29" s="31"/>
      <c r="AQ29" s="32"/>
      <c r="BE29" s="328"/>
    </row>
    <row r="30" spans="2:57" s="6" customFormat="1" ht="15" customHeight="1" hidden="1">
      <c r="B30" s="30"/>
      <c r="C30" s="31"/>
      <c r="D30" s="31"/>
      <c r="E30" s="31"/>
      <c r="F30" s="31" t="s">
        <v>52</v>
      </c>
      <c r="G30" s="31"/>
      <c r="H30" s="31"/>
      <c r="I30" s="31"/>
      <c r="J30" s="31"/>
      <c r="K30" s="31"/>
      <c r="L30" s="324">
        <v>0</v>
      </c>
      <c r="M30" s="325"/>
      <c r="N30" s="325"/>
      <c r="O30" s="325"/>
      <c r="P30" s="31"/>
      <c r="Q30" s="31"/>
      <c r="R30" s="31"/>
      <c r="S30" s="31"/>
      <c r="T30" s="31"/>
      <c r="U30" s="31"/>
      <c r="V30" s="31"/>
      <c r="W30" s="326">
        <f>ROUND($BD$51,2)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31"/>
      <c r="AG30" s="31"/>
      <c r="AH30" s="31"/>
      <c r="AI30" s="31"/>
      <c r="AJ30" s="31"/>
      <c r="AK30" s="326">
        <v>0</v>
      </c>
      <c r="AL30" s="325"/>
      <c r="AM30" s="325"/>
      <c r="AN30" s="325"/>
      <c r="AO30" s="325"/>
      <c r="AP30" s="31"/>
      <c r="AQ30" s="32"/>
      <c r="BE30" s="328"/>
    </row>
    <row r="31" spans="2:57" s="6" customFormat="1" ht="7.5" customHeight="1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8"/>
      <c r="BE31" s="322"/>
    </row>
    <row r="32" spans="2:57" s="6" customFormat="1" ht="27" customHeight="1">
      <c r="B32" s="24"/>
      <c r="C32" s="33"/>
      <c r="D32" s="34" t="s">
        <v>53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 t="s">
        <v>54</v>
      </c>
      <c r="U32" s="35"/>
      <c r="V32" s="35"/>
      <c r="W32" s="35"/>
      <c r="X32" s="311" t="s">
        <v>55</v>
      </c>
      <c r="Y32" s="306"/>
      <c r="Z32" s="306"/>
      <c r="AA32" s="306"/>
      <c r="AB32" s="306"/>
      <c r="AC32" s="35"/>
      <c r="AD32" s="35"/>
      <c r="AE32" s="35"/>
      <c r="AF32" s="35"/>
      <c r="AG32" s="35"/>
      <c r="AH32" s="35"/>
      <c r="AI32" s="35"/>
      <c r="AJ32" s="35"/>
      <c r="AK32" s="312">
        <f>ROUND(SUM($AK$23:$AK$30),2)</f>
        <v>0</v>
      </c>
      <c r="AL32" s="306"/>
      <c r="AM32" s="306"/>
      <c r="AN32" s="306"/>
      <c r="AO32" s="313"/>
      <c r="AP32" s="33"/>
      <c r="AQ32" s="38"/>
      <c r="BE32" s="322"/>
    </row>
    <row r="33" spans="2:43" s="6" customFormat="1" ht="7.5" customHeight="1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8"/>
    </row>
    <row r="34" spans="2:43" s="6" customFormat="1" ht="7.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</row>
    <row r="38" spans="2:44" s="6" customFormat="1" ht="7.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</row>
    <row r="39" spans="2:44" s="6" customFormat="1" ht="37.5" customHeight="1">
      <c r="B39" s="24"/>
      <c r="C39" s="12" t="s">
        <v>56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44"/>
    </row>
    <row r="40" spans="2:44" s="6" customFormat="1" ht="7.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44"/>
    </row>
    <row r="41" spans="2:44" s="45" customFormat="1" ht="15" customHeight="1">
      <c r="B41" s="46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432014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7"/>
    </row>
    <row r="42" spans="2:44" s="48" customFormat="1" ht="37.5" customHeight="1">
      <c r="B42" s="49"/>
      <c r="C42" s="50" t="s">
        <v>15</v>
      </c>
      <c r="D42" s="50"/>
      <c r="E42" s="50"/>
      <c r="F42" s="50"/>
      <c r="G42" s="50"/>
      <c r="H42" s="50"/>
      <c r="I42" s="50"/>
      <c r="J42" s="50"/>
      <c r="K42" s="50"/>
      <c r="L42" s="314" t="str">
        <f>$K$6</f>
        <v>Revitalizace parku ¸¸Městské sady¨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50"/>
      <c r="AQ42" s="50"/>
      <c r="AR42" s="51"/>
    </row>
    <row r="43" spans="2:44" s="6" customFormat="1" ht="7.5" customHeigh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44"/>
    </row>
    <row r="44" spans="2:44" s="6" customFormat="1" ht="15.75" customHeight="1">
      <c r="B44" s="24"/>
      <c r="C44" s="19" t="s">
        <v>23</v>
      </c>
      <c r="D44" s="25"/>
      <c r="E44" s="25"/>
      <c r="F44" s="25"/>
      <c r="G44" s="25"/>
      <c r="H44" s="25"/>
      <c r="I44" s="25"/>
      <c r="J44" s="25"/>
      <c r="K44" s="25"/>
      <c r="L44" s="52" t="str">
        <f>IF($K$8="","",$K$8)</f>
        <v>Cheb, ulice Májová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9" t="s">
        <v>25</v>
      </c>
      <c r="AJ44" s="25"/>
      <c r="AK44" s="25"/>
      <c r="AL44" s="25"/>
      <c r="AM44" s="316" t="str">
        <f>IF($AN$8="","",$AN$8)</f>
        <v>04.11.2014</v>
      </c>
      <c r="AN44" s="317"/>
      <c r="AO44" s="25"/>
      <c r="AP44" s="25"/>
      <c r="AQ44" s="25"/>
      <c r="AR44" s="44"/>
    </row>
    <row r="45" spans="2:44" s="6" customFormat="1" ht="7.5" customHeigh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44"/>
    </row>
    <row r="46" spans="2:56" s="6" customFormat="1" ht="18.75" customHeight="1">
      <c r="B46" s="24"/>
      <c r="C46" s="19" t="s">
        <v>33</v>
      </c>
      <c r="D46" s="25"/>
      <c r="E46" s="25"/>
      <c r="F46" s="25"/>
      <c r="G46" s="25"/>
      <c r="H46" s="25"/>
      <c r="I46" s="25"/>
      <c r="J46" s="25"/>
      <c r="K46" s="25"/>
      <c r="L46" s="17" t="str">
        <f>IF($E$11="","",$E$11)</f>
        <v>Město Cheb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19" t="s">
        <v>39</v>
      </c>
      <c r="AJ46" s="25"/>
      <c r="AK46" s="25"/>
      <c r="AL46" s="25"/>
      <c r="AM46" s="318" t="str">
        <f>IF($E$17="","",$E$17)</f>
        <v>DSVA s.r.o.</v>
      </c>
      <c r="AN46" s="317"/>
      <c r="AO46" s="317"/>
      <c r="AP46" s="317"/>
      <c r="AQ46" s="25"/>
      <c r="AR46" s="44"/>
      <c r="AS46" s="319" t="s">
        <v>57</v>
      </c>
      <c r="AT46" s="320"/>
      <c r="AU46" s="54"/>
      <c r="AV46" s="54"/>
      <c r="AW46" s="54"/>
      <c r="AX46" s="54"/>
      <c r="AY46" s="54"/>
      <c r="AZ46" s="54"/>
      <c r="BA46" s="54"/>
      <c r="BB46" s="54"/>
      <c r="BC46" s="54"/>
      <c r="BD46" s="55"/>
    </row>
    <row r="47" spans="2:56" s="6" customFormat="1" ht="15.75" customHeight="1">
      <c r="B47" s="24"/>
      <c r="C47" s="19" t="s">
        <v>37</v>
      </c>
      <c r="D47" s="25"/>
      <c r="E47" s="25"/>
      <c r="F47" s="25"/>
      <c r="G47" s="25"/>
      <c r="H47" s="25"/>
      <c r="I47" s="25"/>
      <c r="J47" s="25"/>
      <c r="K47" s="25"/>
      <c r="L47" s="17">
        <f>IF($E$14="Vyplň údaj","",$E$14)</f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44"/>
      <c r="AS47" s="321"/>
      <c r="AT47" s="322"/>
      <c r="BD47" s="56"/>
    </row>
    <row r="48" spans="2:56" s="6" customFormat="1" ht="12" customHeight="1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44"/>
      <c r="AS48" s="323"/>
      <c r="AT48" s="317"/>
      <c r="AU48" s="25"/>
      <c r="AV48" s="25"/>
      <c r="AW48" s="25"/>
      <c r="AX48" s="25"/>
      <c r="AY48" s="25"/>
      <c r="AZ48" s="25"/>
      <c r="BA48" s="25"/>
      <c r="BB48" s="25"/>
      <c r="BC48" s="25"/>
      <c r="BD48" s="58"/>
    </row>
    <row r="49" spans="2:57" s="6" customFormat="1" ht="30" customHeight="1">
      <c r="B49" s="24"/>
      <c r="C49" s="305" t="s">
        <v>58</v>
      </c>
      <c r="D49" s="306"/>
      <c r="E49" s="306"/>
      <c r="F49" s="306"/>
      <c r="G49" s="306"/>
      <c r="H49" s="35"/>
      <c r="I49" s="307" t="s">
        <v>59</v>
      </c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8" t="s">
        <v>60</v>
      </c>
      <c r="AH49" s="306"/>
      <c r="AI49" s="306"/>
      <c r="AJ49" s="306"/>
      <c r="AK49" s="306"/>
      <c r="AL49" s="306"/>
      <c r="AM49" s="306"/>
      <c r="AN49" s="307" t="s">
        <v>61</v>
      </c>
      <c r="AO49" s="306"/>
      <c r="AP49" s="306"/>
      <c r="AQ49" s="59" t="s">
        <v>62</v>
      </c>
      <c r="AR49" s="44"/>
      <c r="AS49" s="60" t="s">
        <v>63</v>
      </c>
      <c r="AT49" s="61" t="s">
        <v>64</v>
      </c>
      <c r="AU49" s="61" t="s">
        <v>65</v>
      </c>
      <c r="AV49" s="61" t="s">
        <v>66</v>
      </c>
      <c r="AW49" s="61" t="s">
        <v>67</v>
      </c>
      <c r="AX49" s="61" t="s">
        <v>68</v>
      </c>
      <c r="AY49" s="61" t="s">
        <v>69</v>
      </c>
      <c r="AZ49" s="61" t="s">
        <v>70</v>
      </c>
      <c r="BA49" s="61" t="s">
        <v>71</v>
      </c>
      <c r="BB49" s="61" t="s">
        <v>72</v>
      </c>
      <c r="BC49" s="61" t="s">
        <v>73</v>
      </c>
      <c r="BD49" s="62" t="s">
        <v>74</v>
      </c>
      <c r="BE49" s="63"/>
    </row>
    <row r="50" spans="2:56" s="6" customFormat="1" ht="12" customHeight="1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44"/>
      <c r="AS50" s="64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8" customFormat="1" ht="33" customHeight="1">
      <c r="B51" s="49"/>
      <c r="C51" s="67" t="s">
        <v>75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309">
        <f>ROUND(SUM($AG$52:$AG$56),2)</f>
        <v>0</v>
      </c>
      <c r="AH51" s="310"/>
      <c r="AI51" s="310"/>
      <c r="AJ51" s="310"/>
      <c r="AK51" s="310"/>
      <c r="AL51" s="310"/>
      <c r="AM51" s="310"/>
      <c r="AN51" s="309">
        <f>ROUND(SUM($AG$51,$AT$51),2)</f>
        <v>0</v>
      </c>
      <c r="AO51" s="310"/>
      <c r="AP51" s="310"/>
      <c r="AQ51" s="69"/>
      <c r="AR51" s="51"/>
      <c r="AS51" s="70">
        <f>ROUND(SUM($AS$52:$AS$56),2)</f>
        <v>0</v>
      </c>
      <c r="AT51" s="71">
        <f>ROUND(SUM($AV$51:$AW$51),2)</f>
        <v>0</v>
      </c>
      <c r="AU51" s="72">
        <f>ROUND(SUM($AU$52:$AU$56),5)</f>
        <v>0</v>
      </c>
      <c r="AV51" s="71">
        <f>ROUND($AZ$51*$L$26,2)</f>
        <v>0</v>
      </c>
      <c r="AW51" s="71">
        <f>ROUND($BA$51*$L$27,2)</f>
        <v>0</v>
      </c>
      <c r="AX51" s="71">
        <f>ROUND($BB$51*$L$26,2)</f>
        <v>0</v>
      </c>
      <c r="AY51" s="71">
        <f>ROUND($BC$51*$L$27,2)</f>
        <v>0</v>
      </c>
      <c r="AZ51" s="71">
        <f>ROUND(SUM($AZ$52:$AZ$56),2)</f>
        <v>0</v>
      </c>
      <c r="BA51" s="71">
        <f>ROUND(SUM($BA$52:$BA$56),2)</f>
        <v>0</v>
      </c>
      <c r="BB51" s="71">
        <f>ROUND(SUM($BB$52:$BB$56),2)</f>
        <v>0</v>
      </c>
      <c r="BC51" s="71">
        <f>ROUND(SUM($BC$52:$BC$56),2)</f>
        <v>0</v>
      </c>
      <c r="BD51" s="73">
        <f>ROUND(SUM($BD$52:$BD$56),2)</f>
        <v>0</v>
      </c>
      <c r="BS51" s="48" t="s">
        <v>76</v>
      </c>
      <c r="BT51" s="48" t="s">
        <v>77</v>
      </c>
      <c r="BU51" s="74" t="s">
        <v>78</v>
      </c>
      <c r="BV51" s="48" t="s">
        <v>79</v>
      </c>
      <c r="BW51" s="48" t="s">
        <v>4</v>
      </c>
      <c r="BX51" s="48" t="s">
        <v>80</v>
      </c>
      <c r="CL51" s="48" t="s">
        <v>19</v>
      </c>
    </row>
    <row r="52" spans="1:91" s="75" customFormat="1" ht="28.5" customHeight="1">
      <c r="A52" s="216" t="s">
        <v>1281</v>
      </c>
      <c r="B52" s="76"/>
      <c r="C52" s="77"/>
      <c r="D52" s="303" t="s">
        <v>81</v>
      </c>
      <c r="E52" s="304"/>
      <c r="F52" s="304"/>
      <c r="G52" s="304"/>
      <c r="H52" s="304"/>
      <c r="I52" s="77"/>
      <c r="J52" s="303" t="s">
        <v>82</v>
      </c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1">
        <f>'SO 001 - SO 001 Bourací p...'!$J$27</f>
        <v>0</v>
      </c>
      <c r="AH52" s="302"/>
      <c r="AI52" s="302"/>
      <c r="AJ52" s="302"/>
      <c r="AK52" s="302"/>
      <c r="AL52" s="302"/>
      <c r="AM52" s="302"/>
      <c r="AN52" s="301">
        <f>ROUND(SUM($AG$52,$AT$52),2)</f>
        <v>0</v>
      </c>
      <c r="AO52" s="302"/>
      <c r="AP52" s="302"/>
      <c r="AQ52" s="78" t="s">
        <v>83</v>
      </c>
      <c r="AR52" s="79"/>
      <c r="AS52" s="80">
        <v>0</v>
      </c>
      <c r="AT52" s="81">
        <f>ROUND(SUM($AV$52:$AW$52),2)</f>
        <v>0</v>
      </c>
      <c r="AU52" s="82">
        <f>'SO 001 - SO 001 Bourací p...'!$P$79</f>
        <v>0</v>
      </c>
      <c r="AV52" s="81">
        <f>'SO 001 - SO 001 Bourací p...'!$J$30</f>
        <v>0</v>
      </c>
      <c r="AW52" s="81">
        <f>'SO 001 - SO 001 Bourací p...'!$J$31</f>
        <v>0</v>
      </c>
      <c r="AX52" s="81">
        <f>'SO 001 - SO 001 Bourací p...'!$J$32</f>
        <v>0</v>
      </c>
      <c r="AY52" s="81">
        <f>'SO 001 - SO 001 Bourací p...'!$J$33</f>
        <v>0</v>
      </c>
      <c r="AZ52" s="81">
        <f>'SO 001 - SO 001 Bourací p...'!$F$30</f>
        <v>0</v>
      </c>
      <c r="BA52" s="81">
        <f>'SO 001 - SO 001 Bourací p...'!$F$31</f>
        <v>0</v>
      </c>
      <c r="BB52" s="81">
        <f>'SO 001 - SO 001 Bourací p...'!$F$32</f>
        <v>0</v>
      </c>
      <c r="BC52" s="81">
        <f>'SO 001 - SO 001 Bourací p...'!$F$33</f>
        <v>0</v>
      </c>
      <c r="BD52" s="83">
        <f>'SO 001 - SO 001 Bourací p...'!$F$34</f>
        <v>0</v>
      </c>
      <c r="BT52" s="75" t="s">
        <v>22</v>
      </c>
      <c r="BV52" s="75" t="s">
        <v>79</v>
      </c>
      <c r="BW52" s="75" t="s">
        <v>84</v>
      </c>
      <c r="BX52" s="75" t="s">
        <v>4</v>
      </c>
      <c r="CL52" s="75" t="s">
        <v>19</v>
      </c>
      <c r="CM52" s="75" t="s">
        <v>21</v>
      </c>
    </row>
    <row r="53" spans="1:91" s="75" customFormat="1" ht="28.5" customHeight="1">
      <c r="A53" s="216" t="s">
        <v>1281</v>
      </c>
      <c r="B53" s="76"/>
      <c r="C53" s="77"/>
      <c r="D53" s="303" t="s">
        <v>85</v>
      </c>
      <c r="E53" s="304"/>
      <c r="F53" s="304"/>
      <c r="G53" s="304"/>
      <c r="H53" s="304"/>
      <c r="I53" s="77"/>
      <c r="J53" s="303" t="s">
        <v>86</v>
      </c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1">
        <f>'SO 101 - SO 101 Zpevněné ...'!$J$27</f>
        <v>0</v>
      </c>
      <c r="AH53" s="302"/>
      <c r="AI53" s="302"/>
      <c r="AJ53" s="302"/>
      <c r="AK53" s="302"/>
      <c r="AL53" s="302"/>
      <c r="AM53" s="302"/>
      <c r="AN53" s="301">
        <f>ROUND(SUM($AG$53,$AT$53),2)</f>
        <v>0</v>
      </c>
      <c r="AO53" s="302"/>
      <c r="AP53" s="302"/>
      <c r="AQ53" s="78" t="s">
        <v>83</v>
      </c>
      <c r="AR53" s="79"/>
      <c r="AS53" s="80">
        <v>0</v>
      </c>
      <c r="AT53" s="81">
        <f>ROUND(SUM($AV$53:$AW$53),2)</f>
        <v>0</v>
      </c>
      <c r="AU53" s="82">
        <f>'SO 101 - SO 101 Zpevněné ...'!$P$83</f>
        <v>0</v>
      </c>
      <c r="AV53" s="81">
        <f>'SO 101 - SO 101 Zpevněné ...'!$J$30</f>
        <v>0</v>
      </c>
      <c r="AW53" s="81">
        <f>'SO 101 - SO 101 Zpevněné ...'!$J$31</f>
        <v>0</v>
      </c>
      <c r="AX53" s="81">
        <f>'SO 101 - SO 101 Zpevněné ...'!$J$32</f>
        <v>0</v>
      </c>
      <c r="AY53" s="81">
        <f>'SO 101 - SO 101 Zpevněné ...'!$J$33</f>
        <v>0</v>
      </c>
      <c r="AZ53" s="81">
        <f>'SO 101 - SO 101 Zpevněné ...'!$F$30</f>
        <v>0</v>
      </c>
      <c r="BA53" s="81">
        <f>'SO 101 - SO 101 Zpevněné ...'!$F$31</f>
        <v>0</v>
      </c>
      <c r="BB53" s="81">
        <f>'SO 101 - SO 101 Zpevněné ...'!$F$32</f>
        <v>0</v>
      </c>
      <c r="BC53" s="81">
        <f>'SO 101 - SO 101 Zpevněné ...'!$F$33</f>
        <v>0</v>
      </c>
      <c r="BD53" s="83">
        <f>'SO 101 - SO 101 Zpevněné ...'!$F$34</f>
        <v>0</v>
      </c>
      <c r="BT53" s="75" t="s">
        <v>22</v>
      </c>
      <c r="BV53" s="75" t="s">
        <v>79</v>
      </c>
      <c r="BW53" s="75" t="s">
        <v>87</v>
      </c>
      <c r="BX53" s="75" t="s">
        <v>4</v>
      </c>
      <c r="CL53" s="75" t="s">
        <v>19</v>
      </c>
      <c r="CM53" s="75" t="s">
        <v>21</v>
      </c>
    </row>
    <row r="54" spans="1:91" s="75" customFormat="1" ht="28.5" customHeight="1">
      <c r="A54" s="216" t="s">
        <v>1281</v>
      </c>
      <c r="B54" s="76"/>
      <c r="C54" s="77"/>
      <c r="D54" s="303" t="s">
        <v>88</v>
      </c>
      <c r="E54" s="304"/>
      <c r="F54" s="304"/>
      <c r="G54" s="304"/>
      <c r="H54" s="304"/>
      <c r="I54" s="77"/>
      <c r="J54" s="303" t="s">
        <v>89</v>
      </c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1">
        <f>'SO 431 - SO 431 Veřejné o...'!$J$27</f>
        <v>0</v>
      </c>
      <c r="AH54" s="302"/>
      <c r="AI54" s="302"/>
      <c r="AJ54" s="302"/>
      <c r="AK54" s="302"/>
      <c r="AL54" s="302"/>
      <c r="AM54" s="302"/>
      <c r="AN54" s="301">
        <f>ROUND(SUM($AG$54,$AT$54),2)</f>
        <v>0</v>
      </c>
      <c r="AO54" s="302"/>
      <c r="AP54" s="302"/>
      <c r="AQ54" s="78" t="s">
        <v>83</v>
      </c>
      <c r="AR54" s="79"/>
      <c r="AS54" s="80">
        <v>0</v>
      </c>
      <c r="AT54" s="81">
        <f>ROUND(SUM($AV$54:$AW$54),2)</f>
        <v>0</v>
      </c>
      <c r="AU54" s="82">
        <f>'SO 431 - SO 431 Veřejné o...'!$P$81</f>
        <v>0</v>
      </c>
      <c r="AV54" s="81">
        <f>'SO 431 - SO 431 Veřejné o...'!$J$30</f>
        <v>0</v>
      </c>
      <c r="AW54" s="81">
        <f>'SO 431 - SO 431 Veřejné o...'!$J$31</f>
        <v>0</v>
      </c>
      <c r="AX54" s="81">
        <f>'SO 431 - SO 431 Veřejné o...'!$J$32</f>
        <v>0</v>
      </c>
      <c r="AY54" s="81">
        <f>'SO 431 - SO 431 Veřejné o...'!$J$33</f>
        <v>0</v>
      </c>
      <c r="AZ54" s="81">
        <f>'SO 431 - SO 431 Veřejné o...'!$F$30</f>
        <v>0</v>
      </c>
      <c r="BA54" s="81">
        <f>'SO 431 - SO 431 Veřejné o...'!$F$31</f>
        <v>0</v>
      </c>
      <c r="BB54" s="81">
        <f>'SO 431 - SO 431 Veřejné o...'!$F$32</f>
        <v>0</v>
      </c>
      <c r="BC54" s="81">
        <f>'SO 431 - SO 431 Veřejné o...'!$F$33</f>
        <v>0</v>
      </c>
      <c r="BD54" s="83">
        <f>'SO 431 - SO 431 Veřejné o...'!$F$34</f>
        <v>0</v>
      </c>
      <c r="BT54" s="75" t="s">
        <v>22</v>
      </c>
      <c r="BV54" s="75" t="s">
        <v>79</v>
      </c>
      <c r="BW54" s="75" t="s">
        <v>90</v>
      </c>
      <c r="BX54" s="75" t="s">
        <v>4</v>
      </c>
      <c r="CL54" s="75" t="s">
        <v>19</v>
      </c>
      <c r="CM54" s="75" t="s">
        <v>21</v>
      </c>
    </row>
    <row r="55" spans="1:91" s="75" customFormat="1" ht="28.5" customHeight="1">
      <c r="A55" s="216" t="s">
        <v>1281</v>
      </c>
      <c r="B55" s="76"/>
      <c r="C55" s="77"/>
      <c r="D55" s="303" t="s">
        <v>91</v>
      </c>
      <c r="E55" s="304"/>
      <c r="F55" s="304"/>
      <c r="G55" s="304"/>
      <c r="H55" s="304"/>
      <c r="I55" s="77"/>
      <c r="J55" s="303" t="s">
        <v>92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1">
        <f>'SO 801 - SO 801 Sadové úp...'!$J$27</f>
        <v>0</v>
      </c>
      <c r="AH55" s="302"/>
      <c r="AI55" s="302"/>
      <c r="AJ55" s="302"/>
      <c r="AK55" s="302"/>
      <c r="AL55" s="302"/>
      <c r="AM55" s="302"/>
      <c r="AN55" s="301">
        <f>ROUND(SUM($AG$55,$AT$55),2)</f>
        <v>0</v>
      </c>
      <c r="AO55" s="302"/>
      <c r="AP55" s="302"/>
      <c r="AQ55" s="78" t="s">
        <v>83</v>
      </c>
      <c r="AR55" s="79"/>
      <c r="AS55" s="80">
        <v>0</v>
      </c>
      <c r="AT55" s="81">
        <f>ROUND(SUM($AV$55:$AW$55),2)</f>
        <v>0</v>
      </c>
      <c r="AU55" s="82">
        <f>'SO 801 - SO 801 Sadové úp...'!$P$80</f>
        <v>0</v>
      </c>
      <c r="AV55" s="81">
        <f>'SO 801 - SO 801 Sadové úp...'!$J$30</f>
        <v>0</v>
      </c>
      <c r="AW55" s="81">
        <f>'SO 801 - SO 801 Sadové úp...'!$J$31</f>
        <v>0</v>
      </c>
      <c r="AX55" s="81">
        <f>'SO 801 - SO 801 Sadové úp...'!$J$32</f>
        <v>0</v>
      </c>
      <c r="AY55" s="81">
        <f>'SO 801 - SO 801 Sadové úp...'!$J$33</f>
        <v>0</v>
      </c>
      <c r="AZ55" s="81">
        <f>'SO 801 - SO 801 Sadové úp...'!$F$30</f>
        <v>0</v>
      </c>
      <c r="BA55" s="81">
        <f>'SO 801 - SO 801 Sadové úp...'!$F$31</f>
        <v>0</v>
      </c>
      <c r="BB55" s="81">
        <f>'SO 801 - SO 801 Sadové úp...'!$F$32</f>
        <v>0</v>
      </c>
      <c r="BC55" s="81">
        <f>'SO 801 - SO 801 Sadové úp...'!$F$33</f>
        <v>0</v>
      </c>
      <c r="BD55" s="83">
        <f>'SO 801 - SO 801 Sadové úp...'!$F$34</f>
        <v>0</v>
      </c>
      <c r="BT55" s="75" t="s">
        <v>22</v>
      </c>
      <c r="BV55" s="75" t="s">
        <v>79</v>
      </c>
      <c r="BW55" s="75" t="s">
        <v>93</v>
      </c>
      <c r="BX55" s="75" t="s">
        <v>4</v>
      </c>
      <c r="CL55" s="75" t="s">
        <v>19</v>
      </c>
      <c r="CM55" s="75" t="s">
        <v>21</v>
      </c>
    </row>
    <row r="56" spans="1:91" s="75" customFormat="1" ht="28.5" customHeight="1">
      <c r="A56" s="216" t="s">
        <v>1281</v>
      </c>
      <c r="B56" s="76"/>
      <c r="C56" s="77"/>
      <c r="D56" s="303" t="s">
        <v>94</v>
      </c>
      <c r="E56" s="304"/>
      <c r="F56" s="304"/>
      <c r="G56" s="304"/>
      <c r="H56" s="304"/>
      <c r="I56" s="77"/>
      <c r="J56" s="303" t="s">
        <v>95</v>
      </c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1">
        <f>'VRN - VRN Vedlejší rozpoč...'!$J$27</f>
        <v>0</v>
      </c>
      <c r="AH56" s="302"/>
      <c r="AI56" s="302"/>
      <c r="AJ56" s="302"/>
      <c r="AK56" s="302"/>
      <c r="AL56" s="302"/>
      <c r="AM56" s="302"/>
      <c r="AN56" s="301">
        <f>ROUND(SUM($AG$56,$AT$56),2)</f>
        <v>0</v>
      </c>
      <c r="AO56" s="302"/>
      <c r="AP56" s="302"/>
      <c r="AQ56" s="78" t="s">
        <v>83</v>
      </c>
      <c r="AR56" s="79"/>
      <c r="AS56" s="84">
        <v>0</v>
      </c>
      <c r="AT56" s="85">
        <f>ROUND(SUM($AV$56:$AW$56),2)</f>
        <v>0</v>
      </c>
      <c r="AU56" s="86">
        <f>'VRN - VRN Vedlejší rozpoč...'!$P$77</f>
        <v>0</v>
      </c>
      <c r="AV56" s="85">
        <f>'VRN - VRN Vedlejší rozpoč...'!$J$30</f>
        <v>0</v>
      </c>
      <c r="AW56" s="85">
        <f>'VRN - VRN Vedlejší rozpoč...'!$J$31</f>
        <v>0</v>
      </c>
      <c r="AX56" s="85">
        <f>'VRN - VRN Vedlejší rozpoč...'!$J$32</f>
        <v>0</v>
      </c>
      <c r="AY56" s="85">
        <f>'VRN - VRN Vedlejší rozpoč...'!$J$33</f>
        <v>0</v>
      </c>
      <c r="AZ56" s="85">
        <f>'VRN - VRN Vedlejší rozpoč...'!$F$30</f>
        <v>0</v>
      </c>
      <c r="BA56" s="85">
        <f>'VRN - VRN Vedlejší rozpoč...'!$F$31</f>
        <v>0</v>
      </c>
      <c r="BB56" s="85">
        <f>'VRN - VRN Vedlejší rozpoč...'!$F$32</f>
        <v>0</v>
      </c>
      <c r="BC56" s="85">
        <f>'VRN - VRN Vedlejší rozpoč...'!$F$33</f>
        <v>0</v>
      </c>
      <c r="BD56" s="87">
        <f>'VRN - VRN Vedlejší rozpoč...'!$F$34</f>
        <v>0</v>
      </c>
      <c r="BT56" s="75" t="s">
        <v>22</v>
      </c>
      <c r="BV56" s="75" t="s">
        <v>79</v>
      </c>
      <c r="BW56" s="75" t="s">
        <v>96</v>
      </c>
      <c r="BX56" s="75" t="s">
        <v>4</v>
      </c>
      <c r="CL56" s="75" t="s">
        <v>19</v>
      </c>
      <c r="CM56" s="75" t="s">
        <v>21</v>
      </c>
    </row>
    <row r="57" spans="2:44" s="6" customFormat="1" ht="30.75" customHeight="1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44"/>
    </row>
    <row r="58" spans="2:44" s="6" customFormat="1" ht="7.5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</sheetData>
  <sheetProtection password="CC35" sheet="1" objects="1" scenarios="1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G53:AM53"/>
    <mergeCell ref="D53:H53"/>
    <mergeCell ref="J53:AF53"/>
    <mergeCell ref="AN54:AP54"/>
    <mergeCell ref="AG54:AM54"/>
    <mergeCell ref="D54:H54"/>
    <mergeCell ref="J54:AF54"/>
    <mergeCell ref="AR2:BE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1 - SO 001 Bourací p...'!C2" tooltip="SO 001 - SO 001 Bourací p..." display="/"/>
    <hyperlink ref="A53" location="'SO 101 - SO 101 Zpevněné ...'!C2" tooltip="SO 101 - SO 101 Zpevněné ..." display="/"/>
    <hyperlink ref="A54" location="'SO 431 - SO 431 Veřejné o...'!C2" tooltip="SO 431 - SO 431 Veřejné o..." display="/"/>
    <hyperlink ref="A55" location="'SO 801 - SO 801 Sadové úp...'!C2" tooltip="SO 801 - SO 801 Sadové úp..." display="/"/>
    <hyperlink ref="A56" location="'VRN - VRN Vedlejší rozpoč...'!C2" tooltip="VRN - VRN Vedlejší rozpoč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8"/>
      <c r="C1" s="218"/>
      <c r="D1" s="217" t="s">
        <v>1</v>
      </c>
      <c r="E1" s="218"/>
      <c r="F1" s="219" t="s">
        <v>1282</v>
      </c>
      <c r="G1" s="336" t="s">
        <v>1283</v>
      </c>
      <c r="H1" s="336"/>
      <c r="I1" s="218"/>
      <c r="J1" s="219" t="s">
        <v>1284</v>
      </c>
      <c r="K1" s="217" t="s">
        <v>97</v>
      </c>
      <c r="L1" s="219" t="s">
        <v>1285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9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98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7" t="str">
        <f>'Rekapitulace stavby'!$K$6</f>
        <v>Revitalizace parku ¸¸Městské sady¨</v>
      </c>
      <c r="F7" s="329"/>
      <c r="G7" s="329"/>
      <c r="H7" s="329"/>
      <c r="J7" s="11"/>
      <c r="K7" s="13"/>
    </row>
    <row r="8" spans="2:11" s="6" customFormat="1" ht="15.75" customHeight="1">
      <c r="B8" s="24"/>
      <c r="C8" s="25"/>
      <c r="D8" s="19" t="s">
        <v>99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314" t="s">
        <v>100</v>
      </c>
      <c r="F9" s="317"/>
      <c r="G9" s="317"/>
      <c r="H9" s="317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 t="s">
        <v>21</v>
      </c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04.11.2014</v>
      </c>
      <c r="K12" s="28"/>
    </row>
    <row r="13" spans="2:11" s="6" customFormat="1" ht="22.5" customHeight="1">
      <c r="B13" s="24"/>
      <c r="C13" s="25"/>
      <c r="D13" s="16" t="s">
        <v>28</v>
      </c>
      <c r="E13" s="25"/>
      <c r="F13" s="21" t="s">
        <v>101</v>
      </c>
      <c r="G13" s="25"/>
      <c r="H13" s="25"/>
      <c r="I13" s="90" t="s">
        <v>30</v>
      </c>
      <c r="J13" s="21" t="s">
        <v>31</v>
      </c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1" customFormat="1" ht="15.75" customHeight="1">
      <c r="B24" s="92"/>
      <c r="C24" s="93"/>
      <c r="D24" s="93"/>
      <c r="E24" s="332"/>
      <c r="F24" s="338"/>
      <c r="G24" s="338"/>
      <c r="H24" s="338"/>
      <c r="J24" s="93"/>
      <c r="K24" s="94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5"/>
    </row>
    <row r="27" spans="2:11" s="6" customFormat="1" ht="26.25" customHeight="1">
      <c r="B27" s="24"/>
      <c r="C27" s="25"/>
      <c r="D27" s="96" t="s">
        <v>43</v>
      </c>
      <c r="E27" s="25"/>
      <c r="F27" s="25"/>
      <c r="G27" s="25"/>
      <c r="H27" s="25"/>
      <c r="J27" s="68">
        <f>ROUND($J$79,2)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5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7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8">
        <f>ROUND(SUM($BE$79:$BE$131),2)</f>
        <v>0</v>
      </c>
      <c r="G30" s="25"/>
      <c r="H30" s="25"/>
      <c r="I30" s="99">
        <v>0.21</v>
      </c>
      <c r="J30" s="98">
        <f>ROUND(SUM($BE$79:$BE$131)*$I$30,2)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8">
        <f>ROUND(SUM($BF$79:$BF$131),2)</f>
        <v>0</v>
      </c>
      <c r="G31" s="25"/>
      <c r="H31" s="25"/>
      <c r="I31" s="99">
        <v>0.15</v>
      </c>
      <c r="J31" s="98">
        <f>ROUND(SUM($BF$79:$BF$131)*$I$31,2)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8">
        <f>ROUND(SUM($BG$79:$BG$131),2)</f>
        <v>0</v>
      </c>
      <c r="G32" s="25"/>
      <c r="H32" s="25"/>
      <c r="I32" s="99">
        <v>0.21</v>
      </c>
      <c r="J32" s="98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8">
        <f>ROUND(SUM($BH$79:$BH$131),2)</f>
        <v>0</v>
      </c>
      <c r="G33" s="25"/>
      <c r="H33" s="25"/>
      <c r="I33" s="99">
        <v>0.15</v>
      </c>
      <c r="J33" s="98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8">
        <f>ROUND(SUM($BI$79:$BI$131),2)</f>
        <v>0</v>
      </c>
      <c r="G34" s="25"/>
      <c r="H34" s="25"/>
      <c r="I34" s="99">
        <v>0</v>
      </c>
      <c r="J34" s="98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100" t="s">
        <v>54</v>
      </c>
      <c r="H36" s="36" t="s">
        <v>55</v>
      </c>
      <c r="I36" s="101"/>
      <c r="J36" s="37">
        <f>ROUND(SUM($J$27:$J$34),2)</f>
        <v>0</v>
      </c>
      <c r="K36" s="102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3"/>
      <c r="J37" s="40"/>
      <c r="K37" s="41"/>
    </row>
    <row r="41" spans="2:11" s="6" customFormat="1" ht="7.5" customHeight="1">
      <c r="B41" s="104"/>
      <c r="C41" s="105"/>
      <c r="D41" s="105"/>
      <c r="E41" s="105"/>
      <c r="F41" s="105"/>
      <c r="G41" s="105"/>
      <c r="H41" s="105"/>
      <c r="I41" s="105"/>
      <c r="J41" s="105"/>
      <c r="K41" s="106"/>
    </row>
    <row r="42" spans="2:11" s="6" customFormat="1" ht="37.5" customHeight="1">
      <c r="B42" s="24"/>
      <c r="C42" s="12" t="s">
        <v>102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337" t="str">
        <f>$E$7</f>
        <v>Revitalizace parku ¸¸Městské sady¨</v>
      </c>
      <c r="F45" s="317"/>
      <c r="G45" s="317"/>
      <c r="H45" s="317"/>
      <c r="J45" s="25"/>
      <c r="K45" s="28"/>
    </row>
    <row r="46" spans="2:11" s="6" customFormat="1" ht="15" customHeight="1">
      <c r="B46" s="24"/>
      <c r="C46" s="19" t="s">
        <v>99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314" t="str">
        <f>$E$9</f>
        <v>SO 001 - SO 001 Bourací práce</v>
      </c>
      <c r="F47" s="317"/>
      <c r="G47" s="317"/>
      <c r="H47" s="317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Cheb, ulice Májová</v>
      </c>
      <c r="G49" s="25"/>
      <c r="H49" s="25"/>
      <c r="I49" s="89" t="s">
        <v>25</v>
      </c>
      <c r="J49" s="53" t="str">
        <f>IF($J$12="","",$J$12)</f>
        <v>04.11.2014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Cheb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7" t="s">
        <v>103</v>
      </c>
      <c r="D54" s="33"/>
      <c r="E54" s="33"/>
      <c r="F54" s="33"/>
      <c r="G54" s="33"/>
      <c r="H54" s="33"/>
      <c r="I54" s="108"/>
      <c r="J54" s="109" t="s">
        <v>104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105</v>
      </c>
      <c r="D56" s="25"/>
      <c r="E56" s="25"/>
      <c r="F56" s="25"/>
      <c r="G56" s="25"/>
      <c r="H56" s="25"/>
      <c r="J56" s="68">
        <f>ROUND($J$79,2)</f>
        <v>0</v>
      </c>
      <c r="K56" s="28"/>
      <c r="AU56" s="6" t="s">
        <v>106</v>
      </c>
    </row>
    <row r="57" spans="2:11" s="74" customFormat="1" ht="25.5" customHeight="1">
      <c r="B57" s="110"/>
      <c r="C57" s="111"/>
      <c r="D57" s="112" t="s">
        <v>107</v>
      </c>
      <c r="E57" s="112"/>
      <c r="F57" s="112"/>
      <c r="G57" s="112"/>
      <c r="H57" s="112"/>
      <c r="I57" s="113"/>
      <c r="J57" s="114">
        <f>ROUND($J$80,2)</f>
        <v>0</v>
      </c>
      <c r="K57" s="115"/>
    </row>
    <row r="58" spans="2:11" s="116" customFormat="1" ht="21" customHeight="1">
      <c r="B58" s="117"/>
      <c r="C58" s="118"/>
      <c r="D58" s="119" t="s">
        <v>108</v>
      </c>
      <c r="E58" s="119"/>
      <c r="F58" s="119"/>
      <c r="G58" s="119"/>
      <c r="H58" s="119"/>
      <c r="I58" s="120"/>
      <c r="J58" s="121">
        <f>ROUND($J$81,2)</f>
        <v>0</v>
      </c>
      <c r="K58" s="122"/>
    </row>
    <row r="59" spans="2:11" s="116" customFormat="1" ht="21" customHeight="1">
      <c r="B59" s="117"/>
      <c r="C59" s="118"/>
      <c r="D59" s="119" t="s">
        <v>109</v>
      </c>
      <c r="E59" s="119"/>
      <c r="F59" s="119"/>
      <c r="G59" s="119"/>
      <c r="H59" s="119"/>
      <c r="I59" s="120"/>
      <c r="J59" s="121">
        <f>ROUND($J$110,2)</f>
        <v>0</v>
      </c>
      <c r="K59" s="122"/>
    </row>
    <row r="60" spans="2:11" s="6" customFormat="1" ht="22.5" customHeight="1">
      <c r="B60" s="24"/>
      <c r="C60" s="25"/>
      <c r="D60" s="25"/>
      <c r="E60" s="25"/>
      <c r="F60" s="25"/>
      <c r="G60" s="25"/>
      <c r="H60" s="25"/>
      <c r="J60" s="25"/>
      <c r="K60" s="28"/>
    </row>
    <row r="61" spans="2:11" s="6" customFormat="1" ht="7.5" customHeight="1">
      <c r="B61" s="39"/>
      <c r="C61" s="40"/>
      <c r="D61" s="40"/>
      <c r="E61" s="40"/>
      <c r="F61" s="40"/>
      <c r="G61" s="40"/>
      <c r="H61" s="40"/>
      <c r="I61" s="103"/>
      <c r="J61" s="40"/>
      <c r="K61" s="41"/>
    </row>
    <row r="65" spans="2:12" s="6" customFormat="1" ht="7.5" customHeight="1">
      <c r="B65" s="42"/>
      <c r="C65" s="43"/>
      <c r="D65" s="43"/>
      <c r="E65" s="43"/>
      <c r="F65" s="43"/>
      <c r="G65" s="43"/>
      <c r="H65" s="43"/>
      <c r="I65" s="105"/>
      <c r="J65" s="43"/>
      <c r="K65" s="43"/>
      <c r="L65" s="44"/>
    </row>
    <row r="66" spans="2:12" s="6" customFormat="1" ht="37.5" customHeight="1">
      <c r="B66" s="24"/>
      <c r="C66" s="12" t="s">
        <v>110</v>
      </c>
      <c r="D66" s="25"/>
      <c r="E66" s="25"/>
      <c r="F66" s="25"/>
      <c r="G66" s="25"/>
      <c r="H66" s="25"/>
      <c r="J66" s="25"/>
      <c r="K66" s="25"/>
      <c r="L66" s="44"/>
    </row>
    <row r="67" spans="2:12" s="6" customFormat="1" ht="7.5" customHeight="1">
      <c r="B67" s="24"/>
      <c r="C67" s="25"/>
      <c r="D67" s="25"/>
      <c r="E67" s="25"/>
      <c r="F67" s="25"/>
      <c r="G67" s="25"/>
      <c r="H67" s="25"/>
      <c r="J67" s="25"/>
      <c r="K67" s="25"/>
      <c r="L67" s="44"/>
    </row>
    <row r="68" spans="2:12" s="6" customFormat="1" ht="15" customHeight="1">
      <c r="B68" s="24"/>
      <c r="C68" s="19" t="s">
        <v>15</v>
      </c>
      <c r="D68" s="25"/>
      <c r="E68" s="25"/>
      <c r="F68" s="25"/>
      <c r="G68" s="25"/>
      <c r="H68" s="25"/>
      <c r="J68" s="25"/>
      <c r="K68" s="25"/>
      <c r="L68" s="44"/>
    </row>
    <row r="69" spans="2:12" s="6" customFormat="1" ht="16.5" customHeight="1">
      <c r="B69" s="24"/>
      <c r="C69" s="25"/>
      <c r="D69" s="25"/>
      <c r="E69" s="337" t="str">
        <f>$E$7</f>
        <v>Revitalizace parku ¸¸Městské sady¨</v>
      </c>
      <c r="F69" s="317"/>
      <c r="G69" s="317"/>
      <c r="H69" s="317"/>
      <c r="J69" s="25"/>
      <c r="K69" s="25"/>
      <c r="L69" s="44"/>
    </row>
    <row r="70" spans="2:12" s="6" customFormat="1" ht="15" customHeight="1">
      <c r="B70" s="24"/>
      <c r="C70" s="19" t="s">
        <v>99</v>
      </c>
      <c r="D70" s="25"/>
      <c r="E70" s="25"/>
      <c r="F70" s="25"/>
      <c r="G70" s="25"/>
      <c r="H70" s="25"/>
      <c r="J70" s="25"/>
      <c r="K70" s="25"/>
      <c r="L70" s="44"/>
    </row>
    <row r="71" spans="2:12" s="6" customFormat="1" ht="19.5" customHeight="1">
      <c r="B71" s="24"/>
      <c r="C71" s="25"/>
      <c r="D71" s="25"/>
      <c r="E71" s="314" t="str">
        <f>$E$9</f>
        <v>SO 001 - SO 001 Bourací práce</v>
      </c>
      <c r="F71" s="317"/>
      <c r="G71" s="317"/>
      <c r="H71" s="317"/>
      <c r="J71" s="25"/>
      <c r="K71" s="25"/>
      <c r="L71" s="44"/>
    </row>
    <row r="72" spans="2:12" s="6" customFormat="1" ht="7.5" customHeight="1">
      <c r="B72" s="24"/>
      <c r="C72" s="25"/>
      <c r="D72" s="25"/>
      <c r="E72" s="25"/>
      <c r="F72" s="25"/>
      <c r="G72" s="25"/>
      <c r="H72" s="25"/>
      <c r="J72" s="25"/>
      <c r="K72" s="25"/>
      <c r="L72" s="44"/>
    </row>
    <row r="73" spans="2:12" s="6" customFormat="1" ht="18.75" customHeight="1">
      <c r="B73" s="24"/>
      <c r="C73" s="19" t="s">
        <v>23</v>
      </c>
      <c r="D73" s="25"/>
      <c r="E73" s="25"/>
      <c r="F73" s="17" t="str">
        <f>$F$12</f>
        <v>Cheb, ulice Májová</v>
      </c>
      <c r="G73" s="25"/>
      <c r="H73" s="25"/>
      <c r="I73" s="89" t="s">
        <v>25</v>
      </c>
      <c r="J73" s="53" t="str">
        <f>IF($J$12="","",$J$12)</f>
        <v>04.11.2014</v>
      </c>
      <c r="K73" s="25"/>
      <c r="L73" s="44"/>
    </row>
    <row r="74" spans="2:12" s="6" customFormat="1" ht="7.5" customHeight="1">
      <c r="B74" s="24"/>
      <c r="C74" s="25"/>
      <c r="D74" s="25"/>
      <c r="E74" s="25"/>
      <c r="F74" s="25"/>
      <c r="G74" s="25"/>
      <c r="H74" s="25"/>
      <c r="J74" s="25"/>
      <c r="K74" s="25"/>
      <c r="L74" s="44"/>
    </row>
    <row r="75" spans="2:12" s="6" customFormat="1" ht="15.75" customHeight="1">
      <c r="B75" s="24"/>
      <c r="C75" s="19" t="s">
        <v>33</v>
      </c>
      <c r="D75" s="25"/>
      <c r="E75" s="25"/>
      <c r="F75" s="17" t="str">
        <f>$E$15</f>
        <v>Město Cheb</v>
      </c>
      <c r="G75" s="25"/>
      <c r="H75" s="25"/>
      <c r="I75" s="89" t="s">
        <v>39</v>
      </c>
      <c r="J75" s="17" t="str">
        <f>$E$21</f>
        <v>DSVA s.r.o.</v>
      </c>
      <c r="K75" s="25"/>
      <c r="L75" s="44"/>
    </row>
    <row r="76" spans="2:12" s="6" customFormat="1" ht="15" customHeight="1">
      <c r="B76" s="24"/>
      <c r="C76" s="19" t="s">
        <v>37</v>
      </c>
      <c r="D76" s="25"/>
      <c r="E76" s="25"/>
      <c r="F76" s="17">
        <f>IF($E$18="","",$E$18)</f>
      </c>
      <c r="G76" s="25"/>
      <c r="H76" s="25"/>
      <c r="J76" s="25"/>
      <c r="K76" s="25"/>
      <c r="L76" s="44"/>
    </row>
    <row r="77" spans="2:12" s="6" customFormat="1" ht="11.25" customHeight="1">
      <c r="B77" s="24"/>
      <c r="C77" s="25"/>
      <c r="D77" s="25"/>
      <c r="E77" s="25"/>
      <c r="F77" s="25"/>
      <c r="G77" s="25"/>
      <c r="H77" s="25"/>
      <c r="J77" s="25"/>
      <c r="K77" s="25"/>
      <c r="L77" s="44"/>
    </row>
    <row r="78" spans="2:20" s="123" customFormat="1" ht="30" customHeight="1">
      <c r="B78" s="124"/>
      <c r="C78" s="125" t="s">
        <v>111</v>
      </c>
      <c r="D78" s="126" t="s">
        <v>62</v>
      </c>
      <c r="E78" s="126" t="s">
        <v>58</v>
      </c>
      <c r="F78" s="126" t="s">
        <v>112</v>
      </c>
      <c r="G78" s="126" t="s">
        <v>113</v>
      </c>
      <c r="H78" s="126" t="s">
        <v>114</v>
      </c>
      <c r="I78" s="127" t="s">
        <v>115</v>
      </c>
      <c r="J78" s="126" t="s">
        <v>116</v>
      </c>
      <c r="K78" s="128" t="s">
        <v>117</v>
      </c>
      <c r="L78" s="129"/>
      <c r="M78" s="60" t="s">
        <v>118</v>
      </c>
      <c r="N78" s="61" t="s">
        <v>47</v>
      </c>
      <c r="O78" s="61" t="s">
        <v>119</v>
      </c>
      <c r="P78" s="61" t="s">
        <v>120</v>
      </c>
      <c r="Q78" s="61" t="s">
        <v>121</v>
      </c>
      <c r="R78" s="61" t="s">
        <v>122</v>
      </c>
      <c r="S78" s="61" t="s">
        <v>123</v>
      </c>
      <c r="T78" s="62" t="s">
        <v>124</v>
      </c>
    </row>
    <row r="79" spans="2:63" s="6" customFormat="1" ht="30" customHeight="1">
      <c r="B79" s="24"/>
      <c r="C79" s="67" t="s">
        <v>105</v>
      </c>
      <c r="D79" s="25"/>
      <c r="E79" s="25"/>
      <c r="F79" s="25"/>
      <c r="G79" s="25"/>
      <c r="H79" s="25"/>
      <c r="J79" s="130">
        <f>$BK$79</f>
        <v>0</v>
      </c>
      <c r="K79" s="25"/>
      <c r="L79" s="44"/>
      <c r="M79" s="64"/>
      <c r="N79" s="65"/>
      <c r="O79" s="65"/>
      <c r="P79" s="131">
        <f>$P$80</f>
        <v>0</v>
      </c>
      <c r="Q79" s="65"/>
      <c r="R79" s="131">
        <f>$R$80</f>
        <v>0</v>
      </c>
      <c r="S79" s="65"/>
      <c r="T79" s="132">
        <f>$T$80</f>
        <v>3290.673</v>
      </c>
      <c r="AT79" s="6" t="s">
        <v>76</v>
      </c>
      <c r="AU79" s="6" t="s">
        <v>106</v>
      </c>
      <c r="BK79" s="133">
        <f>$BK$80</f>
        <v>0</v>
      </c>
    </row>
    <row r="80" spans="2:63" s="134" customFormat="1" ht="37.5" customHeight="1">
      <c r="B80" s="135"/>
      <c r="C80" s="136"/>
      <c r="D80" s="136" t="s">
        <v>76</v>
      </c>
      <c r="E80" s="137" t="s">
        <v>125</v>
      </c>
      <c r="F80" s="137" t="s">
        <v>126</v>
      </c>
      <c r="G80" s="136"/>
      <c r="H80" s="136"/>
      <c r="J80" s="138">
        <f>$BK$80</f>
        <v>0</v>
      </c>
      <c r="K80" s="136"/>
      <c r="L80" s="139"/>
      <c r="M80" s="140"/>
      <c r="N80" s="136"/>
      <c r="O80" s="136"/>
      <c r="P80" s="141">
        <f>$P$81+$P$110</f>
        <v>0</v>
      </c>
      <c r="Q80" s="136"/>
      <c r="R80" s="141">
        <f>$R$81+$R$110</f>
        <v>0</v>
      </c>
      <c r="S80" s="136"/>
      <c r="T80" s="142">
        <f>$T$81+$T$110</f>
        <v>3290.673</v>
      </c>
      <c r="AR80" s="143" t="s">
        <v>22</v>
      </c>
      <c r="AT80" s="143" t="s">
        <v>76</v>
      </c>
      <c r="AU80" s="143" t="s">
        <v>77</v>
      </c>
      <c r="AY80" s="143" t="s">
        <v>127</v>
      </c>
      <c r="BK80" s="144">
        <f>$BK$81+$BK$110</f>
        <v>0</v>
      </c>
    </row>
    <row r="81" spans="2:63" s="134" customFormat="1" ht="21" customHeight="1">
      <c r="B81" s="135"/>
      <c r="C81" s="136"/>
      <c r="D81" s="136" t="s">
        <v>76</v>
      </c>
      <c r="E81" s="145" t="s">
        <v>22</v>
      </c>
      <c r="F81" s="145" t="s">
        <v>128</v>
      </c>
      <c r="G81" s="136"/>
      <c r="H81" s="136"/>
      <c r="J81" s="146">
        <f>$BK$81</f>
        <v>0</v>
      </c>
      <c r="K81" s="136"/>
      <c r="L81" s="139"/>
      <c r="M81" s="140"/>
      <c r="N81" s="136"/>
      <c r="O81" s="136"/>
      <c r="P81" s="141">
        <f>SUM($P$82:$P$109)</f>
        <v>0</v>
      </c>
      <c r="Q81" s="136"/>
      <c r="R81" s="141">
        <f>SUM($R$82:$R$109)</f>
        <v>0</v>
      </c>
      <c r="S81" s="136"/>
      <c r="T81" s="142">
        <f>SUM($T$82:$T$109)</f>
        <v>3290.673</v>
      </c>
      <c r="AR81" s="143" t="s">
        <v>22</v>
      </c>
      <c r="AT81" s="143" t="s">
        <v>76</v>
      </c>
      <c r="AU81" s="143" t="s">
        <v>22</v>
      </c>
      <c r="AY81" s="143" t="s">
        <v>127</v>
      </c>
      <c r="BK81" s="144">
        <f>SUM($BK$82:$BK$109)</f>
        <v>0</v>
      </c>
    </row>
    <row r="82" spans="2:65" s="6" customFormat="1" ht="15.75" customHeight="1">
      <c r="B82" s="24"/>
      <c r="C82" s="147" t="s">
        <v>22</v>
      </c>
      <c r="D82" s="147" t="s">
        <v>129</v>
      </c>
      <c r="E82" s="148" t="s">
        <v>130</v>
      </c>
      <c r="F82" s="149" t="s">
        <v>131</v>
      </c>
      <c r="G82" s="150" t="s">
        <v>132</v>
      </c>
      <c r="H82" s="151">
        <v>33</v>
      </c>
      <c r="I82" s="152"/>
      <c r="J82" s="153">
        <f>ROUND($I$82*$H$82,2)</f>
        <v>0</v>
      </c>
      <c r="K82" s="149" t="s">
        <v>133</v>
      </c>
      <c r="L82" s="44"/>
      <c r="M82" s="154"/>
      <c r="N82" s="155" t="s">
        <v>48</v>
      </c>
      <c r="O82" s="25"/>
      <c r="P82" s="25"/>
      <c r="Q82" s="156">
        <v>0</v>
      </c>
      <c r="R82" s="156">
        <f>$Q$82*$H$82</f>
        <v>0</v>
      </c>
      <c r="S82" s="156">
        <v>0.482</v>
      </c>
      <c r="T82" s="157">
        <f>$S$82*$H$82</f>
        <v>15.905999999999999</v>
      </c>
      <c r="AR82" s="91" t="s">
        <v>134</v>
      </c>
      <c r="AT82" s="91" t="s">
        <v>129</v>
      </c>
      <c r="AU82" s="91" t="s">
        <v>21</v>
      </c>
      <c r="AY82" s="6" t="s">
        <v>127</v>
      </c>
      <c r="BE82" s="158">
        <f>IF($N$82="základní",$J$82,0)</f>
        <v>0</v>
      </c>
      <c r="BF82" s="158">
        <f>IF($N$82="snížená",$J$82,0)</f>
        <v>0</v>
      </c>
      <c r="BG82" s="158">
        <f>IF($N$82="zákl. přenesená",$J$82,0)</f>
        <v>0</v>
      </c>
      <c r="BH82" s="158">
        <f>IF($N$82="sníž. přenesená",$J$82,0)</f>
        <v>0</v>
      </c>
      <c r="BI82" s="158">
        <f>IF($N$82="nulová",$J$82,0)</f>
        <v>0</v>
      </c>
      <c r="BJ82" s="91" t="s">
        <v>22</v>
      </c>
      <c r="BK82" s="158">
        <f>ROUND($I$82*$H$82,2)</f>
        <v>0</v>
      </c>
      <c r="BL82" s="91" t="s">
        <v>134</v>
      </c>
      <c r="BM82" s="91" t="s">
        <v>135</v>
      </c>
    </row>
    <row r="83" spans="2:47" s="6" customFormat="1" ht="30.75" customHeight="1">
      <c r="B83" s="24"/>
      <c r="C83" s="25"/>
      <c r="D83" s="159" t="s">
        <v>136</v>
      </c>
      <c r="E83" s="25"/>
      <c r="F83" s="160" t="s">
        <v>137</v>
      </c>
      <c r="G83" s="25"/>
      <c r="H83" s="25"/>
      <c r="J83" s="25"/>
      <c r="K83" s="25"/>
      <c r="L83" s="44"/>
      <c r="M83" s="57"/>
      <c r="N83" s="25"/>
      <c r="O83" s="25"/>
      <c r="P83" s="25"/>
      <c r="Q83" s="25"/>
      <c r="R83" s="25"/>
      <c r="S83" s="25"/>
      <c r="T83" s="58"/>
      <c r="AT83" s="6" t="s">
        <v>136</v>
      </c>
      <c r="AU83" s="6" t="s">
        <v>21</v>
      </c>
    </row>
    <row r="84" spans="2:65" s="6" customFormat="1" ht="15.75" customHeight="1">
      <c r="B84" s="24"/>
      <c r="C84" s="147" t="s">
        <v>21</v>
      </c>
      <c r="D84" s="147" t="s">
        <v>129</v>
      </c>
      <c r="E84" s="148" t="s">
        <v>138</v>
      </c>
      <c r="F84" s="149" t="s">
        <v>139</v>
      </c>
      <c r="G84" s="150" t="s">
        <v>132</v>
      </c>
      <c r="H84" s="151">
        <v>12</v>
      </c>
      <c r="I84" s="152"/>
      <c r="J84" s="153">
        <f>ROUND($I$84*$H$84,2)</f>
        <v>0</v>
      </c>
      <c r="K84" s="149" t="s">
        <v>133</v>
      </c>
      <c r="L84" s="44"/>
      <c r="M84" s="154"/>
      <c r="N84" s="155" t="s">
        <v>48</v>
      </c>
      <c r="O84" s="25"/>
      <c r="P84" s="25"/>
      <c r="Q84" s="156">
        <v>0</v>
      </c>
      <c r="R84" s="156">
        <f>$Q$84*$H$84</f>
        <v>0</v>
      </c>
      <c r="S84" s="156">
        <v>0.087</v>
      </c>
      <c r="T84" s="157">
        <f>$S$84*$H$84</f>
        <v>1.044</v>
      </c>
      <c r="AR84" s="91" t="s">
        <v>134</v>
      </c>
      <c r="AT84" s="91" t="s">
        <v>129</v>
      </c>
      <c r="AU84" s="91" t="s">
        <v>21</v>
      </c>
      <c r="AY84" s="6" t="s">
        <v>127</v>
      </c>
      <c r="BE84" s="158">
        <f>IF($N$84="základní",$J$84,0)</f>
        <v>0</v>
      </c>
      <c r="BF84" s="158">
        <f>IF($N$84="snížená",$J$84,0)</f>
        <v>0</v>
      </c>
      <c r="BG84" s="158">
        <f>IF($N$84="zákl. přenesená",$J$84,0)</f>
        <v>0</v>
      </c>
      <c r="BH84" s="158">
        <f>IF($N$84="sníž. přenesená",$J$84,0)</f>
        <v>0</v>
      </c>
      <c r="BI84" s="158">
        <f>IF($N$84="nulová",$J$84,0)</f>
        <v>0</v>
      </c>
      <c r="BJ84" s="91" t="s">
        <v>22</v>
      </c>
      <c r="BK84" s="158">
        <f>ROUND($I$84*$H$84,2)</f>
        <v>0</v>
      </c>
      <c r="BL84" s="91" t="s">
        <v>134</v>
      </c>
      <c r="BM84" s="91" t="s">
        <v>140</v>
      </c>
    </row>
    <row r="85" spans="2:47" s="6" customFormat="1" ht="30.75" customHeight="1">
      <c r="B85" s="24"/>
      <c r="C85" s="25"/>
      <c r="D85" s="159" t="s">
        <v>136</v>
      </c>
      <c r="E85" s="25"/>
      <c r="F85" s="160" t="s">
        <v>141</v>
      </c>
      <c r="G85" s="25"/>
      <c r="H85" s="25"/>
      <c r="J85" s="25"/>
      <c r="K85" s="25"/>
      <c r="L85" s="44"/>
      <c r="M85" s="57"/>
      <c r="N85" s="25"/>
      <c r="O85" s="25"/>
      <c r="P85" s="25"/>
      <c r="Q85" s="25"/>
      <c r="R85" s="25"/>
      <c r="S85" s="25"/>
      <c r="T85" s="58"/>
      <c r="AT85" s="6" t="s">
        <v>136</v>
      </c>
      <c r="AU85" s="6" t="s">
        <v>21</v>
      </c>
    </row>
    <row r="86" spans="2:65" s="6" customFormat="1" ht="15.75" customHeight="1">
      <c r="B86" s="24"/>
      <c r="C86" s="147" t="s">
        <v>142</v>
      </c>
      <c r="D86" s="147" t="s">
        <v>129</v>
      </c>
      <c r="E86" s="148" t="s">
        <v>143</v>
      </c>
      <c r="F86" s="149" t="s">
        <v>144</v>
      </c>
      <c r="G86" s="150" t="s">
        <v>145</v>
      </c>
      <c r="H86" s="151">
        <v>578</v>
      </c>
      <c r="I86" s="152"/>
      <c r="J86" s="153">
        <f>ROUND($I$86*$H$86,2)</f>
        <v>0</v>
      </c>
      <c r="K86" s="149" t="s">
        <v>133</v>
      </c>
      <c r="L86" s="44"/>
      <c r="M86" s="154"/>
      <c r="N86" s="155" t="s">
        <v>48</v>
      </c>
      <c r="O86" s="25"/>
      <c r="P86" s="25"/>
      <c r="Q86" s="156">
        <v>0</v>
      </c>
      <c r="R86" s="156">
        <f>$Q$86*$H$86</f>
        <v>0</v>
      </c>
      <c r="S86" s="156">
        <v>0.26</v>
      </c>
      <c r="T86" s="157">
        <f>$S$86*$H$86</f>
        <v>150.28</v>
      </c>
      <c r="AR86" s="91" t="s">
        <v>134</v>
      </c>
      <c r="AT86" s="91" t="s">
        <v>129</v>
      </c>
      <c r="AU86" s="91" t="s">
        <v>21</v>
      </c>
      <c r="AY86" s="6" t="s">
        <v>127</v>
      </c>
      <c r="BE86" s="158">
        <f>IF($N$86="základní",$J$86,0)</f>
        <v>0</v>
      </c>
      <c r="BF86" s="158">
        <f>IF($N$86="snížená",$J$86,0)</f>
        <v>0</v>
      </c>
      <c r="BG86" s="158">
        <f>IF($N$86="zákl. přenesená",$J$86,0)</f>
        <v>0</v>
      </c>
      <c r="BH86" s="158">
        <f>IF($N$86="sníž. přenesená",$J$86,0)</f>
        <v>0</v>
      </c>
      <c r="BI86" s="158">
        <f>IF($N$86="nulová",$J$86,0)</f>
        <v>0</v>
      </c>
      <c r="BJ86" s="91" t="s">
        <v>22</v>
      </c>
      <c r="BK86" s="158">
        <f>ROUND($I$86*$H$86,2)</f>
        <v>0</v>
      </c>
      <c r="BL86" s="91" t="s">
        <v>134</v>
      </c>
      <c r="BM86" s="91" t="s">
        <v>146</v>
      </c>
    </row>
    <row r="87" spans="2:51" s="6" customFormat="1" ht="15.75" customHeight="1">
      <c r="B87" s="161"/>
      <c r="C87" s="162"/>
      <c r="D87" s="159" t="s">
        <v>147</v>
      </c>
      <c r="E87" s="163"/>
      <c r="F87" s="163" t="s">
        <v>148</v>
      </c>
      <c r="G87" s="162"/>
      <c r="H87" s="164">
        <v>186</v>
      </c>
      <c r="J87" s="162"/>
      <c r="K87" s="162"/>
      <c r="L87" s="165"/>
      <c r="M87" s="166"/>
      <c r="N87" s="162"/>
      <c r="O87" s="162"/>
      <c r="P87" s="162"/>
      <c r="Q87" s="162"/>
      <c r="R87" s="162"/>
      <c r="S87" s="162"/>
      <c r="T87" s="167"/>
      <c r="AT87" s="168" t="s">
        <v>147</v>
      </c>
      <c r="AU87" s="168" t="s">
        <v>21</v>
      </c>
      <c r="AV87" s="168" t="s">
        <v>21</v>
      </c>
      <c r="AW87" s="168" t="s">
        <v>106</v>
      </c>
      <c r="AX87" s="168" t="s">
        <v>77</v>
      </c>
      <c r="AY87" s="168" t="s">
        <v>127</v>
      </c>
    </row>
    <row r="88" spans="2:51" s="6" customFormat="1" ht="15.75" customHeight="1">
      <c r="B88" s="161"/>
      <c r="C88" s="162"/>
      <c r="D88" s="169" t="s">
        <v>147</v>
      </c>
      <c r="E88" s="162"/>
      <c r="F88" s="163" t="s">
        <v>149</v>
      </c>
      <c r="G88" s="162"/>
      <c r="H88" s="164">
        <v>195</v>
      </c>
      <c r="J88" s="162"/>
      <c r="K88" s="162"/>
      <c r="L88" s="165"/>
      <c r="M88" s="166"/>
      <c r="N88" s="162"/>
      <c r="O88" s="162"/>
      <c r="P88" s="162"/>
      <c r="Q88" s="162"/>
      <c r="R88" s="162"/>
      <c r="S88" s="162"/>
      <c r="T88" s="167"/>
      <c r="AT88" s="168" t="s">
        <v>147</v>
      </c>
      <c r="AU88" s="168" t="s">
        <v>21</v>
      </c>
      <c r="AV88" s="168" t="s">
        <v>21</v>
      </c>
      <c r="AW88" s="168" t="s">
        <v>106</v>
      </c>
      <c r="AX88" s="168" t="s">
        <v>77</v>
      </c>
      <c r="AY88" s="168" t="s">
        <v>127</v>
      </c>
    </row>
    <row r="89" spans="2:51" s="6" customFormat="1" ht="15.75" customHeight="1">
      <c r="B89" s="161"/>
      <c r="C89" s="162"/>
      <c r="D89" s="169" t="s">
        <v>147</v>
      </c>
      <c r="E89" s="162"/>
      <c r="F89" s="163" t="s">
        <v>150</v>
      </c>
      <c r="G89" s="162"/>
      <c r="H89" s="164">
        <v>197</v>
      </c>
      <c r="J89" s="162"/>
      <c r="K89" s="162"/>
      <c r="L89" s="165"/>
      <c r="M89" s="166"/>
      <c r="N89" s="162"/>
      <c r="O89" s="162"/>
      <c r="P89" s="162"/>
      <c r="Q89" s="162"/>
      <c r="R89" s="162"/>
      <c r="S89" s="162"/>
      <c r="T89" s="167"/>
      <c r="AT89" s="168" t="s">
        <v>147</v>
      </c>
      <c r="AU89" s="168" t="s">
        <v>21</v>
      </c>
      <c r="AV89" s="168" t="s">
        <v>21</v>
      </c>
      <c r="AW89" s="168" t="s">
        <v>106</v>
      </c>
      <c r="AX89" s="168" t="s">
        <v>77</v>
      </c>
      <c r="AY89" s="168" t="s">
        <v>127</v>
      </c>
    </row>
    <row r="90" spans="2:51" s="6" customFormat="1" ht="15.75" customHeight="1">
      <c r="B90" s="170"/>
      <c r="C90" s="171"/>
      <c r="D90" s="169" t="s">
        <v>147</v>
      </c>
      <c r="E90" s="171"/>
      <c r="F90" s="172" t="s">
        <v>151</v>
      </c>
      <c r="G90" s="171"/>
      <c r="H90" s="173">
        <v>578</v>
      </c>
      <c r="J90" s="171"/>
      <c r="K90" s="171"/>
      <c r="L90" s="174"/>
      <c r="M90" s="175"/>
      <c r="N90" s="171"/>
      <c r="O90" s="171"/>
      <c r="P90" s="171"/>
      <c r="Q90" s="171"/>
      <c r="R90" s="171"/>
      <c r="S90" s="171"/>
      <c r="T90" s="176"/>
      <c r="AT90" s="177" t="s">
        <v>147</v>
      </c>
      <c r="AU90" s="177" t="s">
        <v>21</v>
      </c>
      <c r="AV90" s="177" t="s">
        <v>134</v>
      </c>
      <c r="AW90" s="177" t="s">
        <v>106</v>
      </c>
      <c r="AX90" s="177" t="s">
        <v>22</v>
      </c>
      <c r="AY90" s="177" t="s">
        <v>127</v>
      </c>
    </row>
    <row r="91" spans="2:65" s="6" customFormat="1" ht="15.75" customHeight="1">
      <c r="B91" s="24"/>
      <c r="C91" s="147" t="s">
        <v>134</v>
      </c>
      <c r="D91" s="147" t="s">
        <v>129</v>
      </c>
      <c r="E91" s="148" t="s">
        <v>152</v>
      </c>
      <c r="F91" s="149" t="s">
        <v>153</v>
      </c>
      <c r="G91" s="150" t="s">
        <v>154</v>
      </c>
      <c r="H91" s="151">
        <v>210</v>
      </c>
      <c r="I91" s="152"/>
      <c r="J91" s="153">
        <f>ROUND($I$91*$H$91,2)</f>
        <v>0</v>
      </c>
      <c r="K91" s="149" t="s">
        <v>133</v>
      </c>
      <c r="L91" s="44"/>
      <c r="M91" s="154"/>
      <c r="N91" s="155" t="s">
        <v>48</v>
      </c>
      <c r="O91" s="25"/>
      <c r="P91" s="25"/>
      <c r="Q91" s="156">
        <v>0</v>
      </c>
      <c r="R91" s="156">
        <f>$Q$91*$H$91</f>
        <v>0</v>
      </c>
      <c r="S91" s="156">
        <v>0.29</v>
      </c>
      <c r="T91" s="157">
        <f>$S$91*$H$91</f>
        <v>60.9</v>
      </c>
      <c r="AR91" s="91" t="s">
        <v>134</v>
      </c>
      <c r="AT91" s="91" t="s">
        <v>129</v>
      </c>
      <c r="AU91" s="91" t="s">
        <v>21</v>
      </c>
      <c r="AY91" s="6" t="s">
        <v>127</v>
      </c>
      <c r="BE91" s="158">
        <f>IF($N$91="základní",$J$91,0)</f>
        <v>0</v>
      </c>
      <c r="BF91" s="158">
        <f>IF($N$91="snížená",$J$91,0)</f>
        <v>0</v>
      </c>
      <c r="BG91" s="158">
        <f>IF($N$91="zákl. přenesená",$J$91,0)</f>
        <v>0</v>
      </c>
      <c r="BH91" s="158">
        <f>IF($N$91="sníž. přenesená",$J$91,0)</f>
        <v>0</v>
      </c>
      <c r="BI91" s="158">
        <f>IF($N$91="nulová",$J$91,0)</f>
        <v>0</v>
      </c>
      <c r="BJ91" s="91" t="s">
        <v>22</v>
      </c>
      <c r="BK91" s="158">
        <f>ROUND($I$91*$H$91,2)</f>
        <v>0</v>
      </c>
      <c r="BL91" s="91" t="s">
        <v>134</v>
      </c>
      <c r="BM91" s="91" t="s">
        <v>155</v>
      </c>
    </row>
    <row r="92" spans="2:51" s="6" customFormat="1" ht="15.75" customHeight="1">
      <c r="B92" s="161"/>
      <c r="C92" s="162"/>
      <c r="D92" s="159" t="s">
        <v>147</v>
      </c>
      <c r="E92" s="163"/>
      <c r="F92" s="163" t="s">
        <v>156</v>
      </c>
      <c r="G92" s="162"/>
      <c r="H92" s="164">
        <v>60</v>
      </c>
      <c r="J92" s="162"/>
      <c r="K92" s="162"/>
      <c r="L92" s="165"/>
      <c r="M92" s="166"/>
      <c r="N92" s="162"/>
      <c r="O92" s="162"/>
      <c r="P92" s="162"/>
      <c r="Q92" s="162"/>
      <c r="R92" s="162"/>
      <c r="S92" s="162"/>
      <c r="T92" s="167"/>
      <c r="AT92" s="168" t="s">
        <v>147</v>
      </c>
      <c r="AU92" s="168" t="s">
        <v>21</v>
      </c>
      <c r="AV92" s="168" t="s">
        <v>21</v>
      </c>
      <c r="AW92" s="168" t="s">
        <v>106</v>
      </c>
      <c r="AX92" s="168" t="s">
        <v>77</v>
      </c>
      <c r="AY92" s="168" t="s">
        <v>127</v>
      </c>
    </row>
    <row r="93" spans="2:51" s="6" customFormat="1" ht="15.75" customHeight="1">
      <c r="B93" s="161"/>
      <c r="C93" s="162"/>
      <c r="D93" s="169" t="s">
        <v>147</v>
      </c>
      <c r="E93" s="162"/>
      <c r="F93" s="163" t="s">
        <v>157</v>
      </c>
      <c r="G93" s="162"/>
      <c r="H93" s="164">
        <v>50</v>
      </c>
      <c r="J93" s="162"/>
      <c r="K93" s="162"/>
      <c r="L93" s="165"/>
      <c r="M93" s="166"/>
      <c r="N93" s="162"/>
      <c r="O93" s="162"/>
      <c r="P93" s="162"/>
      <c r="Q93" s="162"/>
      <c r="R93" s="162"/>
      <c r="S93" s="162"/>
      <c r="T93" s="167"/>
      <c r="AT93" s="168" t="s">
        <v>147</v>
      </c>
      <c r="AU93" s="168" t="s">
        <v>21</v>
      </c>
      <c r="AV93" s="168" t="s">
        <v>21</v>
      </c>
      <c r="AW93" s="168" t="s">
        <v>106</v>
      </c>
      <c r="AX93" s="168" t="s">
        <v>77</v>
      </c>
      <c r="AY93" s="168" t="s">
        <v>127</v>
      </c>
    </row>
    <row r="94" spans="2:51" s="6" customFormat="1" ht="15.75" customHeight="1">
      <c r="B94" s="161"/>
      <c r="C94" s="162"/>
      <c r="D94" s="169" t="s">
        <v>147</v>
      </c>
      <c r="E94" s="162"/>
      <c r="F94" s="163" t="s">
        <v>158</v>
      </c>
      <c r="G94" s="162"/>
      <c r="H94" s="164">
        <v>100</v>
      </c>
      <c r="J94" s="162"/>
      <c r="K94" s="162"/>
      <c r="L94" s="165"/>
      <c r="M94" s="166"/>
      <c r="N94" s="162"/>
      <c r="O94" s="162"/>
      <c r="P94" s="162"/>
      <c r="Q94" s="162"/>
      <c r="R94" s="162"/>
      <c r="S94" s="162"/>
      <c r="T94" s="167"/>
      <c r="AT94" s="168" t="s">
        <v>147</v>
      </c>
      <c r="AU94" s="168" t="s">
        <v>21</v>
      </c>
      <c r="AV94" s="168" t="s">
        <v>21</v>
      </c>
      <c r="AW94" s="168" t="s">
        <v>106</v>
      </c>
      <c r="AX94" s="168" t="s">
        <v>77</v>
      </c>
      <c r="AY94" s="168" t="s">
        <v>127</v>
      </c>
    </row>
    <row r="95" spans="2:51" s="6" customFormat="1" ht="15.75" customHeight="1">
      <c r="B95" s="170"/>
      <c r="C95" s="171"/>
      <c r="D95" s="169" t="s">
        <v>147</v>
      </c>
      <c r="E95" s="171"/>
      <c r="F95" s="172" t="s">
        <v>151</v>
      </c>
      <c r="G95" s="171"/>
      <c r="H95" s="173">
        <v>210</v>
      </c>
      <c r="J95" s="171"/>
      <c r="K95" s="171"/>
      <c r="L95" s="174"/>
      <c r="M95" s="175"/>
      <c r="N95" s="171"/>
      <c r="O95" s="171"/>
      <c r="P95" s="171"/>
      <c r="Q95" s="171"/>
      <c r="R95" s="171"/>
      <c r="S95" s="171"/>
      <c r="T95" s="176"/>
      <c r="AT95" s="177" t="s">
        <v>147</v>
      </c>
      <c r="AU95" s="177" t="s">
        <v>21</v>
      </c>
      <c r="AV95" s="177" t="s">
        <v>134</v>
      </c>
      <c r="AW95" s="177" t="s">
        <v>106</v>
      </c>
      <c r="AX95" s="177" t="s">
        <v>22</v>
      </c>
      <c r="AY95" s="177" t="s">
        <v>127</v>
      </c>
    </row>
    <row r="96" spans="2:65" s="6" customFormat="1" ht="15.75" customHeight="1">
      <c r="B96" s="24"/>
      <c r="C96" s="147" t="s">
        <v>159</v>
      </c>
      <c r="D96" s="147" t="s">
        <v>129</v>
      </c>
      <c r="E96" s="148" t="s">
        <v>160</v>
      </c>
      <c r="F96" s="149" t="s">
        <v>161</v>
      </c>
      <c r="G96" s="150" t="s">
        <v>154</v>
      </c>
      <c r="H96" s="151">
        <v>150</v>
      </c>
      <c r="I96" s="152"/>
      <c r="J96" s="153">
        <f>ROUND($I$96*$H$96,2)</f>
        <v>0</v>
      </c>
      <c r="K96" s="149"/>
      <c r="L96" s="44"/>
      <c r="M96" s="154"/>
      <c r="N96" s="155" t="s">
        <v>48</v>
      </c>
      <c r="O96" s="25"/>
      <c r="P96" s="25"/>
      <c r="Q96" s="156">
        <v>0</v>
      </c>
      <c r="R96" s="156">
        <f>$Q$96*$H$96</f>
        <v>0</v>
      </c>
      <c r="S96" s="156">
        <v>0</v>
      </c>
      <c r="T96" s="157">
        <f>$S$96*$H$96</f>
        <v>0</v>
      </c>
      <c r="AR96" s="91" t="s">
        <v>134</v>
      </c>
      <c r="AT96" s="91" t="s">
        <v>129</v>
      </c>
      <c r="AU96" s="91" t="s">
        <v>21</v>
      </c>
      <c r="AY96" s="6" t="s">
        <v>127</v>
      </c>
      <c r="BE96" s="158">
        <f>IF($N$96="základní",$J$96,0)</f>
        <v>0</v>
      </c>
      <c r="BF96" s="158">
        <f>IF($N$96="snížená",$J$96,0)</f>
        <v>0</v>
      </c>
      <c r="BG96" s="158">
        <f>IF($N$96="zákl. přenesená",$J$96,0)</f>
        <v>0</v>
      </c>
      <c r="BH96" s="158">
        <f>IF($N$96="sníž. přenesená",$J$96,0)</f>
        <v>0</v>
      </c>
      <c r="BI96" s="158">
        <f>IF($N$96="nulová",$J$96,0)</f>
        <v>0</v>
      </c>
      <c r="BJ96" s="91" t="s">
        <v>22</v>
      </c>
      <c r="BK96" s="158">
        <f>ROUND($I$96*$H$96,2)</f>
        <v>0</v>
      </c>
      <c r="BL96" s="91" t="s">
        <v>134</v>
      </c>
      <c r="BM96" s="91" t="s">
        <v>162</v>
      </c>
    </row>
    <row r="97" spans="2:47" s="6" customFormat="1" ht="30.75" customHeight="1">
      <c r="B97" s="24"/>
      <c r="C97" s="25"/>
      <c r="D97" s="159" t="s">
        <v>136</v>
      </c>
      <c r="E97" s="25"/>
      <c r="F97" s="160" t="s">
        <v>163</v>
      </c>
      <c r="G97" s="25"/>
      <c r="H97" s="25"/>
      <c r="J97" s="25"/>
      <c r="K97" s="25"/>
      <c r="L97" s="44"/>
      <c r="M97" s="57"/>
      <c r="N97" s="25"/>
      <c r="O97" s="25"/>
      <c r="P97" s="25"/>
      <c r="Q97" s="25"/>
      <c r="R97" s="25"/>
      <c r="S97" s="25"/>
      <c r="T97" s="58"/>
      <c r="AT97" s="6" t="s">
        <v>136</v>
      </c>
      <c r="AU97" s="6" t="s">
        <v>21</v>
      </c>
    </row>
    <row r="98" spans="2:65" s="6" customFormat="1" ht="15.75" customHeight="1">
      <c r="B98" s="24"/>
      <c r="C98" s="147" t="s">
        <v>164</v>
      </c>
      <c r="D98" s="147" t="s">
        <v>129</v>
      </c>
      <c r="E98" s="148" t="s">
        <v>165</v>
      </c>
      <c r="F98" s="149" t="s">
        <v>166</v>
      </c>
      <c r="G98" s="150" t="s">
        <v>154</v>
      </c>
      <c r="H98" s="151">
        <v>2225</v>
      </c>
      <c r="I98" s="152"/>
      <c r="J98" s="153">
        <f>ROUND($I$98*$H$98,2)</f>
        <v>0</v>
      </c>
      <c r="K98" s="149" t="s">
        <v>133</v>
      </c>
      <c r="L98" s="44"/>
      <c r="M98" s="154"/>
      <c r="N98" s="155" t="s">
        <v>48</v>
      </c>
      <c r="O98" s="25"/>
      <c r="P98" s="25"/>
      <c r="Q98" s="156">
        <v>0</v>
      </c>
      <c r="R98" s="156">
        <f>$Q$98*$H$98</f>
        <v>0</v>
      </c>
      <c r="S98" s="156">
        <v>0.04</v>
      </c>
      <c r="T98" s="157">
        <f>$S$98*$H$98</f>
        <v>89</v>
      </c>
      <c r="AR98" s="91" t="s">
        <v>134</v>
      </c>
      <c r="AT98" s="91" t="s">
        <v>129</v>
      </c>
      <c r="AU98" s="91" t="s">
        <v>21</v>
      </c>
      <c r="AY98" s="6" t="s">
        <v>127</v>
      </c>
      <c r="BE98" s="158">
        <f>IF($N$98="základní",$J$98,0)</f>
        <v>0</v>
      </c>
      <c r="BF98" s="158">
        <f>IF($N$98="snížená",$J$98,0)</f>
        <v>0</v>
      </c>
      <c r="BG98" s="158">
        <f>IF($N$98="zákl. přenesená",$J$98,0)</f>
        <v>0</v>
      </c>
      <c r="BH98" s="158">
        <f>IF($N$98="sníž. přenesená",$J$98,0)</f>
        <v>0</v>
      </c>
      <c r="BI98" s="158">
        <f>IF($N$98="nulová",$J$98,0)</f>
        <v>0</v>
      </c>
      <c r="BJ98" s="91" t="s">
        <v>22</v>
      </c>
      <c r="BK98" s="158">
        <f>ROUND($I$98*$H$98,2)</f>
        <v>0</v>
      </c>
      <c r="BL98" s="91" t="s">
        <v>134</v>
      </c>
      <c r="BM98" s="91" t="s">
        <v>167</v>
      </c>
    </row>
    <row r="99" spans="2:51" s="6" customFormat="1" ht="15.75" customHeight="1">
      <c r="B99" s="161"/>
      <c r="C99" s="162"/>
      <c r="D99" s="159" t="s">
        <v>147</v>
      </c>
      <c r="E99" s="163"/>
      <c r="F99" s="163" t="s">
        <v>168</v>
      </c>
      <c r="G99" s="162"/>
      <c r="H99" s="164">
        <v>2225</v>
      </c>
      <c r="J99" s="162"/>
      <c r="K99" s="162"/>
      <c r="L99" s="165"/>
      <c r="M99" s="166"/>
      <c r="N99" s="162"/>
      <c r="O99" s="162"/>
      <c r="P99" s="162"/>
      <c r="Q99" s="162"/>
      <c r="R99" s="162"/>
      <c r="S99" s="162"/>
      <c r="T99" s="167"/>
      <c r="AT99" s="168" t="s">
        <v>147</v>
      </c>
      <c r="AU99" s="168" t="s">
        <v>21</v>
      </c>
      <c r="AV99" s="168" t="s">
        <v>21</v>
      </c>
      <c r="AW99" s="168" t="s">
        <v>106</v>
      </c>
      <c r="AX99" s="168" t="s">
        <v>22</v>
      </c>
      <c r="AY99" s="168" t="s">
        <v>127</v>
      </c>
    </row>
    <row r="100" spans="2:65" s="6" customFormat="1" ht="15.75" customHeight="1">
      <c r="B100" s="24"/>
      <c r="C100" s="147" t="s">
        <v>169</v>
      </c>
      <c r="D100" s="147" t="s">
        <v>129</v>
      </c>
      <c r="E100" s="148" t="s">
        <v>170</v>
      </c>
      <c r="F100" s="149" t="s">
        <v>171</v>
      </c>
      <c r="G100" s="150" t="s">
        <v>154</v>
      </c>
      <c r="H100" s="151">
        <v>210</v>
      </c>
      <c r="I100" s="152"/>
      <c r="J100" s="153">
        <f>ROUND($I$100*$H$100,2)</f>
        <v>0</v>
      </c>
      <c r="K100" s="149" t="s">
        <v>133</v>
      </c>
      <c r="L100" s="44"/>
      <c r="M100" s="154"/>
      <c r="N100" s="155" t="s">
        <v>48</v>
      </c>
      <c r="O100" s="25"/>
      <c r="P100" s="25"/>
      <c r="Q100" s="156">
        <v>0</v>
      </c>
      <c r="R100" s="156">
        <f>$Q$100*$H$100</f>
        <v>0</v>
      </c>
      <c r="S100" s="156">
        <v>0</v>
      </c>
      <c r="T100" s="157">
        <f>$S$100*$H$100</f>
        <v>0</v>
      </c>
      <c r="AR100" s="91" t="s">
        <v>134</v>
      </c>
      <c r="AT100" s="91" t="s">
        <v>129</v>
      </c>
      <c r="AU100" s="91" t="s">
        <v>21</v>
      </c>
      <c r="AY100" s="6" t="s">
        <v>127</v>
      </c>
      <c r="BE100" s="158">
        <f>IF($N$100="základní",$J$100,0)</f>
        <v>0</v>
      </c>
      <c r="BF100" s="158">
        <f>IF($N$100="snížená",$J$100,0)</f>
        <v>0</v>
      </c>
      <c r="BG100" s="158">
        <f>IF($N$100="zákl. přenesená",$J$100,0)</f>
        <v>0</v>
      </c>
      <c r="BH100" s="158">
        <f>IF($N$100="sníž. přenesená",$J$100,0)</f>
        <v>0</v>
      </c>
      <c r="BI100" s="158">
        <f>IF($N$100="nulová",$J$100,0)</f>
        <v>0</v>
      </c>
      <c r="BJ100" s="91" t="s">
        <v>22</v>
      </c>
      <c r="BK100" s="158">
        <f>ROUND($I$100*$H$100,2)</f>
        <v>0</v>
      </c>
      <c r="BL100" s="91" t="s">
        <v>134</v>
      </c>
      <c r="BM100" s="91" t="s">
        <v>172</v>
      </c>
    </row>
    <row r="101" spans="2:65" s="6" customFormat="1" ht="15.75" customHeight="1">
      <c r="B101" s="24"/>
      <c r="C101" s="150" t="s">
        <v>173</v>
      </c>
      <c r="D101" s="150" t="s">
        <v>129</v>
      </c>
      <c r="E101" s="148" t="s">
        <v>174</v>
      </c>
      <c r="F101" s="149" t="s">
        <v>175</v>
      </c>
      <c r="G101" s="150" t="s">
        <v>145</v>
      </c>
      <c r="H101" s="151">
        <v>578</v>
      </c>
      <c r="I101" s="152"/>
      <c r="J101" s="153">
        <f>ROUND($I$101*$H$101,2)</f>
        <v>0</v>
      </c>
      <c r="K101" s="149" t="s">
        <v>133</v>
      </c>
      <c r="L101" s="44"/>
      <c r="M101" s="154"/>
      <c r="N101" s="155" t="s">
        <v>48</v>
      </c>
      <c r="O101" s="25"/>
      <c r="P101" s="25"/>
      <c r="Q101" s="156">
        <v>0</v>
      </c>
      <c r="R101" s="156">
        <f>$Q$101*$H$101</f>
        <v>0</v>
      </c>
      <c r="S101" s="156">
        <v>0</v>
      </c>
      <c r="T101" s="157">
        <f>$S$101*$H$101</f>
        <v>0</v>
      </c>
      <c r="AR101" s="91" t="s">
        <v>134</v>
      </c>
      <c r="AT101" s="91" t="s">
        <v>129</v>
      </c>
      <c r="AU101" s="91" t="s">
        <v>21</v>
      </c>
      <c r="AY101" s="91" t="s">
        <v>127</v>
      </c>
      <c r="BE101" s="158">
        <f>IF($N$101="základní",$J$101,0)</f>
        <v>0</v>
      </c>
      <c r="BF101" s="158">
        <f>IF($N$101="snížená",$J$101,0)</f>
        <v>0</v>
      </c>
      <c r="BG101" s="158">
        <f>IF($N$101="zákl. přenesená",$J$101,0)</f>
        <v>0</v>
      </c>
      <c r="BH101" s="158">
        <f>IF($N$101="sníž. přenesená",$J$101,0)</f>
        <v>0</v>
      </c>
      <c r="BI101" s="158">
        <f>IF($N$101="nulová",$J$101,0)</f>
        <v>0</v>
      </c>
      <c r="BJ101" s="91" t="s">
        <v>22</v>
      </c>
      <c r="BK101" s="158">
        <f>ROUND($I$101*$H$101,2)</f>
        <v>0</v>
      </c>
      <c r="BL101" s="91" t="s">
        <v>134</v>
      </c>
      <c r="BM101" s="91" t="s">
        <v>176</v>
      </c>
    </row>
    <row r="102" spans="2:65" s="6" customFormat="1" ht="15.75" customHeight="1">
      <c r="B102" s="24"/>
      <c r="C102" s="150" t="s">
        <v>177</v>
      </c>
      <c r="D102" s="150" t="s">
        <v>129</v>
      </c>
      <c r="E102" s="148" t="s">
        <v>178</v>
      </c>
      <c r="F102" s="149" t="s">
        <v>179</v>
      </c>
      <c r="G102" s="150" t="s">
        <v>145</v>
      </c>
      <c r="H102" s="151">
        <v>2000</v>
      </c>
      <c r="I102" s="152"/>
      <c r="J102" s="153">
        <f>ROUND($I$102*$H$102,2)</f>
        <v>0</v>
      </c>
      <c r="K102" s="149" t="s">
        <v>133</v>
      </c>
      <c r="L102" s="44"/>
      <c r="M102" s="154"/>
      <c r="N102" s="155" t="s">
        <v>48</v>
      </c>
      <c r="O102" s="25"/>
      <c r="P102" s="25"/>
      <c r="Q102" s="156">
        <v>0</v>
      </c>
      <c r="R102" s="156">
        <f>$Q$102*$H$102</f>
        <v>0</v>
      </c>
      <c r="S102" s="156">
        <v>0.225</v>
      </c>
      <c r="T102" s="157">
        <f>$S$102*$H$102</f>
        <v>450</v>
      </c>
      <c r="AR102" s="91" t="s">
        <v>134</v>
      </c>
      <c r="AT102" s="91" t="s">
        <v>129</v>
      </c>
      <c r="AU102" s="91" t="s">
        <v>21</v>
      </c>
      <c r="AY102" s="91" t="s">
        <v>127</v>
      </c>
      <c r="BE102" s="158">
        <f>IF($N$102="základní",$J$102,0)</f>
        <v>0</v>
      </c>
      <c r="BF102" s="158">
        <f>IF($N$102="snížená",$J$102,0)</f>
        <v>0</v>
      </c>
      <c r="BG102" s="158">
        <f>IF($N$102="zákl. přenesená",$J$102,0)</f>
        <v>0</v>
      </c>
      <c r="BH102" s="158">
        <f>IF($N$102="sníž. přenesená",$J$102,0)</f>
        <v>0</v>
      </c>
      <c r="BI102" s="158">
        <f>IF($N$102="nulová",$J$102,0)</f>
        <v>0</v>
      </c>
      <c r="BJ102" s="91" t="s">
        <v>22</v>
      </c>
      <c r="BK102" s="158">
        <f>ROUND($I$102*$H$102,2)</f>
        <v>0</v>
      </c>
      <c r="BL102" s="91" t="s">
        <v>134</v>
      </c>
      <c r="BM102" s="91" t="s">
        <v>180</v>
      </c>
    </row>
    <row r="103" spans="2:47" s="6" customFormat="1" ht="30.75" customHeight="1">
      <c r="B103" s="24"/>
      <c r="C103" s="25"/>
      <c r="D103" s="159" t="s">
        <v>136</v>
      </c>
      <c r="E103" s="25"/>
      <c r="F103" s="160" t="s">
        <v>181</v>
      </c>
      <c r="G103" s="25"/>
      <c r="H103" s="25"/>
      <c r="J103" s="25"/>
      <c r="K103" s="25"/>
      <c r="L103" s="44"/>
      <c r="M103" s="57"/>
      <c r="N103" s="25"/>
      <c r="O103" s="25"/>
      <c r="P103" s="25"/>
      <c r="Q103" s="25"/>
      <c r="R103" s="25"/>
      <c r="S103" s="25"/>
      <c r="T103" s="58"/>
      <c r="AT103" s="6" t="s">
        <v>136</v>
      </c>
      <c r="AU103" s="6" t="s">
        <v>21</v>
      </c>
    </row>
    <row r="104" spans="2:65" s="6" customFormat="1" ht="15.75" customHeight="1">
      <c r="B104" s="24"/>
      <c r="C104" s="147" t="s">
        <v>27</v>
      </c>
      <c r="D104" s="147" t="s">
        <v>129</v>
      </c>
      <c r="E104" s="148" t="s">
        <v>182</v>
      </c>
      <c r="F104" s="149" t="s">
        <v>183</v>
      </c>
      <c r="G104" s="150" t="s">
        <v>145</v>
      </c>
      <c r="H104" s="151">
        <v>3643</v>
      </c>
      <c r="I104" s="152"/>
      <c r="J104" s="153">
        <f>ROUND($I$104*$H$104,2)</f>
        <v>0</v>
      </c>
      <c r="K104" s="149"/>
      <c r="L104" s="44"/>
      <c r="M104" s="154"/>
      <c r="N104" s="155" t="s">
        <v>48</v>
      </c>
      <c r="O104" s="25"/>
      <c r="P104" s="25"/>
      <c r="Q104" s="156">
        <v>0</v>
      </c>
      <c r="R104" s="156">
        <f>$Q$104*$H$104</f>
        <v>0</v>
      </c>
      <c r="S104" s="156">
        <v>0.5</v>
      </c>
      <c r="T104" s="157">
        <f>$S$104*$H$104</f>
        <v>1821.5</v>
      </c>
      <c r="AR104" s="91" t="s">
        <v>134</v>
      </c>
      <c r="AT104" s="91" t="s">
        <v>129</v>
      </c>
      <c r="AU104" s="91" t="s">
        <v>21</v>
      </c>
      <c r="AY104" s="6" t="s">
        <v>127</v>
      </c>
      <c r="BE104" s="158">
        <f>IF($N$104="základní",$J$104,0)</f>
        <v>0</v>
      </c>
      <c r="BF104" s="158">
        <f>IF($N$104="snížená",$J$104,0)</f>
        <v>0</v>
      </c>
      <c r="BG104" s="158">
        <f>IF($N$104="zákl. přenesená",$J$104,0)</f>
        <v>0</v>
      </c>
      <c r="BH104" s="158">
        <f>IF($N$104="sníž. přenesená",$J$104,0)</f>
        <v>0</v>
      </c>
      <c r="BI104" s="158">
        <f>IF($N$104="nulová",$J$104,0)</f>
        <v>0</v>
      </c>
      <c r="BJ104" s="91" t="s">
        <v>22</v>
      </c>
      <c r="BK104" s="158">
        <f>ROUND($I$104*$H$104,2)</f>
        <v>0</v>
      </c>
      <c r="BL104" s="91" t="s">
        <v>134</v>
      </c>
      <c r="BM104" s="91" t="s">
        <v>184</v>
      </c>
    </row>
    <row r="105" spans="2:65" s="6" customFormat="1" ht="15.75" customHeight="1">
      <c r="B105" s="24"/>
      <c r="C105" s="150" t="s">
        <v>185</v>
      </c>
      <c r="D105" s="150" t="s">
        <v>129</v>
      </c>
      <c r="E105" s="148" t="s">
        <v>186</v>
      </c>
      <c r="F105" s="149" t="s">
        <v>187</v>
      </c>
      <c r="G105" s="150" t="s">
        <v>145</v>
      </c>
      <c r="H105" s="151">
        <v>3643</v>
      </c>
      <c r="I105" s="152"/>
      <c r="J105" s="153">
        <f>ROUND($I$105*$H$105,2)</f>
        <v>0</v>
      </c>
      <c r="K105" s="149" t="s">
        <v>133</v>
      </c>
      <c r="L105" s="44"/>
      <c r="M105" s="154"/>
      <c r="N105" s="155" t="s">
        <v>48</v>
      </c>
      <c r="O105" s="25"/>
      <c r="P105" s="25"/>
      <c r="Q105" s="156">
        <v>0</v>
      </c>
      <c r="R105" s="156">
        <f>$Q$105*$H$105</f>
        <v>0</v>
      </c>
      <c r="S105" s="156">
        <v>0.181</v>
      </c>
      <c r="T105" s="157">
        <f>$S$105*$H$105</f>
        <v>659.3829999999999</v>
      </c>
      <c r="AR105" s="91" t="s">
        <v>134</v>
      </c>
      <c r="AT105" s="91" t="s">
        <v>129</v>
      </c>
      <c r="AU105" s="91" t="s">
        <v>21</v>
      </c>
      <c r="AY105" s="91" t="s">
        <v>127</v>
      </c>
      <c r="BE105" s="158">
        <f>IF($N$105="základní",$J$105,0)</f>
        <v>0</v>
      </c>
      <c r="BF105" s="158">
        <f>IF($N$105="snížená",$J$105,0)</f>
        <v>0</v>
      </c>
      <c r="BG105" s="158">
        <f>IF($N$105="zákl. přenesená",$J$105,0)</f>
        <v>0</v>
      </c>
      <c r="BH105" s="158">
        <f>IF($N$105="sníž. přenesená",$J$105,0)</f>
        <v>0</v>
      </c>
      <c r="BI105" s="158">
        <f>IF($N$105="nulová",$J$105,0)</f>
        <v>0</v>
      </c>
      <c r="BJ105" s="91" t="s">
        <v>22</v>
      </c>
      <c r="BK105" s="158">
        <f>ROUND($I$105*$H$105,2)</f>
        <v>0</v>
      </c>
      <c r="BL105" s="91" t="s">
        <v>134</v>
      </c>
      <c r="BM105" s="91" t="s">
        <v>188</v>
      </c>
    </row>
    <row r="106" spans="2:51" s="6" customFormat="1" ht="15.75" customHeight="1">
      <c r="B106" s="161"/>
      <c r="C106" s="162"/>
      <c r="D106" s="159" t="s">
        <v>147</v>
      </c>
      <c r="E106" s="163"/>
      <c r="F106" s="163" t="s">
        <v>189</v>
      </c>
      <c r="G106" s="162"/>
      <c r="H106" s="164">
        <v>3643</v>
      </c>
      <c r="J106" s="162"/>
      <c r="K106" s="162"/>
      <c r="L106" s="165"/>
      <c r="M106" s="166"/>
      <c r="N106" s="162"/>
      <c r="O106" s="162"/>
      <c r="P106" s="162"/>
      <c r="Q106" s="162"/>
      <c r="R106" s="162"/>
      <c r="S106" s="162"/>
      <c r="T106" s="167"/>
      <c r="AT106" s="168" t="s">
        <v>147</v>
      </c>
      <c r="AU106" s="168" t="s">
        <v>21</v>
      </c>
      <c r="AV106" s="168" t="s">
        <v>21</v>
      </c>
      <c r="AW106" s="168" t="s">
        <v>106</v>
      </c>
      <c r="AX106" s="168" t="s">
        <v>22</v>
      </c>
      <c r="AY106" s="168" t="s">
        <v>127</v>
      </c>
    </row>
    <row r="107" spans="2:65" s="6" customFormat="1" ht="15.75" customHeight="1">
      <c r="B107" s="24"/>
      <c r="C107" s="147" t="s">
        <v>190</v>
      </c>
      <c r="D107" s="147" t="s">
        <v>129</v>
      </c>
      <c r="E107" s="148" t="s">
        <v>191</v>
      </c>
      <c r="F107" s="149" t="s">
        <v>192</v>
      </c>
      <c r="G107" s="150" t="s">
        <v>145</v>
      </c>
      <c r="H107" s="151">
        <v>135</v>
      </c>
      <c r="I107" s="152"/>
      <c r="J107" s="153">
        <f>ROUND($I$107*$H$107,2)</f>
        <v>0</v>
      </c>
      <c r="K107" s="149" t="s">
        <v>133</v>
      </c>
      <c r="L107" s="44"/>
      <c r="M107" s="154"/>
      <c r="N107" s="155" t="s">
        <v>48</v>
      </c>
      <c r="O107" s="25"/>
      <c r="P107" s="25"/>
      <c r="Q107" s="156">
        <v>0</v>
      </c>
      <c r="R107" s="156">
        <f>$Q$107*$H$107</f>
        <v>0</v>
      </c>
      <c r="S107" s="156">
        <v>0.316</v>
      </c>
      <c r="T107" s="157">
        <f>$S$107*$H$107</f>
        <v>42.660000000000004</v>
      </c>
      <c r="AR107" s="91" t="s">
        <v>134</v>
      </c>
      <c r="AT107" s="91" t="s">
        <v>129</v>
      </c>
      <c r="AU107" s="91" t="s">
        <v>21</v>
      </c>
      <c r="AY107" s="6" t="s">
        <v>127</v>
      </c>
      <c r="BE107" s="158">
        <f>IF($N$107="základní",$J$107,0)</f>
        <v>0</v>
      </c>
      <c r="BF107" s="158">
        <f>IF($N$107="snížená",$J$107,0)</f>
        <v>0</v>
      </c>
      <c r="BG107" s="158">
        <f>IF($N$107="zákl. přenesená",$J$107,0)</f>
        <v>0</v>
      </c>
      <c r="BH107" s="158">
        <f>IF($N$107="sníž. přenesená",$J$107,0)</f>
        <v>0</v>
      </c>
      <c r="BI107" s="158">
        <f>IF($N$107="nulová",$J$107,0)</f>
        <v>0</v>
      </c>
      <c r="BJ107" s="91" t="s">
        <v>22</v>
      </c>
      <c r="BK107" s="158">
        <f>ROUND($I$107*$H$107,2)</f>
        <v>0</v>
      </c>
      <c r="BL107" s="91" t="s">
        <v>134</v>
      </c>
      <c r="BM107" s="91" t="s">
        <v>193</v>
      </c>
    </row>
    <row r="108" spans="2:65" s="6" customFormat="1" ht="15.75" customHeight="1">
      <c r="B108" s="24"/>
      <c r="C108" s="150" t="s">
        <v>194</v>
      </c>
      <c r="D108" s="150" t="s">
        <v>129</v>
      </c>
      <c r="E108" s="148" t="s">
        <v>195</v>
      </c>
      <c r="F108" s="149" t="s">
        <v>196</v>
      </c>
      <c r="G108" s="150" t="s">
        <v>197</v>
      </c>
      <c r="H108" s="151">
        <v>3</v>
      </c>
      <c r="I108" s="152"/>
      <c r="J108" s="153">
        <f>ROUND($I$108*$H$108,2)</f>
        <v>0</v>
      </c>
      <c r="K108" s="149"/>
      <c r="L108" s="44"/>
      <c r="M108" s="154"/>
      <c r="N108" s="155" t="s">
        <v>48</v>
      </c>
      <c r="O108" s="25"/>
      <c r="P108" s="25"/>
      <c r="Q108" s="156">
        <v>0</v>
      </c>
      <c r="R108" s="156">
        <f>$Q$108*$H$108</f>
        <v>0</v>
      </c>
      <c r="S108" s="156">
        <v>0</v>
      </c>
      <c r="T108" s="157">
        <f>$S$108*$H$108</f>
        <v>0</v>
      </c>
      <c r="AR108" s="91" t="s">
        <v>134</v>
      </c>
      <c r="AT108" s="91" t="s">
        <v>129</v>
      </c>
      <c r="AU108" s="91" t="s">
        <v>21</v>
      </c>
      <c r="AY108" s="91" t="s">
        <v>127</v>
      </c>
      <c r="BE108" s="158">
        <f>IF($N$108="základní",$J$108,0)</f>
        <v>0</v>
      </c>
      <c r="BF108" s="158">
        <f>IF($N$108="snížená",$J$108,0)</f>
        <v>0</v>
      </c>
      <c r="BG108" s="158">
        <f>IF($N$108="zákl. přenesená",$J$108,0)</f>
        <v>0</v>
      </c>
      <c r="BH108" s="158">
        <f>IF($N$108="sníž. přenesená",$J$108,0)</f>
        <v>0</v>
      </c>
      <c r="BI108" s="158">
        <f>IF($N$108="nulová",$J$108,0)</f>
        <v>0</v>
      </c>
      <c r="BJ108" s="91" t="s">
        <v>22</v>
      </c>
      <c r="BK108" s="158">
        <f>ROUND($I$108*$H$108,2)</f>
        <v>0</v>
      </c>
      <c r="BL108" s="91" t="s">
        <v>134</v>
      </c>
      <c r="BM108" s="91" t="s">
        <v>198</v>
      </c>
    </row>
    <row r="109" spans="2:47" s="6" customFormat="1" ht="30.75" customHeight="1">
      <c r="B109" s="24"/>
      <c r="C109" s="25"/>
      <c r="D109" s="159" t="s">
        <v>136</v>
      </c>
      <c r="E109" s="25"/>
      <c r="F109" s="160" t="s">
        <v>199</v>
      </c>
      <c r="G109" s="25"/>
      <c r="H109" s="25"/>
      <c r="J109" s="25"/>
      <c r="K109" s="25"/>
      <c r="L109" s="44"/>
      <c r="M109" s="57"/>
      <c r="N109" s="25"/>
      <c r="O109" s="25"/>
      <c r="P109" s="25"/>
      <c r="Q109" s="25"/>
      <c r="R109" s="25"/>
      <c r="S109" s="25"/>
      <c r="T109" s="58"/>
      <c r="AT109" s="6" t="s">
        <v>136</v>
      </c>
      <c r="AU109" s="6" t="s">
        <v>21</v>
      </c>
    </row>
    <row r="110" spans="2:63" s="134" customFormat="1" ht="30.75" customHeight="1">
      <c r="B110" s="135"/>
      <c r="C110" s="136"/>
      <c r="D110" s="136" t="s">
        <v>76</v>
      </c>
      <c r="E110" s="145" t="s">
        <v>200</v>
      </c>
      <c r="F110" s="145" t="s">
        <v>201</v>
      </c>
      <c r="G110" s="136"/>
      <c r="H110" s="136"/>
      <c r="J110" s="146">
        <f>$BK$110</f>
        <v>0</v>
      </c>
      <c r="K110" s="136"/>
      <c r="L110" s="139"/>
      <c r="M110" s="140"/>
      <c r="N110" s="136"/>
      <c r="O110" s="136"/>
      <c r="P110" s="141">
        <f>SUM($P$111:$P$131)</f>
        <v>0</v>
      </c>
      <c r="Q110" s="136"/>
      <c r="R110" s="141">
        <f>SUM($R$111:$R$131)</f>
        <v>0</v>
      </c>
      <c r="S110" s="136"/>
      <c r="T110" s="142">
        <f>SUM($T$111:$T$131)</f>
        <v>0</v>
      </c>
      <c r="AR110" s="143" t="s">
        <v>22</v>
      </c>
      <c r="AT110" s="143" t="s">
        <v>76</v>
      </c>
      <c r="AU110" s="143" t="s">
        <v>22</v>
      </c>
      <c r="AY110" s="143" t="s">
        <v>127</v>
      </c>
      <c r="BK110" s="144">
        <f>SUM($BK$111:$BK$131)</f>
        <v>0</v>
      </c>
    </row>
    <row r="111" spans="2:65" s="6" customFormat="1" ht="15.75" customHeight="1">
      <c r="B111" s="24"/>
      <c r="C111" s="147" t="s">
        <v>202</v>
      </c>
      <c r="D111" s="147" t="s">
        <v>129</v>
      </c>
      <c r="E111" s="148" t="s">
        <v>203</v>
      </c>
      <c r="F111" s="149" t="s">
        <v>204</v>
      </c>
      <c r="G111" s="150" t="s">
        <v>205</v>
      </c>
      <c r="H111" s="151">
        <v>1092.9</v>
      </c>
      <c r="I111" s="152"/>
      <c r="J111" s="153">
        <f>ROUND($I$111*$H$111,2)</f>
        <v>0</v>
      </c>
      <c r="K111" s="149" t="s">
        <v>133</v>
      </c>
      <c r="L111" s="44"/>
      <c r="M111" s="154"/>
      <c r="N111" s="155" t="s">
        <v>48</v>
      </c>
      <c r="O111" s="25"/>
      <c r="P111" s="25"/>
      <c r="Q111" s="156">
        <v>0</v>
      </c>
      <c r="R111" s="156">
        <f>$Q$111*$H$111</f>
        <v>0</v>
      </c>
      <c r="S111" s="156">
        <v>0</v>
      </c>
      <c r="T111" s="157">
        <f>$S$111*$H$111</f>
        <v>0</v>
      </c>
      <c r="AR111" s="91" t="s">
        <v>134</v>
      </c>
      <c r="AT111" s="91" t="s">
        <v>129</v>
      </c>
      <c r="AU111" s="91" t="s">
        <v>21</v>
      </c>
      <c r="AY111" s="6" t="s">
        <v>127</v>
      </c>
      <c r="BE111" s="158">
        <f>IF($N$111="základní",$J$111,0)</f>
        <v>0</v>
      </c>
      <c r="BF111" s="158">
        <f>IF($N$111="snížená",$J$111,0)</f>
        <v>0</v>
      </c>
      <c r="BG111" s="158">
        <f>IF($N$111="zákl. přenesená",$J$111,0)</f>
        <v>0</v>
      </c>
      <c r="BH111" s="158">
        <f>IF($N$111="sníž. přenesená",$J$111,0)</f>
        <v>0</v>
      </c>
      <c r="BI111" s="158">
        <f>IF($N$111="nulová",$J$111,0)</f>
        <v>0</v>
      </c>
      <c r="BJ111" s="91" t="s">
        <v>22</v>
      </c>
      <c r="BK111" s="158">
        <f>ROUND($I$111*$H$111,2)</f>
        <v>0</v>
      </c>
      <c r="BL111" s="91" t="s">
        <v>134</v>
      </c>
      <c r="BM111" s="91" t="s">
        <v>206</v>
      </c>
    </row>
    <row r="112" spans="2:51" s="6" customFormat="1" ht="15.75" customHeight="1">
      <c r="B112" s="161"/>
      <c r="C112" s="162"/>
      <c r="D112" s="159" t="s">
        <v>147</v>
      </c>
      <c r="E112" s="163"/>
      <c r="F112" s="163" t="s">
        <v>207</v>
      </c>
      <c r="G112" s="162"/>
      <c r="H112" s="164">
        <v>1092.9</v>
      </c>
      <c r="J112" s="162"/>
      <c r="K112" s="162"/>
      <c r="L112" s="165"/>
      <c r="M112" s="166"/>
      <c r="N112" s="162"/>
      <c r="O112" s="162"/>
      <c r="P112" s="162"/>
      <c r="Q112" s="162"/>
      <c r="R112" s="162"/>
      <c r="S112" s="162"/>
      <c r="T112" s="167"/>
      <c r="AT112" s="168" t="s">
        <v>147</v>
      </c>
      <c r="AU112" s="168" t="s">
        <v>21</v>
      </c>
      <c r="AV112" s="168" t="s">
        <v>21</v>
      </c>
      <c r="AW112" s="168" t="s">
        <v>106</v>
      </c>
      <c r="AX112" s="168" t="s">
        <v>77</v>
      </c>
      <c r="AY112" s="168" t="s">
        <v>127</v>
      </c>
    </row>
    <row r="113" spans="2:51" s="6" customFormat="1" ht="15.75" customHeight="1">
      <c r="B113" s="170"/>
      <c r="C113" s="171"/>
      <c r="D113" s="169" t="s">
        <v>147</v>
      </c>
      <c r="E113" s="171"/>
      <c r="F113" s="172" t="s">
        <v>151</v>
      </c>
      <c r="G113" s="171"/>
      <c r="H113" s="173">
        <v>1092.9</v>
      </c>
      <c r="J113" s="171"/>
      <c r="K113" s="171"/>
      <c r="L113" s="174"/>
      <c r="M113" s="175"/>
      <c r="N113" s="171"/>
      <c r="O113" s="171"/>
      <c r="P113" s="171"/>
      <c r="Q113" s="171"/>
      <c r="R113" s="171"/>
      <c r="S113" s="171"/>
      <c r="T113" s="176"/>
      <c r="AT113" s="177" t="s">
        <v>147</v>
      </c>
      <c r="AU113" s="177" t="s">
        <v>21</v>
      </c>
      <c r="AV113" s="177" t="s">
        <v>134</v>
      </c>
      <c r="AW113" s="177" t="s">
        <v>106</v>
      </c>
      <c r="AX113" s="177" t="s">
        <v>22</v>
      </c>
      <c r="AY113" s="177" t="s">
        <v>127</v>
      </c>
    </row>
    <row r="114" spans="2:65" s="6" customFormat="1" ht="15.75" customHeight="1">
      <c r="B114" s="24"/>
      <c r="C114" s="147" t="s">
        <v>7</v>
      </c>
      <c r="D114" s="147" t="s">
        <v>129</v>
      </c>
      <c r="E114" s="148" t="s">
        <v>208</v>
      </c>
      <c r="F114" s="149" t="s">
        <v>209</v>
      </c>
      <c r="G114" s="150" t="s">
        <v>210</v>
      </c>
      <c r="H114" s="151">
        <v>1307</v>
      </c>
      <c r="I114" s="152"/>
      <c r="J114" s="153">
        <f>ROUND($I$114*$H$114,2)</f>
        <v>0</v>
      </c>
      <c r="K114" s="149" t="s">
        <v>133</v>
      </c>
      <c r="L114" s="44"/>
      <c r="M114" s="154"/>
      <c r="N114" s="155" t="s">
        <v>48</v>
      </c>
      <c r="O114" s="25"/>
      <c r="P114" s="25"/>
      <c r="Q114" s="156">
        <v>0</v>
      </c>
      <c r="R114" s="156">
        <f>$Q$114*$H$114</f>
        <v>0</v>
      </c>
      <c r="S114" s="156">
        <v>0</v>
      </c>
      <c r="T114" s="157">
        <f>$S$114*$H$114</f>
        <v>0</v>
      </c>
      <c r="AR114" s="91" t="s">
        <v>134</v>
      </c>
      <c r="AT114" s="91" t="s">
        <v>129</v>
      </c>
      <c r="AU114" s="91" t="s">
        <v>21</v>
      </c>
      <c r="AY114" s="6" t="s">
        <v>127</v>
      </c>
      <c r="BE114" s="158">
        <f>IF($N$114="základní",$J$114,0)</f>
        <v>0</v>
      </c>
      <c r="BF114" s="158">
        <f>IF($N$114="snížená",$J$114,0)</f>
        <v>0</v>
      </c>
      <c r="BG114" s="158">
        <f>IF($N$114="zákl. přenesená",$J$114,0)</f>
        <v>0</v>
      </c>
      <c r="BH114" s="158">
        <f>IF($N$114="sníž. přenesená",$J$114,0)</f>
        <v>0</v>
      </c>
      <c r="BI114" s="158">
        <f>IF($N$114="nulová",$J$114,0)</f>
        <v>0</v>
      </c>
      <c r="BJ114" s="91" t="s">
        <v>22</v>
      </c>
      <c r="BK114" s="158">
        <f>ROUND($I$114*$H$114,2)</f>
        <v>0</v>
      </c>
      <c r="BL114" s="91" t="s">
        <v>134</v>
      </c>
      <c r="BM114" s="91" t="s">
        <v>211</v>
      </c>
    </row>
    <row r="115" spans="2:51" s="6" customFormat="1" ht="15.75" customHeight="1">
      <c r="B115" s="161"/>
      <c r="C115" s="162"/>
      <c r="D115" s="159" t="s">
        <v>147</v>
      </c>
      <c r="E115" s="163"/>
      <c r="F115" s="163" t="s">
        <v>212</v>
      </c>
      <c r="G115" s="162"/>
      <c r="H115" s="164">
        <v>702</v>
      </c>
      <c r="J115" s="162"/>
      <c r="K115" s="162"/>
      <c r="L115" s="165"/>
      <c r="M115" s="166"/>
      <c r="N115" s="162"/>
      <c r="O115" s="162"/>
      <c r="P115" s="162"/>
      <c r="Q115" s="162"/>
      <c r="R115" s="162"/>
      <c r="S115" s="162"/>
      <c r="T115" s="167"/>
      <c r="AT115" s="168" t="s">
        <v>147</v>
      </c>
      <c r="AU115" s="168" t="s">
        <v>21</v>
      </c>
      <c r="AV115" s="168" t="s">
        <v>21</v>
      </c>
      <c r="AW115" s="168" t="s">
        <v>106</v>
      </c>
      <c r="AX115" s="168" t="s">
        <v>77</v>
      </c>
      <c r="AY115" s="168" t="s">
        <v>127</v>
      </c>
    </row>
    <row r="116" spans="2:51" s="6" customFormat="1" ht="15.75" customHeight="1">
      <c r="B116" s="161"/>
      <c r="C116" s="162"/>
      <c r="D116" s="169" t="s">
        <v>147</v>
      </c>
      <c r="E116" s="162"/>
      <c r="F116" s="163" t="s">
        <v>213</v>
      </c>
      <c r="G116" s="162"/>
      <c r="H116" s="164">
        <v>450</v>
      </c>
      <c r="J116" s="162"/>
      <c r="K116" s="162"/>
      <c r="L116" s="165"/>
      <c r="M116" s="166"/>
      <c r="N116" s="162"/>
      <c r="O116" s="162"/>
      <c r="P116" s="162"/>
      <c r="Q116" s="162"/>
      <c r="R116" s="162"/>
      <c r="S116" s="162"/>
      <c r="T116" s="167"/>
      <c r="AT116" s="168" t="s">
        <v>147</v>
      </c>
      <c r="AU116" s="168" t="s">
        <v>21</v>
      </c>
      <c r="AV116" s="168" t="s">
        <v>21</v>
      </c>
      <c r="AW116" s="168" t="s">
        <v>106</v>
      </c>
      <c r="AX116" s="168" t="s">
        <v>77</v>
      </c>
      <c r="AY116" s="168" t="s">
        <v>127</v>
      </c>
    </row>
    <row r="117" spans="2:51" s="6" customFormat="1" ht="15.75" customHeight="1">
      <c r="B117" s="161"/>
      <c r="C117" s="162"/>
      <c r="D117" s="169" t="s">
        <v>147</v>
      </c>
      <c r="E117" s="162"/>
      <c r="F117" s="163" t="s">
        <v>214</v>
      </c>
      <c r="G117" s="162"/>
      <c r="H117" s="164">
        <v>90</v>
      </c>
      <c r="J117" s="162"/>
      <c r="K117" s="162"/>
      <c r="L117" s="165"/>
      <c r="M117" s="166"/>
      <c r="N117" s="162"/>
      <c r="O117" s="162"/>
      <c r="P117" s="162"/>
      <c r="Q117" s="162"/>
      <c r="R117" s="162"/>
      <c r="S117" s="162"/>
      <c r="T117" s="167"/>
      <c r="AT117" s="168" t="s">
        <v>147</v>
      </c>
      <c r="AU117" s="168" t="s">
        <v>21</v>
      </c>
      <c r="AV117" s="168" t="s">
        <v>21</v>
      </c>
      <c r="AW117" s="168" t="s">
        <v>106</v>
      </c>
      <c r="AX117" s="168" t="s">
        <v>77</v>
      </c>
      <c r="AY117" s="168" t="s">
        <v>127</v>
      </c>
    </row>
    <row r="118" spans="2:51" s="6" customFormat="1" ht="15.75" customHeight="1">
      <c r="B118" s="161"/>
      <c r="C118" s="162"/>
      <c r="D118" s="169" t="s">
        <v>147</v>
      </c>
      <c r="E118" s="162"/>
      <c r="F118" s="163" t="s">
        <v>215</v>
      </c>
      <c r="G118" s="162"/>
      <c r="H118" s="164">
        <v>15</v>
      </c>
      <c r="J118" s="162"/>
      <c r="K118" s="162"/>
      <c r="L118" s="165"/>
      <c r="M118" s="166"/>
      <c r="N118" s="162"/>
      <c r="O118" s="162"/>
      <c r="P118" s="162"/>
      <c r="Q118" s="162"/>
      <c r="R118" s="162"/>
      <c r="S118" s="162"/>
      <c r="T118" s="167"/>
      <c r="AT118" s="168" t="s">
        <v>147</v>
      </c>
      <c r="AU118" s="168" t="s">
        <v>21</v>
      </c>
      <c r="AV118" s="168" t="s">
        <v>21</v>
      </c>
      <c r="AW118" s="168" t="s">
        <v>106</v>
      </c>
      <c r="AX118" s="168" t="s">
        <v>77</v>
      </c>
      <c r="AY118" s="168" t="s">
        <v>127</v>
      </c>
    </row>
    <row r="119" spans="2:51" s="6" customFormat="1" ht="15.75" customHeight="1">
      <c r="B119" s="161"/>
      <c r="C119" s="162"/>
      <c r="D119" s="169" t="s">
        <v>147</v>
      </c>
      <c r="E119" s="162"/>
      <c r="F119" s="163" t="s">
        <v>216</v>
      </c>
      <c r="G119" s="162"/>
      <c r="H119" s="164">
        <v>50</v>
      </c>
      <c r="J119" s="162"/>
      <c r="K119" s="162"/>
      <c r="L119" s="165"/>
      <c r="M119" s="166"/>
      <c r="N119" s="162"/>
      <c r="O119" s="162"/>
      <c r="P119" s="162"/>
      <c r="Q119" s="162"/>
      <c r="R119" s="162"/>
      <c r="S119" s="162"/>
      <c r="T119" s="167"/>
      <c r="AT119" s="168" t="s">
        <v>147</v>
      </c>
      <c r="AU119" s="168" t="s">
        <v>21</v>
      </c>
      <c r="AV119" s="168" t="s">
        <v>21</v>
      </c>
      <c r="AW119" s="168" t="s">
        <v>106</v>
      </c>
      <c r="AX119" s="168" t="s">
        <v>77</v>
      </c>
      <c r="AY119" s="168" t="s">
        <v>127</v>
      </c>
    </row>
    <row r="120" spans="2:51" s="6" customFormat="1" ht="15.75" customHeight="1">
      <c r="B120" s="170"/>
      <c r="C120" s="171"/>
      <c r="D120" s="169" t="s">
        <v>147</v>
      </c>
      <c r="E120" s="171"/>
      <c r="F120" s="172" t="s">
        <v>151</v>
      </c>
      <c r="G120" s="171"/>
      <c r="H120" s="173">
        <v>1307</v>
      </c>
      <c r="J120" s="171"/>
      <c r="K120" s="171"/>
      <c r="L120" s="174"/>
      <c r="M120" s="175"/>
      <c r="N120" s="171"/>
      <c r="O120" s="171"/>
      <c r="P120" s="171"/>
      <c r="Q120" s="171"/>
      <c r="R120" s="171"/>
      <c r="S120" s="171"/>
      <c r="T120" s="176"/>
      <c r="AT120" s="177" t="s">
        <v>147</v>
      </c>
      <c r="AU120" s="177" t="s">
        <v>21</v>
      </c>
      <c r="AV120" s="177" t="s">
        <v>134</v>
      </c>
      <c r="AW120" s="177" t="s">
        <v>106</v>
      </c>
      <c r="AX120" s="177" t="s">
        <v>22</v>
      </c>
      <c r="AY120" s="177" t="s">
        <v>127</v>
      </c>
    </row>
    <row r="121" spans="2:65" s="6" customFormat="1" ht="15.75" customHeight="1">
      <c r="B121" s="24"/>
      <c r="C121" s="147" t="s">
        <v>217</v>
      </c>
      <c r="D121" s="147" t="s">
        <v>129</v>
      </c>
      <c r="E121" s="148" t="s">
        <v>218</v>
      </c>
      <c r="F121" s="149" t="s">
        <v>219</v>
      </c>
      <c r="G121" s="150" t="s">
        <v>210</v>
      </c>
      <c r="H121" s="151">
        <v>9149</v>
      </c>
      <c r="I121" s="152"/>
      <c r="J121" s="153">
        <f>ROUND($I$121*$H$121,2)</f>
        <v>0</v>
      </c>
      <c r="K121" s="149" t="s">
        <v>133</v>
      </c>
      <c r="L121" s="44"/>
      <c r="M121" s="154"/>
      <c r="N121" s="155" t="s">
        <v>48</v>
      </c>
      <c r="O121" s="25"/>
      <c r="P121" s="25"/>
      <c r="Q121" s="156">
        <v>0</v>
      </c>
      <c r="R121" s="156">
        <f>$Q$121*$H$121</f>
        <v>0</v>
      </c>
      <c r="S121" s="156">
        <v>0</v>
      </c>
      <c r="T121" s="157">
        <f>$S$121*$H$121</f>
        <v>0</v>
      </c>
      <c r="AR121" s="91" t="s">
        <v>134</v>
      </c>
      <c r="AT121" s="91" t="s">
        <v>129</v>
      </c>
      <c r="AU121" s="91" t="s">
        <v>21</v>
      </c>
      <c r="AY121" s="6" t="s">
        <v>127</v>
      </c>
      <c r="BE121" s="158">
        <f>IF($N$121="základní",$J$121,0)</f>
        <v>0</v>
      </c>
      <c r="BF121" s="158">
        <f>IF($N$121="snížená",$J$121,0)</f>
        <v>0</v>
      </c>
      <c r="BG121" s="158">
        <f>IF($N$121="zákl. přenesená",$J$121,0)</f>
        <v>0</v>
      </c>
      <c r="BH121" s="158">
        <f>IF($N$121="sníž. přenesená",$J$121,0)</f>
        <v>0</v>
      </c>
      <c r="BI121" s="158">
        <f>IF($N$121="nulová",$J$121,0)</f>
        <v>0</v>
      </c>
      <c r="BJ121" s="91" t="s">
        <v>22</v>
      </c>
      <c r="BK121" s="158">
        <f>ROUND($I$121*$H$121,2)</f>
        <v>0</v>
      </c>
      <c r="BL121" s="91" t="s">
        <v>134</v>
      </c>
      <c r="BM121" s="91" t="s">
        <v>220</v>
      </c>
    </row>
    <row r="122" spans="2:51" s="6" customFormat="1" ht="15.75" customHeight="1">
      <c r="B122" s="161"/>
      <c r="C122" s="162"/>
      <c r="D122" s="159" t="s">
        <v>147</v>
      </c>
      <c r="E122" s="163"/>
      <c r="F122" s="163" t="s">
        <v>221</v>
      </c>
      <c r="G122" s="162"/>
      <c r="H122" s="164">
        <v>9149</v>
      </c>
      <c r="J122" s="162"/>
      <c r="K122" s="162"/>
      <c r="L122" s="165"/>
      <c r="M122" s="166"/>
      <c r="N122" s="162"/>
      <c r="O122" s="162"/>
      <c r="P122" s="162"/>
      <c r="Q122" s="162"/>
      <c r="R122" s="162"/>
      <c r="S122" s="162"/>
      <c r="T122" s="167"/>
      <c r="AT122" s="168" t="s">
        <v>147</v>
      </c>
      <c r="AU122" s="168" t="s">
        <v>21</v>
      </c>
      <c r="AV122" s="168" t="s">
        <v>21</v>
      </c>
      <c r="AW122" s="168" t="s">
        <v>106</v>
      </c>
      <c r="AX122" s="168" t="s">
        <v>77</v>
      </c>
      <c r="AY122" s="168" t="s">
        <v>127</v>
      </c>
    </row>
    <row r="123" spans="2:51" s="6" customFormat="1" ht="15.75" customHeight="1">
      <c r="B123" s="170"/>
      <c r="C123" s="171"/>
      <c r="D123" s="169" t="s">
        <v>147</v>
      </c>
      <c r="E123" s="171"/>
      <c r="F123" s="172" t="s">
        <v>151</v>
      </c>
      <c r="G123" s="171"/>
      <c r="H123" s="173">
        <v>9149</v>
      </c>
      <c r="J123" s="171"/>
      <c r="K123" s="171"/>
      <c r="L123" s="174"/>
      <c r="M123" s="175"/>
      <c r="N123" s="171"/>
      <c r="O123" s="171"/>
      <c r="P123" s="171"/>
      <c r="Q123" s="171"/>
      <c r="R123" s="171"/>
      <c r="S123" s="171"/>
      <c r="T123" s="176"/>
      <c r="AT123" s="177" t="s">
        <v>147</v>
      </c>
      <c r="AU123" s="177" t="s">
        <v>21</v>
      </c>
      <c r="AV123" s="177" t="s">
        <v>134</v>
      </c>
      <c r="AW123" s="177" t="s">
        <v>106</v>
      </c>
      <c r="AX123" s="177" t="s">
        <v>22</v>
      </c>
      <c r="AY123" s="177" t="s">
        <v>127</v>
      </c>
    </row>
    <row r="124" spans="2:65" s="6" customFormat="1" ht="15.75" customHeight="1">
      <c r="B124" s="24"/>
      <c r="C124" s="147" t="s">
        <v>222</v>
      </c>
      <c r="D124" s="147" t="s">
        <v>129</v>
      </c>
      <c r="E124" s="148" t="s">
        <v>223</v>
      </c>
      <c r="F124" s="149" t="s">
        <v>224</v>
      </c>
      <c r="G124" s="150" t="s">
        <v>210</v>
      </c>
      <c r="H124" s="151">
        <v>450</v>
      </c>
      <c r="I124" s="152"/>
      <c r="J124" s="153">
        <f>ROUND($I$124*$H$124,2)</f>
        <v>0</v>
      </c>
      <c r="K124" s="149" t="s">
        <v>133</v>
      </c>
      <c r="L124" s="44"/>
      <c r="M124" s="154"/>
      <c r="N124" s="155" t="s">
        <v>48</v>
      </c>
      <c r="O124" s="25"/>
      <c r="P124" s="25"/>
      <c r="Q124" s="156">
        <v>0</v>
      </c>
      <c r="R124" s="156">
        <f>$Q$124*$H$124</f>
        <v>0</v>
      </c>
      <c r="S124" s="156">
        <v>0</v>
      </c>
      <c r="T124" s="157">
        <f>$S$124*$H$124</f>
        <v>0</v>
      </c>
      <c r="AR124" s="91" t="s">
        <v>134</v>
      </c>
      <c r="AT124" s="91" t="s">
        <v>129</v>
      </c>
      <c r="AU124" s="91" t="s">
        <v>21</v>
      </c>
      <c r="AY124" s="6" t="s">
        <v>127</v>
      </c>
      <c r="BE124" s="158">
        <f>IF($N$124="základní",$J$124,0)</f>
        <v>0</v>
      </c>
      <c r="BF124" s="158">
        <f>IF($N$124="snížená",$J$124,0)</f>
        <v>0</v>
      </c>
      <c r="BG124" s="158">
        <f>IF($N$124="zákl. přenesená",$J$124,0)</f>
        <v>0</v>
      </c>
      <c r="BH124" s="158">
        <f>IF($N$124="sníž. přenesená",$J$124,0)</f>
        <v>0</v>
      </c>
      <c r="BI124" s="158">
        <f>IF($N$124="nulová",$J$124,0)</f>
        <v>0</v>
      </c>
      <c r="BJ124" s="91" t="s">
        <v>22</v>
      </c>
      <c r="BK124" s="158">
        <f>ROUND($I$124*$H$124,2)</f>
        <v>0</v>
      </c>
      <c r="BL124" s="91" t="s">
        <v>134</v>
      </c>
      <c r="BM124" s="91" t="s">
        <v>225</v>
      </c>
    </row>
    <row r="125" spans="2:51" s="6" customFormat="1" ht="15.75" customHeight="1">
      <c r="B125" s="161"/>
      <c r="C125" s="162"/>
      <c r="D125" s="159" t="s">
        <v>147</v>
      </c>
      <c r="E125" s="163"/>
      <c r="F125" s="163" t="s">
        <v>226</v>
      </c>
      <c r="G125" s="162"/>
      <c r="H125" s="164">
        <v>450</v>
      </c>
      <c r="J125" s="162"/>
      <c r="K125" s="162"/>
      <c r="L125" s="165"/>
      <c r="M125" s="166"/>
      <c r="N125" s="162"/>
      <c r="O125" s="162"/>
      <c r="P125" s="162"/>
      <c r="Q125" s="162"/>
      <c r="R125" s="162"/>
      <c r="S125" s="162"/>
      <c r="T125" s="167"/>
      <c r="AT125" s="168" t="s">
        <v>147</v>
      </c>
      <c r="AU125" s="168" t="s">
        <v>21</v>
      </c>
      <c r="AV125" s="168" t="s">
        <v>21</v>
      </c>
      <c r="AW125" s="168" t="s">
        <v>106</v>
      </c>
      <c r="AX125" s="168" t="s">
        <v>77</v>
      </c>
      <c r="AY125" s="168" t="s">
        <v>127</v>
      </c>
    </row>
    <row r="126" spans="2:51" s="6" customFormat="1" ht="15.75" customHeight="1">
      <c r="B126" s="170"/>
      <c r="C126" s="171"/>
      <c r="D126" s="169" t="s">
        <v>147</v>
      </c>
      <c r="E126" s="171"/>
      <c r="F126" s="172" t="s">
        <v>151</v>
      </c>
      <c r="G126" s="171"/>
      <c r="H126" s="173">
        <v>450</v>
      </c>
      <c r="J126" s="171"/>
      <c r="K126" s="171"/>
      <c r="L126" s="174"/>
      <c r="M126" s="175"/>
      <c r="N126" s="171"/>
      <c r="O126" s="171"/>
      <c r="P126" s="171"/>
      <c r="Q126" s="171"/>
      <c r="R126" s="171"/>
      <c r="S126" s="171"/>
      <c r="T126" s="176"/>
      <c r="AT126" s="177" t="s">
        <v>147</v>
      </c>
      <c r="AU126" s="177" t="s">
        <v>21</v>
      </c>
      <c r="AV126" s="177" t="s">
        <v>134</v>
      </c>
      <c r="AW126" s="177" t="s">
        <v>106</v>
      </c>
      <c r="AX126" s="177" t="s">
        <v>22</v>
      </c>
      <c r="AY126" s="177" t="s">
        <v>127</v>
      </c>
    </row>
    <row r="127" spans="2:65" s="6" customFormat="1" ht="15.75" customHeight="1">
      <c r="B127" s="24"/>
      <c r="C127" s="147" t="s">
        <v>227</v>
      </c>
      <c r="D127" s="147" t="s">
        <v>129</v>
      </c>
      <c r="E127" s="148" t="s">
        <v>228</v>
      </c>
      <c r="F127" s="149" t="s">
        <v>229</v>
      </c>
      <c r="G127" s="150" t="s">
        <v>210</v>
      </c>
      <c r="H127" s="151">
        <v>703</v>
      </c>
      <c r="I127" s="152"/>
      <c r="J127" s="153">
        <f>ROUND($I$127*$H$127,2)</f>
        <v>0</v>
      </c>
      <c r="K127" s="149" t="s">
        <v>133</v>
      </c>
      <c r="L127" s="44"/>
      <c r="M127" s="154"/>
      <c r="N127" s="155" t="s">
        <v>48</v>
      </c>
      <c r="O127" s="25"/>
      <c r="P127" s="25"/>
      <c r="Q127" s="156">
        <v>0</v>
      </c>
      <c r="R127" s="156">
        <f>$Q$127*$H$127</f>
        <v>0</v>
      </c>
      <c r="S127" s="156">
        <v>0</v>
      </c>
      <c r="T127" s="157">
        <f>$S$127*$H$127</f>
        <v>0</v>
      </c>
      <c r="AR127" s="91" t="s">
        <v>134</v>
      </c>
      <c r="AT127" s="91" t="s">
        <v>129</v>
      </c>
      <c r="AU127" s="91" t="s">
        <v>21</v>
      </c>
      <c r="AY127" s="6" t="s">
        <v>127</v>
      </c>
      <c r="BE127" s="158">
        <f>IF($N$127="základní",$J$127,0)</f>
        <v>0</v>
      </c>
      <c r="BF127" s="158">
        <f>IF($N$127="snížená",$J$127,0)</f>
        <v>0</v>
      </c>
      <c r="BG127" s="158">
        <f>IF($N$127="zákl. přenesená",$J$127,0)</f>
        <v>0</v>
      </c>
      <c r="BH127" s="158">
        <f>IF($N$127="sníž. přenesená",$J$127,0)</f>
        <v>0</v>
      </c>
      <c r="BI127" s="158">
        <f>IF($N$127="nulová",$J$127,0)</f>
        <v>0</v>
      </c>
      <c r="BJ127" s="91" t="s">
        <v>22</v>
      </c>
      <c r="BK127" s="158">
        <f>ROUND($I$127*$H$127,2)</f>
        <v>0</v>
      </c>
      <c r="BL127" s="91" t="s">
        <v>134</v>
      </c>
      <c r="BM127" s="91" t="s">
        <v>230</v>
      </c>
    </row>
    <row r="128" spans="2:51" s="6" customFormat="1" ht="15.75" customHeight="1">
      <c r="B128" s="161"/>
      <c r="C128" s="162"/>
      <c r="D128" s="159" t="s">
        <v>147</v>
      </c>
      <c r="E128" s="163"/>
      <c r="F128" s="163" t="s">
        <v>231</v>
      </c>
      <c r="G128" s="162"/>
      <c r="H128" s="164">
        <v>703</v>
      </c>
      <c r="J128" s="162"/>
      <c r="K128" s="162"/>
      <c r="L128" s="165"/>
      <c r="M128" s="166"/>
      <c r="N128" s="162"/>
      <c r="O128" s="162"/>
      <c r="P128" s="162"/>
      <c r="Q128" s="162"/>
      <c r="R128" s="162"/>
      <c r="S128" s="162"/>
      <c r="T128" s="167"/>
      <c r="AT128" s="168" t="s">
        <v>147</v>
      </c>
      <c r="AU128" s="168" t="s">
        <v>21</v>
      </c>
      <c r="AV128" s="168" t="s">
        <v>21</v>
      </c>
      <c r="AW128" s="168" t="s">
        <v>106</v>
      </c>
      <c r="AX128" s="168" t="s">
        <v>77</v>
      </c>
      <c r="AY128" s="168" t="s">
        <v>127</v>
      </c>
    </row>
    <row r="129" spans="2:51" s="6" customFormat="1" ht="15.75" customHeight="1">
      <c r="B129" s="170"/>
      <c r="C129" s="171"/>
      <c r="D129" s="169" t="s">
        <v>147</v>
      </c>
      <c r="E129" s="171"/>
      <c r="F129" s="172" t="s">
        <v>151</v>
      </c>
      <c r="G129" s="171"/>
      <c r="H129" s="173">
        <v>703</v>
      </c>
      <c r="J129" s="171"/>
      <c r="K129" s="171"/>
      <c r="L129" s="174"/>
      <c r="M129" s="175"/>
      <c r="N129" s="171"/>
      <c r="O129" s="171"/>
      <c r="P129" s="171"/>
      <c r="Q129" s="171"/>
      <c r="R129" s="171"/>
      <c r="S129" s="171"/>
      <c r="T129" s="176"/>
      <c r="AT129" s="177" t="s">
        <v>147</v>
      </c>
      <c r="AU129" s="177" t="s">
        <v>21</v>
      </c>
      <c r="AV129" s="177" t="s">
        <v>134</v>
      </c>
      <c r="AW129" s="177" t="s">
        <v>106</v>
      </c>
      <c r="AX129" s="177" t="s">
        <v>22</v>
      </c>
      <c r="AY129" s="177" t="s">
        <v>127</v>
      </c>
    </row>
    <row r="130" spans="2:65" s="6" customFormat="1" ht="15.75" customHeight="1">
      <c r="B130" s="24"/>
      <c r="C130" s="147" t="s">
        <v>232</v>
      </c>
      <c r="D130" s="147" t="s">
        <v>129</v>
      </c>
      <c r="E130" s="148" t="s">
        <v>233</v>
      </c>
      <c r="F130" s="149" t="s">
        <v>234</v>
      </c>
      <c r="G130" s="150" t="s">
        <v>210</v>
      </c>
      <c r="H130" s="151">
        <v>1900</v>
      </c>
      <c r="I130" s="152"/>
      <c r="J130" s="153">
        <f>ROUND($I$130*$H$130,2)</f>
        <v>0</v>
      </c>
      <c r="K130" s="149" t="s">
        <v>133</v>
      </c>
      <c r="L130" s="44"/>
      <c r="M130" s="154"/>
      <c r="N130" s="155" t="s">
        <v>48</v>
      </c>
      <c r="O130" s="25"/>
      <c r="P130" s="25"/>
      <c r="Q130" s="156">
        <v>0</v>
      </c>
      <c r="R130" s="156">
        <f>$Q$130*$H$130</f>
        <v>0</v>
      </c>
      <c r="S130" s="156">
        <v>0</v>
      </c>
      <c r="T130" s="157">
        <f>$S$130*$H$130</f>
        <v>0</v>
      </c>
      <c r="AR130" s="91" t="s">
        <v>134</v>
      </c>
      <c r="AT130" s="91" t="s">
        <v>129</v>
      </c>
      <c r="AU130" s="91" t="s">
        <v>21</v>
      </c>
      <c r="AY130" s="6" t="s">
        <v>127</v>
      </c>
      <c r="BE130" s="158">
        <f>IF($N$130="základní",$J$130,0)</f>
        <v>0</v>
      </c>
      <c r="BF130" s="158">
        <f>IF($N$130="snížená",$J$130,0)</f>
        <v>0</v>
      </c>
      <c r="BG130" s="158">
        <f>IF($N$130="zákl. přenesená",$J$130,0)</f>
        <v>0</v>
      </c>
      <c r="BH130" s="158">
        <f>IF($N$130="sníž. přenesená",$J$130,0)</f>
        <v>0</v>
      </c>
      <c r="BI130" s="158">
        <f>IF($N$130="nulová",$J$130,0)</f>
        <v>0</v>
      </c>
      <c r="BJ130" s="91" t="s">
        <v>22</v>
      </c>
      <c r="BK130" s="158">
        <f>ROUND($I$130*$H$130,2)</f>
        <v>0</v>
      </c>
      <c r="BL130" s="91" t="s">
        <v>134</v>
      </c>
      <c r="BM130" s="91" t="s">
        <v>235</v>
      </c>
    </row>
    <row r="131" spans="2:51" s="6" customFormat="1" ht="15.75" customHeight="1">
      <c r="B131" s="161"/>
      <c r="C131" s="162"/>
      <c r="D131" s="159" t="s">
        <v>147</v>
      </c>
      <c r="E131" s="163"/>
      <c r="F131" s="163" t="s">
        <v>236</v>
      </c>
      <c r="G131" s="162"/>
      <c r="H131" s="164">
        <v>1900</v>
      </c>
      <c r="J131" s="162"/>
      <c r="K131" s="162"/>
      <c r="L131" s="165"/>
      <c r="M131" s="178"/>
      <c r="N131" s="179"/>
      <c r="O131" s="179"/>
      <c r="P131" s="179"/>
      <c r="Q131" s="179"/>
      <c r="R131" s="179"/>
      <c r="S131" s="179"/>
      <c r="T131" s="180"/>
      <c r="AT131" s="168" t="s">
        <v>147</v>
      </c>
      <c r="AU131" s="168" t="s">
        <v>21</v>
      </c>
      <c r="AV131" s="168" t="s">
        <v>21</v>
      </c>
      <c r="AW131" s="168" t="s">
        <v>106</v>
      </c>
      <c r="AX131" s="168" t="s">
        <v>22</v>
      </c>
      <c r="AY131" s="168" t="s">
        <v>127</v>
      </c>
    </row>
    <row r="132" spans="2:12" s="6" customFormat="1" ht="7.5" customHeight="1">
      <c r="B132" s="39"/>
      <c r="C132" s="40"/>
      <c r="D132" s="40"/>
      <c r="E132" s="40"/>
      <c r="F132" s="40"/>
      <c r="G132" s="40"/>
      <c r="H132" s="40"/>
      <c r="I132" s="103"/>
      <c r="J132" s="40"/>
      <c r="K132" s="40"/>
      <c r="L132" s="44"/>
    </row>
    <row r="133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8"/>
      <c r="C1" s="218"/>
      <c r="D1" s="217" t="s">
        <v>1</v>
      </c>
      <c r="E1" s="218"/>
      <c r="F1" s="219" t="s">
        <v>1282</v>
      </c>
      <c r="G1" s="336" t="s">
        <v>1283</v>
      </c>
      <c r="H1" s="336"/>
      <c r="I1" s="218"/>
      <c r="J1" s="219" t="s">
        <v>1284</v>
      </c>
      <c r="K1" s="217" t="s">
        <v>97</v>
      </c>
      <c r="L1" s="219" t="s">
        <v>1285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9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98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7" t="str">
        <f>'Rekapitulace stavby'!$K$6</f>
        <v>Revitalizace parku ¸¸Městské sady¨</v>
      </c>
      <c r="F7" s="329"/>
      <c r="G7" s="329"/>
      <c r="H7" s="329"/>
      <c r="J7" s="11"/>
      <c r="K7" s="13"/>
    </row>
    <row r="8" spans="2:11" s="6" customFormat="1" ht="15.75" customHeight="1">
      <c r="B8" s="24"/>
      <c r="C8" s="25"/>
      <c r="D8" s="19" t="s">
        <v>99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314" t="s">
        <v>237</v>
      </c>
      <c r="F9" s="317"/>
      <c r="G9" s="317"/>
      <c r="H9" s="317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 t="s">
        <v>21</v>
      </c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04.11.2014</v>
      </c>
      <c r="K12" s="28"/>
    </row>
    <row r="13" spans="2:11" s="6" customFormat="1" ht="22.5" customHeight="1">
      <c r="B13" s="24"/>
      <c r="C13" s="25"/>
      <c r="D13" s="16" t="s">
        <v>28</v>
      </c>
      <c r="E13" s="25"/>
      <c r="F13" s="21" t="s">
        <v>101</v>
      </c>
      <c r="G13" s="25"/>
      <c r="H13" s="25"/>
      <c r="I13" s="90" t="s">
        <v>30</v>
      </c>
      <c r="J13" s="21" t="s">
        <v>31</v>
      </c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1" customFormat="1" ht="15.75" customHeight="1">
      <c r="B24" s="92"/>
      <c r="C24" s="93"/>
      <c r="D24" s="93"/>
      <c r="E24" s="332"/>
      <c r="F24" s="338"/>
      <c r="G24" s="338"/>
      <c r="H24" s="338"/>
      <c r="J24" s="93"/>
      <c r="K24" s="94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5"/>
    </row>
    <row r="27" spans="2:11" s="6" customFormat="1" ht="26.25" customHeight="1">
      <c r="B27" s="24"/>
      <c r="C27" s="25"/>
      <c r="D27" s="96" t="s">
        <v>43</v>
      </c>
      <c r="E27" s="25"/>
      <c r="F27" s="25"/>
      <c r="G27" s="25"/>
      <c r="H27" s="25"/>
      <c r="J27" s="68">
        <f>ROUND($J$83,2)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5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7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8">
        <f>ROUND(SUM($BE$83:$BE$278),2)</f>
        <v>0</v>
      </c>
      <c r="G30" s="25"/>
      <c r="H30" s="25"/>
      <c r="I30" s="99">
        <v>0.21</v>
      </c>
      <c r="J30" s="98">
        <f>ROUND(SUM($BE$83:$BE$278)*$I$30,2)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8">
        <f>ROUND(SUM($BF$83:$BF$278),2)</f>
        <v>0</v>
      </c>
      <c r="G31" s="25"/>
      <c r="H31" s="25"/>
      <c r="I31" s="99">
        <v>0.15</v>
      </c>
      <c r="J31" s="98">
        <f>ROUND(SUM($BF$83:$BF$278)*$I$31,2)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8">
        <f>ROUND(SUM($BG$83:$BG$278),2)</f>
        <v>0</v>
      </c>
      <c r="G32" s="25"/>
      <c r="H32" s="25"/>
      <c r="I32" s="99">
        <v>0.21</v>
      </c>
      <c r="J32" s="98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8">
        <f>ROUND(SUM($BH$83:$BH$278),2)</f>
        <v>0</v>
      </c>
      <c r="G33" s="25"/>
      <c r="H33" s="25"/>
      <c r="I33" s="99">
        <v>0.15</v>
      </c>
      <c r="J33" s="98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8">
        <f>ROUND(SUM($BI$83:$BI$278),2)</f>
        <v>0</v>
      </c>
      <c r="G34" s="25"/>
      <c r="H34" s="25"/>
      <c r="I34" s="99">
        <v>0</v>
      </c>
      <c r="J34" s="98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100" t="s">
        <v>54</v>
      </c>
      <c r="H36" s="36" t="s">
        <v>55</v>
      </c>
      <c r="I36" s="101"/>
      <c r="J36" s="37">
        <f>ROUND(SUM($J$27:$J$34),2)</f>
        <v>0</v>
      </c>
      <c r="K36" s="102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3"/>
      <c r="J37" s="40"/>
      <c r="K37" s="41"/>
    </row>
    <row r="41" spans="2:11" s="6" customFormat="1" ht="7.5" customHeight="1">
      <c r="B41" s="104"/>
      <c r="C41" s="105"/>
      <c r="D41" s="105"/>
      <c r="E41" s="105"/>
      <c r="F41" s="105"/>
      <c r="G41" s="105"/>
      <c r="H41" s="105"/>
      <c r="I41" s="105"/>
      <c r="J41" s="105"/>
      <c r="K41" s="106"/>
    </row>
    <row r="42" spans="2:11" s="6" customFormat="1" ht="37.5" customHeight="1">
      <c r="B42" s="24"/>
      <c r="C42" s="12" t="s">
        <v>102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337" t="str">
        <f>$E$7</f>
        <v>Revitalizace parku ¸¸Městské sady¨</v>
      </c>
      <c r="F45" s="317"/>
      <c r="G45" s="317"/>
      <c r="H45" s="317"/>
      <c r="J45" s="25"/>
      <c r="K45" s="28"/>
    </row>
    <row r="46" spans="2:11" s="6" customFormat="1" ht="15" customHeight="1">
      <c r="B46" s="24"/>
      <c r="C46" s="19" t="s">
        <v>99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314" t="str">
        <f>$E$9</f>
        <v>SO 101 - SO 101 Zpevněné plochy</v>
      </c>
      <c r="F47" s="317"/>
      <c r="G47" s="317"/>
      <c r="H47" s="317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Cheb, ulice Májová</v>
      </c>
      <c r="G49" s="25"/>
      <c r="H49" s="25"/>
      <c r="I49" s="89" t="s">
        <v>25</v>
      </c>
      <c r="J49" s="53" t="str">
        <f>IF($J$12="","",$J$12)</f>
        <v>04.11.2014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Cheb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7" t="s">
        <v>103</v>
      </c>
      <c r="D54" s="33"/>
      <c r="E54" s="33"/>
      <c r="F54" s="33"/>
      <c r="G54" s="33"/>
      <c r="H54" s="33"/>
      <c r="I54" s="108"/>
      <c r="J54" s="109" t="s">
        <v>104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105</v>
      </c>
      <c r="D56" s="25"/>
      <c r="E56" s="25"/>
      <c r="F56" s="25"/>
      <c r="G56" s="25"/>
      <c r="H56" s="25"/>
      <c r="J56" s="68">
        <f>ROUND($J$83,2)</f>
        <v>0</v>
      </c>
      <c r="K56" s="28"/>
      <c r="AU56" s="6" t="s">
        <v>106</v>
      </c>
    </row>
    <row r="57" spans="2:11" s="74" customFormat="1" ht="25.5" customHeight="1">
      <c r="B57" s="110"/>
      <c r="C57" s="111"/>
      <c r="D57" s="112" t="s">
        <v>107</v>
      </c>
      <c r="E57" s="112"/>
      <c r="F57" s="112"/>
      <c r="G57" s="112"/>
      <c r="H57" s="112"/>
      <c r="I57" s="113"/>
      <c r="J57" s="114">
        <f>ROUND($J$84,2)</f>
        <v>0</v>
      </c>
      <c r="K57" s="115"/>
    </row>
    <row r="58" spans="2:11" s="116" customFormat="1" ht="21" customHeight="1">
      <c r="B58" s="117"/>
      <c r="C58" s="118"/>
      <c r="D58" s="119" t="s">
        <v>108</v>
      </c>
      <c r="E58" s="119"/>
      <c r="F58" s="119"/>
      <c r="G58" s="119"/>
      <c r="H58" s="119"/>
      <c r="I58" s="120"/>
      <c r="J58" s="121">
        <f>ROUND($J$85,2)</f>
        <v>0</v>
      </c>
      <c r="K58" s="122"/>
    </row>
    <row r="59" spans="2:11" s="116" customFormat="1" ht="21" customHeight="1">
      <c r="B59" s="117"/>
      <c r="C59" s="118"/>
      <c r="D59" s="119" t="s">
        <v>238</v>
      </c>
      <c r="E59" s="119"/>
      <c r="F59" s="119"/>
      <c r="G59" s="119"/>
      <c r="H59" s="119"/>
      <c r="I59" s="120"/>
      <c r="J59" s="121">
        <f>ROUND($J$112,2)</f>
        <v>0</v>
      </c>
      <c r="K59" s="122"/>
    </row>
    <row r="60" spans="2:11" s="116" customFormat="1" ht="21" customHeight="1">
      <c r="B60" s="117"/>
      <c r="C60" s="118"/>
      <c r="D60" s="119" t="s">
        <v>239</v>
      </c>
      <c r="E60" s="119"/>
      <c r="F60" s="119"/>
      <c r="G60" s="119"/>
      <c r="H60" s="119"/>
      <c r="I60" s="120"/>
      <c r="J60" s="121">
        <f>ROUND($J$122,2)</f>
        <v>0</v>
      </c>
      <c r="K60" s="122"/>
    </row>
    <row r="61" spans="2:11" s="116" customFormat="1" ht="21" customHeight="1">
      <c r="B61" s="117"/>
      <c r="C61" s="118"/>
      <c r="D61" s="119" t="s">
        <v>240</v>
      </c>
      <c r="E61" s="119"/>
      <c r="F61" s="119"/>
      <c r="G61" s="119"/>
      <c r="H61" s="119"/>
      <c r="I61" s="120"/>
      <c r="J61" s="121">
        <f>ROUND($J$126,2)</f>
        <v>0</v>
      </c>
      <c r="K61" s="122"/>
    </row>
    <row r="62" spans="2:11" s="116" customFormat="1" ht="21" customHeight="1">
      <c r="B62" s="117"/>
      <c r="C62" s="118"/>
      <c r="D62" s="119" t="s">
        <v>241</v>
      </c>
      <c r="E62" s="119"/>
      <c r="F62" s="119"/>
      <c r="G62" s="119"/>
      <c r="H62" s="119"/>
      <c r="I62" s="120"/>
      <c r="J62" s="121">
        <f>ROUND($J$216,2)</f>
        <v>0</v>
      </c>
      <c r="K62" s="122"/>
    </row>
    <row r="63" spans="2:11" s="116" customFormat="1" ht="15.75" customHeight="1">
      <c r="B63" s="117"/>
      <c r="C63" s="118"/>
      <c r="D63" s="119" t="s">
        <v>242</v>
      </c>
      <c r="E63" s="119"/>
      <c r="F63" s="119"/>
      <c r="G63" s="119"/>
      <c r="H63" s="119"/>
      <c r="I63" s="120"/>
      <c r="J63" s="121">
        <f>ROUND($J$275,2)</f>
        <v>0</v>
      </c>
      <c r="K63" s="122"/>
    </row>
    <row r="64" spans="2:11" s="6" customFormat="1" ht="22.5" customHeight="1">
      <c r="B64" s="24"/>
      <c r="C64" s="25"/>
      <c r="D64" s="25"/>
      <c r="E64" s="25"/>
      <c r="F64" s="25"/>
      <c r="G64" s="25"/>
      <c r="H64" s="25"/>
      <c r="J64" s="25"/>
      <c r="K64" s="28"/>
    </row>
    <row r="65" spans="2:11" s="6" customFormat="1" ht="7.5" customHeight="1">
      <c r="B65" s="39"/>
      <c r="C65" s="40"/>
      <c r="D65" s="40"/>
      <c r="E65" s="40"/>
      <c r="F65" s="40"/>
      <c r="G65" s="40"/>
      <c r="H65" s="40"/>
      <c r="I65" s="103"/>
      <c r="J65" s="40"/>
      <c r="K65" s="41"/>
    </row>
    <row r="69" spans="2:12" s="6" customFormat="1" ht="7.5" customHeight="1">
      <c r="B69" s="42"/>
      <c r="C69" s="43"/>
      <c r="D69" s="43"/>
      <c r="E69" s="43"/>
      <c r="F69" s="43"/>
      <c r="G69" s="43"/>
      <c r="H69" s="43"/>
      <c r="I69" s="105"/>
      <c r="J69" s="43"/>
      <c r="K69" s="43"/>
      <c r="L69" s="44"/>
    </row>
    <row r="70" spans="2:12" s="6" customFormat="1" ht="37.5" customHeight="1">
      <c r="B70" s="24"/>
      <c r="C70" s="12" t="s">
        <v>110</v>
      </c>
      <c r="D70" s="25"/>
      <c r="E70" s="25"/>
      <c r="F70" s="25"/>
      <c r="G70" s="25"/>
      <c r="H70" s="25"/>
      <c r="J70" s="25"/>
      <c r="K70" s="25"/>
      <c r="L70" s="44"/>
    </row>
    <row r="71" spans="2:12" s="6" customFormat="1" ht="7.5" customHeight="1">
      <c r="B71" s="24"/>
      <c r="C71" s="25"/>
      <c r="D71" s="25"/>
      <c r="E71" s="25"/>
      <c r="F71" s="25"/>
      <c r="G71" s="25"/>
      <c r="H71" s="25"/>
      <c r="J71" s="25"/>
      <c r="K71" s="25"/>
      <c r="L71" s="44"/>
    </row>
    <row r="72" spans="2:12" s="6" customFormat="1" ht="15" customHeight="1">
      <c r="B72" s="24"/>
      <c r="C72" s="19" t="s">
        <v>15</v>
      </c>
      <c r="D72" s="25"/>
      <c r="E72" s="25"/>
      <c r="F72" s="25"/>
      <c r="G72" s="25"/>
      <c r="H72" s="25"/>
      <c r="J72" s="25"/>
      <c r="K72" s="25"/>
      <c r="L72" s="44"/>
    </row>
    <row r="73" spans="2:12" s="6" customFormat="1" ht="16.5" customHeight="1">
      <c r="B73" s="24"/>
      <c r="C73" s="25"/>
      <c r="D73" s="25"/>
      <c r="E73" s="337" t="str">
        <f>$E$7</f>
        <v>Revitalizace parku ¸¸Městské sady¨</v>
      </c>
      <c r="F73" s="317"/>
      <c r="G73" s="317"/>
      <c r="H73" s="317"/>
      <c r="J73" s="25"/>
      <c r="K73" s="25"/>
      <c r="L73" s="44"/>
    </row>
    <row r="74" spans="2:12" s="6" customFormat="1" ht="15" customHeight="1">
      <c r="B74" s="24"/>
      <c r="C74" s="19" t="s">
        <v>99</v>
      </c>
      <c r="D74" s="25"/>
      <c r="E74" s="25"/>
      <c r="F74" s="25"/>
      <c r="G74" s="25"/>
      <c r="H74" s="25"/>
      <c r="J74" s="25"/>
      <c r="K74" s="25"/>
      <c r="L74" s="44"/>
    </row>
    <row r="75" spans="2:12" s="6" customFormat="1" ht="19.5" customHeight="1">
      <c r="B75" s="24"/>
      <c r="C75" s="25"/>
      <c r="D75" s="25"/>
      <c r="E75" s="314" t="str">
        <f>$E$9</f>
        <v>SO 101 - SO 101 Zpevněné plochy</v>
      </c>
      <c r="F75" s="317"/>
      <c r="G75" s="317"/>
      <c r="H75" s="317"/>
      <c r="J75" s="25"/>
      <c r="K75" s="25"/>
      <c r="L75" s="44"/>
    </row>
    <row r="76" spans="2:12" s="6" customFormat="1" ht="7.5" customHeight="1">
      <c r="B76" s="24"/>
      <c r="C76" s="25"/>
      <c r="D76" s="25"/>
      <c r="E76" s="25"/>
      <c r="F76" s="25"/>
      <c r="G76" s="25"/>
      <c r="H76" s="25"/>
      <c r="J76" s="25"/>
      <c r="K76" s="25"/>
      <c r="L76" s="44"/>
    </row>
    <row r="77" spans="2:12" s="6" customFormat="1" ht="18.75" customHeight="1">
      <c r="B77" s="24"/>
      <c r="C77" s="19" t="s">
        <v>23</v>
      </c>
      <c r="D77" s="25"/>
      <c r="E77" s="25"/>
      <c r="F77" s="17" t="str">
        <f>$F$12</f>
        <v>Cheb, ulice Májová</v>
      </c>
      <c r="G77" s="25"/>
      <c r="H77" s="25"/>
      <c r="I77" s="89" t="s">
        <v>25</v>
      </c>
      <c r="J77" s="53" t="str">
        <f>IF($J$12="","",$J$12)</f>
        <v>04.11.2014</v>
      </c>
      <c r="K77" s="25"/>
      <c r="L77" s="44"/>
    </row>
    <row r="78" spans="2:12" s="6" customFormat="1" ht="7.5" customHeight="1">
      <c r="B78" s="24"/>
      <c r="C78" s="25"/>
      <c r="D78" s="25"/>
      <c r="E78" s="25"/>
      <c r="F78" s="25"/>
      <c r="G78" s="25"/>
      <c r="H78" s="25"/>
      <c r="J78" s="25"/>
      <c r="K78" s="25"/>
      <c r="L78" s="44"/>
    </row>
    <row r="79" spans="2:12" s="6" customFormat="1" ht="15.75" customHeight="1">
      <c r="B79" s="24"/>
      <c r="C79" s="19" t="s">
        <v>33</v>
      </c>
      <c r="D79" s="25"/>
      <c r="E79" s="25"/>
      <c r="F79" s="17" t="str">
        <f>$E$15</f>
        <v>Město Cheb</v>
      </c>
      <c r="G79" s="25"/>
      <c r="H79" s="25"/>
      <c r="I79" s="89" t="s">
        <v>39</v>
      </c>
      <c r="J79" s="17" t="str">
        <f>$E$21</f>
        <v>DSVA s.r.o.</v>
      </c>
      <c r="K79" s="25"/>
      <c r="L79" s="44"/>
    </row>
    <row r="80" spans="2:12" s="6" customFormat="1" ht="15" customHeight="1">
      <c r="B80" s="24"/>
      <c r="C80" s="19" t="s">
        <v>37</v>
      </c>
      <c r="D80" s="25"/>
      <c r="E80" s="25"/>
      <c r="F80" s="17">
        <f>IF($E$18="","",$E$18)</f>
      </c>
      <c r="G80" s="25"/>
      <c r="H80" s="25"/>
      <c r="J80" s="25"/>
      <c r="K80" s="25"/>
      <c r="L80" s="44"/>
    </row>
    <row r="81" spans="2:12" s="6" customFormat="1" ht="11.25" customHeight="1">
      <c r="B81" s="24"/>
      <c r="C81" s="25"/>
      <c r="D81" s="25"/>
      <c r="E81" s="25"/>
      <c r="F81" s="25"/>
      <c r="G81" s="25"/>
      <c r="H81" s="25"/>
      <c r="J81" s="25"/>
      <c r="K81" s="25"/>
      <c r="L81" s="44"/>
    </row>
    <row r="82" spans="2:20" s="123" customFormat="1" ht="30" customHeight="1">
      <c r="B82" s="124"/>
      <c r="C82" s="125" t="s">
        <v>111</v>
      </c>
      <c r="D82" s="126" t="s">
        <v>62</v>
      </c>
      <c r="E82" s="126" t="s">
        <v>58</v>
      </c>
      <c r="F82" s="126" t="s">
        <v>112</v>
      </c>
      <c r="G82" s="126" t="s">
        <v>113</v>
      </c>
      <c r="H82" s="126" t="s">
        <v>114</v>
      </c>
      <c r="I82" s="127" t="s">
        <v>115</v>
      </c>
      <c r="J82" s="126" t="s">
        <v>116</v>
      </c>
      <c r="K82" s="128" t="s">
        <v>117</v>
      </c>
      <c r="L82" s="129"/>
      <c r="M82" s="60" t="s">
        <v>118</v>
      </c>
      <c r="N82" s="61" t="s">
        <v>47</v>
      </c>
      <c r="O82" s="61" t="s">
        <v>119</v>
      </c>
      <c r="P82" s="61" t="s">
        <v>120</v>
      </c>
      <c r="Q82" s="61" t="s">
        <v>121</v>
      </c>
      <c r="R82" s="61" t="s">
        <v>122</v>
      </c>
      <c r="S82" s="61" t="s">
        <v>123</v>
      </c>
      <c r="T82" s="62" t="s">
        <v>124</v>
      </c>
    </row>
    <row r="83" spans="2:63" s="6" customFormat="1" ht="30" customHeight="1">
      <c r="B83" s="24"/>
      <c r="C83" s="67" t="s">
        <v>105</v>
      </c>
      <c r="D83" s="25"/>
      <c r="E83" s="25"/>
      <c r="F83" s="25"/>
      <c r="G83" s="25"/>
      <c r="H83" s="25"/>
      <c r="J83" s="130">
        <f>$BK$83</f>
        <v>0</v>
      </c>
      <c r="K83" s="25"/>
      <c r="L83" s="44"/>
      <c r="M83" s="64"/>
      <c r="N83" s="65"/>
      <c r="O83" s="65"/>
      <c r="P83" s="131">
        <f>$P$84</f>
        <v>0</v>
      </c>
      <c r="Q83" s="65"/>
      <c r="R83" s="131">
        <f>$R$84</f>
        <v>1111.0347612</v>
      </c>
      <c r="S83" s="65"/>
      <c r="T83" s="132">
        <f>$T$84</f>
        <v>0</v>
      </c>
      <c r="AT83" s="6" t="s">
        <v>76</v>
      </c>
      <c r="AU83" s="6" t="s">
        <v>106</v>
      </c>
      <c r="BK83" s="133">
        <f>$BK$84</f>
        <v>0</v>
      </c>
    </row>
    <row r="84" spans="2:63" s="134" customFormat="1" ht="37.5" customHeight="1">
      <c r="B84" s="135"/>
      <c r="C84" s="136"/>
      <c r="D84" s="136" t="s">
        <v>76</v>
      </c>
      <c r="E84" s="137" t="s">
        <v>125</v>
      </c>
      <c r="F84" s="137" t="s">
        <v>126</v>
      </c>
      <c r="G84" s="136"/>
      <c r="H84" s="136"/>
      <c r="J84" s="138">
        <f>$BK$84</f>
        <v>0</v>
      </c>
      <c r="K84" s="136"/>
      <c r="L84" s="139"/>
      <c r="M84" s="140"/>
      <c r="N84" s="136"/>
      <c r="O84" s="136"/>
      <c r="P84" s="141">
        <f>$P$85+$P$112+$P$122+$P$126+$P$216</f>
        <v>0</v>
      </c>
      <c r="Q84" s="136"/>
      <c r="R84" s="141">
        <f>$R$85+$R$112+$R$122+$R$126+$R$216</f>
        <v>1111.0347612</v>
      </c>
      <c r="S84" s="136"/>
      <c r="T84" s="142">
        <f>$T$85+$T$112+$T$122+$T$126+$T$216</f>
        <v>0</v>
      </c>
      <c r="AR84" s="143" t="s">
        <v>22</v>
      </c>
      <c r="AT84" s="143" t="s">
        <v>76</v>
      </c>
      <c r="AU84" s="143" t="s">
        <v>77</v>
      </c>
      <c r="AY84" s="143" t="s">
        <v>127</v>
      </c>
      <c r="BK84" s="144">
        <f>$BK$85+$BK$112+$BK$122+$BK$126+$BK$216</f>
        <v>0</v>
      </c>
    </row>
    <row r="85" spans="2:63" s="134" customFormat="1" ht="21" customHeight="1">
      <c r="B85" s="135"/>
      <c r="C85" s="136"/>
      <c r="D85" s="136" t="s">
        <v>76</v>
      </c>
      <c r="E85" s="145" t="s">
        <v>22</v>
      </c>
      <c r="F85" s="145" t="s">
        <v>128</v>
      </c>
      <c r="G85" s="136"/>
      <c r="H85" s="136"/>
      <c r="J85" s="146">
        <f>$BK$85</f>
        <v>0</v>
      </c>
      <c r="K85" s="136"/>
      <c r="L85" s="139"/>
      <c r="M85" s="140"/>
      <c r="N85" s="136"/>
      <c r="O85" s="136"/>
      <c r="P85" s="141">
        <f>SUM($P$86:$P$111)</f>
        <v>0</v>
      </c>
      <c r="Q85" s="136"/>
      <c r="R85" s="141">
        <f>SUM($R$86:$R$111)</f>
        <v>0</v>
      </c>
      <c r="S85" s="136"/>
      <c r="T85" s="142">
        <f>SUM($T$86:$T$111)</f>
        <v>0</v>
      </c>
      <c r="AR85" s="143" t="s">
        <v>22</v>
      </c>
      <c r="AT85" s="143" t="s">
        <v>76</v>
      </c>
      <c r="AU85" s="143" t="s">
        <v>22</v>
      </c>
      <c r="AY85" s="143" t="s">
        <v>127</v>
      </c>
      <c r="BK85" s="144">
        <f>SUM($BK$86:$BK$111)</f>
        <v>0</v>
      </c>
    </row>
    <row r="86" spans="2:65" s="6" customFormat="1" ht="15.75" customHeight="1">
      <c r="B86" s="24"/>
      <c r="C86" s="147" t="s">
        <v>22</v>
      </c>
      <c r="D86" s="147" t="s">
        <v>129</v>
      </c>
      <c r="E86" s="148" t="s">
        <v>243</v>
      </c>
      <c r="F86" s="149" t="s">
        <v>244</v>
      </c>
      <c r="G86" s="150" t="s">
        <v>205</v>
      </c>
      <c r="H86" s="151">
        <v>3018.5</v>
      </c>
      <c r="I86" s="152"/>
      <c r="J86" s="153">
        <f>ROUND($I$86*$H$86,2)</f>
        <v>0</v>
      </c>
      <c r="K86" s="149" t="s">
        <v>133</v>
      </c>
      <c r="L86" s="44"/>
      <c r="M86" s="154"/>
      <c r="N86" s="155" t="s">
        <v>48</v>
      </c>
      <c r="O86" s="25"/>
      <c r="P86" s="25"/>
      <c r="Q86" s="156">
        <v>0</v>
      </c>
      <c r="R86" s="156">
        <f>$Q$86*$H$86</f>
        <v>0</v>
      </c>
      <c r="S86" s="156">
        <v>0</v>
      </c>
      <c r="T86" s="157">
        <f>$S$86*$H$86</f>
        <v>0</v>
      </c>
      <c r="AR86" s="91" t="s">
        <v>134</v>
      </c>
      <c r="AT86" s="91" t="s">
        <v>129</v>
      </c>
      <c r="AU86" s="91" t="s">
        <v>21</v>
      </c>
      <c r="AY86" s="6" t="s">
        <v>127</v>
      </c>
      <c r="BE86" s="158">
        <f>IF($N$86="základní",$J$86,0)</f>
        <v>0</v>
      </c>
      <c r="BF86" s="158">
        <f>IF($N$86="snížená",$J$86,0)</f>
        <v>0</v>
      </c>
      <c r="BG86" s="158">
        <f>IF($N$86="zákl. přenesená",$J$86,0)</f>
        <v>0</v>
      </c>
      <c r="BH86" s="158">
        <f>IF($N$86="sníž. přenesená",$J$86,0)</f>
        <v>0</v>
      </c>
      <c r="BI86" s="158">
        <f>IF($N$86="nulová",$J$86,0)</f>
        <v>0</v>
      </c>
      <c r="BJ86" s="91" t="s">
        <v>22</v>
      </c>
      <c r="BK86" s="158">
        <f>ROUND($I$86*$H$86,2)</f>
        <v>0</v>
      </c>
      <c r="BL86" s="91" t="s">
        <v>134</v>
      </c>
      <c r="BM86" s="91" t="s">
        <v>245</v>
      </c>
    </row>
    <row r="87" spans="2:51" s="6" customFormat="1" ht="15.75" customHeight="1">
      <c r="B87" s="161"/>
      <c r="C87" s="162"/>
      <c r="D87" s="159" t="s">
        <v>147</v>
      </c>
      <c r="E87" s="163"/>
      <c r="F87" s="163" t="s">
        <v>246</v>
      </c>
      <c r="G87" s="162"/>
      <c r="H87" s="164">
        <v>192</v>
      </c>
      <c r="J87" s="162"/>
      <c r="K87" s="162"/>
      <c r="L87" s="165"/>
      <c r="M87" s="166"/>
      <c r="N87" s="162"/>
      <c r="O87" s="162"/>
      <c r="P87" s="162"/>
      <c r="Q87" s="162"/>
      <c r="R87" s="162"/>
      <c r="S87" s="162"/>
      <c r="T87" s="167"/>
      <c r="AT87" s="168" t="s">
        <v>147</v>
      </c>
      <c r="AU87" s="168" t="s">
        <v>21</v>
      </c>
      <c r="AV87" s="168" t="s">
        <v>21</v>
      </c>
      <c r="AW87" s="168" t="s">
        <v>106</v>
      </c>
      <c r="AX87" s="168" t="s">
        <v>77</v>
      </c>
      <c r="AY87" s="168" t="s">
        <v>127</v>
      </c>
    </row>
    <row r="88" spans="2:51" s="6" customFormat="1" ht="15.75" customHeight="1">
      <c r="B88" s="161"/>
      <c r="C88" s="162"/>
      <c r="D88" s="169" t="s">
        <v>147</v>
      </c>
      <c r="E88" s="162"/>
      <c r="F88" s="163" t="s">
        <v>247</v>
      </c>
      <c r="G88" s="162"/>
      <c r="H88" s="164">
        <v>1720</v>
      </c>
      <c r="J88" s="162"/>
      <c r="K88" s="162"/>
      <c r="L88" s="165"/>
      <c r="M88" s="166"/>
      <c r="N88" s="162"/>
      <c r="O88" s="162"/>
      <c r="P88" s="162"/>
      <c r="Q88" s="162"/>
      <c r="R88" s="162"/>
      <c r="S88" s="162"/>
      <c r="T88" s="167"/>
      <c r="AT88" s="168" t="s">
        <v>147</v>
      </c>
      <c r="AU88" s="168" t="s">
        <v>21</v>
      </c>
      <c r="AV88" s="168" t="s">
        <v>21</v>
      </c>
      <c r="AW88" s="168" t="s">
        <v>106</v>
      </c>
      <c r="AX88" s="168" t="s">
        <v>77</v>
      </c>
      <c r="AY88" s="168" t="s">
        <v>127</v>
      </c>
    </row>
    <row r="89" spans="2:51" s="6" customFormat="1" ht="15.75" customHeight="1">
      <c r="B89" s="161"/>
      <c r="C89" s="162"/>
      <c r="D89" s="169" t="s">
        <v>147</v>
      </c>
      <c r="E89" s="162"/>
      <c r="F89" s="163" t="s">
        <v>248</v>
      </c>
      <c r="G89" s="162"/>
      <c r="H89" s="164">
        <v>40.5</v>
      </c>
      <c r="J89" s="162"/>
      <c r="K89" s="162"/>
      <c r="L89" s="165"/>
      <c r="M89" s="166"/>
      <c r="N89" s="162"/>
      <c r="O89" s="162"/>
      <c r="P89" s="162"/>
      <c r="Q89" s="162"/>
      <c r="R89" s="162"/>
      <c r="S89" s="162"/>
      <c r="T89" s="167"/>
      <c r="AT89" s="168" t="s">
        <v>147</v>
      </c>
      <c r="AU89" s="168" t="s">
        <v>21</v>
      </c>
      <c r="AV89" s="168" t="s">
        <v>21</v>
      </c>
      <c r="AW89" s="168" t="s">
        <v>106</v>
      </c>
      <c r="AX89" s="168" t="s">
        <v>77</v>
      </c>
      <c r="AY89" s="168" t="s">
        <v>127</v>
      </c>
    </row>
    <row r="90" spans="2:51" s="6" customFormat="1" ht="15.75" customHeight="1">
      <c r="B90" s="161"/>
      <c r="C90" s="162"/>
      <c r="D90" s="169" t="s">
        <v>147</v>
      </c>
      <c r="E90" s="162"/>
      <c r="F90" s="163" t="s">
        <v>249</v>
      </c>
      <c r="G90" s="162"/>
      <c r="H90" s="164">
        <v>215</v>
      </c>
      <c r="J90" s="162"/>
      <c r="K90" s="162"/>
      <c r="L90" s="165"/>
      <c r="M90" s="166"/>
      <c r="N90" s="162"/>
      <c r="O90" s="162"/>
      <c r="P90" s="162"/>
      <c r="Q90" s="162"/>
      <c r="R90" s="162"/>
      <c r="S90" s="162"/>
      <c r="T90" s="167"/>
      <c r="AT90" s="168" t="s">
        <v>147</v>
      </c>
      <c r="AU90" s="168" t="s">
        <v>21</v>
      </c>
      <c r="AV90" s="168" t="s">
        <v>21</v>
      </c>
      <c r="AW90" s="168" t="s">
        <v>106</v>
      </c>
      <c r="AX90" s="168" t="s">
        <v>77</v>
      </c>
      <c r="AY90" s="168" t="s">
        <v>127</v>
      </c>
    </row>
    <row r="91" spans="2:51" s="6" customFormat="1" ht="15.75" customHeight="1">
      <c r="B91" s="161"/>
      <c r="C91" s="162"/>
      <c r="D91" s="169" t="s">
        <v>147</v>
      </c>
      <c r="E91" s="162"/>
      <c r="F91" s="163" t="s">
        <v>250</v>
      </c>
      <c r="G91" s="162"/>
      <c r="H91" s="164">
        <v>600</v>
      </c>
      <c r="J91" s="162"/>
      <c r="K91" s="162"/>
      <c r="L91" s="165"/>
      <c r="M91" s="166"/>
      <c r="N91" s="162"/>
      <c r="O91" s="162"/>
      <c r="P91" s="162"/>
      <c r="Q91" s="162"/>
      <c r="R91" s="162"/>
      <c r="S91" s="162"/>
      <c r="T91" s="167"/>
      <c r="AT91" s="168" t="s">
        <v>147</v>
      </c>
      <c r="AU91" s="168" t="s">
        <v>21</v>
      </c>
      <c r="AV91" s="168" t="s">
        <v>21</v>
      </c>
      <c r="AW91" s="168" t="s">
        <v>106</v>
      </c>
      <c r="AX91" s="168" t="s">
        <v>77</v>
      </c>
      <c r="AY91" s="168" t="s">
        <v>127</v>
      </c>
    </row>
    <row r="92" spans="2:51" s="6" customFormat="1" ht="15.75" customHeight="1">
      <c r="B92" s="161"/>
      <c r="C92" s="162"/>
      <c r="D92" s="169" t="s">
        <v>147</v>
      </c>
      <c r="E92" s="162"/>
      <c r="F92" s="163" t="s">
        <v>251</v>
      </c>
      <c r="G92" s="162"/>
      <c r="H92" s="164">
        <v>195</v>
      </c>
      <c r="J92" s="162"/>
      <c r="K92" s="162"/>
      <c r="L92" s="165"/>
      <c r="M92" s="166"/>
      <c r="N92" s="162"/>
      <c r="O92" s="162"/>
      <c r="P92" s="162"/>
      <c r="Q92" s="162"/>
      <c r="R92" s="162"/>
      <c r="S92" s="162"/>
      <c r="T92" s="167"/>
      <c r="AT92" s="168" t="s">
        <v>147</v>
      </c>
      <c r="AU92" s="168" t="s">
        <v>21</v>
      </c>
      <c r="AV92" s="168" t="s">
        <v>21</v>
      </c>
      <c r="AW92" s="168" t="s">
        <v>106</v>
      </c>
      <c r="AX92" s="168" t="s">
        <v>77</v>
      </c>
      <c r="AY92" s="168" t="s">
        <v>127</v>
      </c>
    </row>
    <row r="93" spans="2:51" s="6" customFormat="1" ht="15.75" customHeight="1">
      <c r="B93" s="161"/>
      <c r="C93" s="162"/>
      <c r="D93" s="169" t="s">
        <v>147</v>
      </c>
      <c r="E93" s="162"/>
      <c r="F93" s="163" t="s">
        <v>252</v>
      </c>
      <c r="G93" s="162"/>
      <c r="H93" s="164">
        <v>56</v>
      </c>
      <c r="J93" s="162"/>
      <c r="K93" s="162"/>
      <c r="L93" s="165"/>
      <c r="M93" s="166"/>
      <c r="N93" s="162"/>
      <c r="O93" s="162"/>
      <c r="P93" s="162"/>
      <c r="Q93" s="162"/>
      <c r="R93" s="162"/>
      <c r="S93" s="162"/>
      <c r="T93" s="167"/>
      <c r="AT93" s="168" t="s">
        <v>147</v>
      </c>
      <c r="AU93" s="168" t="s">
        <v>21</v>
      </c>
      <c r="AV93" s="168" t="s">
        <v>21</v>
      </c>
      <c r="AW93" s="168" t="s">
        <v>106</v>
      </c>
      <c r="AX93" s="168" t="s">
        <v>77</v>
      </c>
      <c r="AY93" s="168" t="s">
        <v>127</v>
      </c>
    </row>
    <row r="94" spans="2:51" s="6" customFormat="1" ht="15.75" customHeight="1">
      <c r="B94" s="170"/>
      <c r="C94" s="171"/>
      <c r="D94" s="169" t="s">
        <v>147</v>
      </c>
      <c r="E94" s="171"/>
      <c r="F94" s="172" t="s">
        <v>151</v>
      </c>
      <c r="G94" s="171"/>
      <c r="H94" s="173">
        <v>3018.5</v>
      </c>
      <c r="J94" s="171"/>
      <c r="K94" s="171"/>
      <c r="L94" s="174"/>
      <c r="M94" s="175"/>
      <c r="N94" s="171"/>
      <c r="O94" s="171"/>
      <c r="P94" s="171"/>
      <c r="Q94" s="171"/>
      <c r="R94" s="171"/>
      <c r="S94" s="171"/>
      <c r="T94" s="176"/>
      <c r="AT94" s="177" t="s">
        <v>147</v>
      </c>
      <c r="AU94" s="177" t="s">
        <v>21</v>
      </c>
      <c r="AV94" s="177" t="s">
        <v>134</v>
      </c>
      <c r="AW94" s="177" t="s">
        <v>106</v>
      </c>
      <c r="AX94" s="177" t="s">
        <v>22</v>
      </c>
      <c r="AY94" s="177" t="s">
        <v>127</v>
      </c>
    </row>
    <row r="95" spans="2:65" s="6" customFormat="1" ht="15.75" customHeight="1">
      <c r="B95" s="24"/>
      <c r="C95" s="147" t="s">
        <v>21</v>
      </c>
      <c r="D95" s="147" t="s">
        <v>129</v>
      </c>
      <c r="E95" s="148" t="s">
        <v>253</v>
      </c>
      <c r="F95" s="149" t="s">
        <v>254</v>
      </c>
      <c r="G95" s="150" t="s">
        <v>205</v>
      </c>
      <c r="H95" s="151">
        <v>3018</v>
      </c>
      <c r="I95" s="152"/>
      <c r="J95" s="153">
        <f>ROUND($I$95*$H$95,2)</f>
        <v>0</v>
      </c>
      <c r="K95" s="149" t="s">
        <v>133</v>
      </c>
      <c r="L95" s="44"/>
      <c r="M95" s="154"/>
      <c r="N95" s="155" t="s">
        <v>48</v>
      </c>
      <c r="O95" s="25"/>
      <c r="P95" s="25"/>
      <c r="Q95" s="156">
        <v>0</v>
      </c>
      <c r="R95" s="156">
        <f>$Q$95*$H$95</f>
        <v>0</v>
      </c>
      <c r="S95" s="156">
        <v>0</v>
      </c>
      <c r="T95" s="157">
        <f>$S$95*$H$95</f>
        <v>0</v>
      </c>
      <c r="AR95" s="91" t="s">
        <v>134</v>
      </c>
      <c r="AT95" s="91" t="s">
        <v>129</v>
      </c>
      <c r="AU95" s="91" t="s">
        <v>21</v>
      </c>
      <c r="AY95" s="6" t="s">
        <v>127</v>
      </c>
      <c r="BE95" s="158">
        <f>IF($N$95="základní",$J$95,0)</f>
        <v>0</v>
      </c>
      <c r="BF95" s="158">
        <f>IF($N$95="snížená",$J$95,0)</f>
        <v>0</v>
      </c>
      <c r="BG95" s="158">
        <f>IF($N$95="zákl. přenesená",$J$95,0)</f>
        <v>0</v>
      </c>
      <c r="BH95" s="158">
        <f>IF($N$95="sníž. přenesená",$J$95,0)</f>
        <v>0</v>
      </c>
      <c r="BI95" s="158">
        <f>IF($N$95="nulová",$J$95,0)</f>
        <v>0</v>
      </c>
      <c r="BJ95" s="91" t="s">
        <v>22</v>
      </c>
      <c r="BK95" s="158">
        <f>ROUND($I$95*$H$95,2)</f>
        <v>0</v>
      </c>
      <c r="BL95" s="91" t="s">
        <v>134</v>
      </c>
      <c r="BM95" s="91" t="s">
        <v>255</v>
      </c>
    </row>
    <row r="96" spans="2:65" s="6" customFormat="1" ht="15.75" customHeight="1">
      <c r="B96" s="24"/>
      <c r="C96" s="150" t="s">
        <v>142</v>
      </c>
      <c r="D96" s="150" t="s">
        <v>129</v>
      </c>
      <c r="E96" s="148" t="s">
        <v>256</v>
      </c>
      <c r="F96" s="149" t="s">
        <v>257</v>
      </c>
      <c r="G96" s="150" t="s">
        <v>205</v>
      </c>
      <c r="H96" s="151">
        <v>380</v>
      </c>
      <c r="I96" s="152"/>
      <c r="J96" s="153">
        <f>ROUND($I$96*$H$96,2)</f>
        <v>0</v>
      </c>
      <c r="K96" s="149" t="s">
        <v>133</v>
      </c>
      <c r="L96" s="44"/>
      <c r="M96" s="154"/>
      <c r="N96" s="155" t="s">
        <v>48</v>
      </c>
      <c r="O96" s="25"/>
      <c r="P96" s="25"/>
      <c r="Q96" s="156">
        <v>0</v>
      </c>
      <c r="R96" s="156">
        <f>$Q$96*$H$96</f>
        <v>0</v>
      </c>
      <c r="S96" s="156">
        <v>0</v>
      </c>
      <c r="T96" s="157">
        <f>$S$96*$H$96</f>
        <v>0</v>
      </c>
      <c r="AR96" s="91" t="s">
        <v>134</v>
      </c>
      <c r="AT96" s="91" t="s">
        <v>129</v>
      </c>
      <c r="AU96" s="91" t="s">
        <v>21</v>
      </c>
      <c r="AY96" s="91" t="s">
        <v>127</v>
      </c>
      <c r="BE96" s="158">
        <f>IF($N$96="základní",$J$96,0)</f>
        <v>0</v>
      </c>
      <c r="BF96" s="158">
        <f>IF($N$96="snížená",$J$96,0)</f>
        <v>0</v>
      </c>
      <c r="BG96" s="158">
        <f>IF($N$96="zákl. přenesená",$J$96,0)</f>
        <v>0</v>
      </c>
      <c r="BH96" s="158">
        <f>IF($N$96="sníž. přenesená",$J$96,0)</f>
        <v>0</v>
      </c>
      <c r="BI96" s="158">
        <f>IF($N$96="nulová",$J$96,0)</f>
        <v>0</v>
      </c>
      <c r="BJ96" s="91" t="s">
        <v>22</v>
      </c>
      <c r="BK96" s="158">
        <f>ROUND($I$96*$H$96,2)</f>
        <v>0</v>
      </c>
      <c r="BL96" s="91" t="s">
        <v>134</v>
      </c>
      <c r="BM96" s="91" t="s">
        <v>258</v>
      </c>
    </row>
    <row r="97" spans="2:47" s="6" customFormat="1" ht="30.75" customHeight="1">
      <c r="B97" s="24"/>
      <c r="C97" s="25"/>
      <c r="D97" s="159" t="s">
        <v>136</v>
      </c>
      <c r="E97" s="25"/>
      <c r="F97" s="160" t="s">
        <v>259</v>
      </c>
      <c r="G97" s="25"/>
      <c r="H97" s="25"/>
      <c r="J97" s="25"/>
      <c r="K97" s="25"/>
      <c r="L97" s="44"/>
      <c r="M97" s="57"/>
      <c r="N97" s="25"/>
      <c r="O97" s="25"/>
      <c r="P97" s="25"/>
      <c r="Q97" s="25"/>
      <c r="R97" s="25"/>
      <c r="S97" s="25"/>
      <c r="T97" s="58"/>
      <c r="AT97" s="6" t="s">
        <v>136</v>
      </c>
      <c r="AU97" s="6" t="s">
        <v>21</v>
      </c>
    </row>
    <row r="98" spans="2:51" s="6" customFormat="1" ht="15.75" customHeight="1">
      <c r="B98" s="161"/>
      <c r="C98" s="162"/>
      <c r="D98" s="169" t="s">
        <v>147</v>
      </c>
      <c r="E98" s="162"/>
      <c r="F98" s="163" t="s">
        <v>260</v>
      </c>
      <c r="G98" s="162"/>
      <c r="H98" s="164">
        <v>300</v>
      </c>
      <c r="J98" s="162"/>
      <c r="K98" s="162"/>
      <c r="L98" s="165"/>
      <c r="M98" s="166"/>
      <c r="N98" s="162"/>
      <c r="O98" s="162"/>
      <c r="P98" s="162"/>
      <c r="Q98" s="162"/>
      <c r="R98" s="162"/>
      <c r="S98" s="162"/>
      <c r="T98" s="167"/>
      <c r="AT98" s="168" t="s">
        <v>147</v>
      </c>
      <c r="AU98" s="168" t="s">
        <v>21</v>
      </c>
      <c r="AV98" s="168" t="s">
        <v>21</v>
      </c>
      <c r="AW98" s="168" t="s">
        <v>106</v>
      </c>
      <c r="AX98" s="168" t="s">
        <v>77</v>
      </c>
      <c r="AY98" s="168" t="s">
        <v>127</v>
      </c>
    </row>
    <row r="99" spans="2:51" s="6" customFormat="1" ht="15.75" customHeight="1">
      <c r="B99" s="161"/>
      <c r="C99" s="162"/>
      <c r="D99" s="169" t="s">
        <v>147</v>
      </c>
      <c r="E99" s="162"/>
      <c r="F99" s="163" t="s">
        <v>261</v>
      </c>
      <c r="G99" s="162"/>
      <c r="H99" s="164">
        <v>80</v>
      </c>
      <c r="J99" s="162"/>
      <c r="K99" s="162"/>
      <c r="L99" s="165"/>
      <c r="M99" s="166"/>
      <c r="N99" s="162"/>
      <c r="O99" s="162"/>
      <c r="P99" s="162"/>
      <c r="Q99" s="162"/>
      <c r="R99" s="162"/>
      <c r="S99" s="162"/>
      <c r="T99" s="167"/>
      <c r="AT99" s="168" t="s">
        <v>147</v>
      </c>
      <c r="AU99" s="168" t="s">
        <v>21</v>
      </c>
      <c r="AV99" s="168" t="s">
        <v>21</v>
      </c>
      <c r="AW99" s="168" t="s">
        <v>106</v>
      </c>
      <c r="AX99" s="168" t="s">
        <v>77</v>
      </c>
      <c r="AY99" s="168" t="s">
        <v>127</v>
      </c>
    </row>
    <row r="100" spans="2:51" s="6" customFormat="1" ht="15.75" customHeight="1">
      <c r="B100" s="170"/>
      <c r="C100" s="171"/>
      <c r="D100" s="169" t="s">
        <v>147</v>
      </c>
      <c r="E100" s="171"/>
      <c r="F100" s="172" t="s">
        <v>151</v>
      </c>
      <c r="G100" s="171"/>
      <c r="H100" s="173">
        <v>380</v>
      </c>
      <c r="J100" s="171"/>
      <c r="K100" s="171"/>
      <c r="L100" s="174"/>
      <c r="M100" s="175"/>
      <c r="N100" s="171"/>
      <c r="O100" s="171"/>
      <c r="P100" s="171"/>
      <c r="Q100" s="171"/>
      <c r="R100" s="171"/>
      <c r="S100" s="171"/>
      <c r="T100" s="176"/>
      <c r="AT100" s="177" t="s">
        <v>147</v>
      </c>
      <c r="AU100" s="177" t="s">
        <v>21</v>
      </c>
      <c r="AV100" s="177" t="s">
        <v>134</v>
      </c>
      <c r="AW100" s="177" t="s">
        <v>106</v>
      </c>
      <c r="AX100" s="177" t="s">
        <v>22</v>
      </c>
      <c r="AY100" s="177" t="s">
        <v>127</v>
      </c>
    </row>
    <row r="101" spans="2:65" s="6" customFormat="1" ht="15.75" customHeight="1">
      <c r="B101" s="24"/>
      <c r="C101" s="147" t="s">
        <v>134</v>
      </c>
      <c r="D101" s="147" t="s">
        <v>129</v>
      </c>
      <c r="E101" s="148" t="s">
        <v>262</v>
      </c>
      <c r="F101" s="149" t="s">
        <v>263</v>
      </c>
      <c r="G101" s="150" t="s">
        <v>205</v>
      </c>
      <c r="H101" s="151">
        <v>380</v>
      </c>
      <c r="I101" s="152"/>
      <c r="J101" s="153">
        <f>ROUND($I$101*$H$101,2)</f>
        <v>0</v>
      </c>
      <c r="K101" s="149" t="s">
        <v>133</v>
      </c>
      <c r="L101" s="44"/>
      <c r="M101" s="154"/>
      <c r="N101" s="155" t="s">
        <v>48</v>
      </c>
      <c r="O101" s="25"/>
      <c r="P101" s="25"/>
      <c r="Q101" s="156">
        <v>0</v>
      </c>
      <c r="R101" s="156">
        <f>$Q$101*$H$101</f>
        <v>0</v>
      </c>
      <c r="S101" s="156">
        <v>0</v>
      </c>
      <c r="T101" s="157">
        <f>$S$101*$H$101</f>
        <v>0</v>
      </c>
      <c r="AR101" s="91" t="s">
        <v>134</v>
      </c>
      <c r="AT101" s="91" t="s">
        <v>129</v>
      </c>
      <c r="AU101" s="91" t="s">
        <v>21</v>
      </c>
      <c r="AY101" s="6" t="s">
        <v>127</v>
      </c>
      <c r="BE101" s="158">
        <f>IF($N$101="základní",$J$101,0)</f>
        <v>0</v>
      </c>
      <c r="BF101" s="158">
        <f>IF($N$101="snížená",$J$101,0)</f>
        <v>0</v>
      </c>
      <c r="BG101" s="158">
        <f>IF($N$101="zákl. přenesená",$J$101,0)</f>
        <v>0</v>
      </c>
      <c r="BH101" s="158">
        <f>IF($N$101="sníž. přenesená",$J$101,0)</f>
        <v>0</v>
      </c>
      <c r="BI101" s="158">
        <f>IF($N$101="nulová",$J$101,0)</f>
        <v>0</v>
      </c>
      <c r="BJ101" s="91" t="s">
        <v>22</v>
      </c>
      <c r="BK101" s="158">
        <f>ROUND($I$101*$H$101,2)</f>
        <v>0</v>
      </c>
      <c r="BL101" s="91" t="s">
        <v>134</v>
      </c>
      <c r="BM101" s="91" t="s">
        <v>264</v>
      </c>
    </row>
    <row r="102" spans="2:65" s="6" customFormat="1" ht="15.75" customHeight="1">
      <c r="B102" s="24"/>
      <c r="C102" s="150" t="s">
        <v>159</v>
      </c>
      <c r="D102" s="150" t="s">
        <v>129</v>
      </c>
      <c r="E102" s="148" t="s">
        <v>203</v>
      </c>
      <c r="F102" s="149" t="s">
        <v>204</v>
      </c>
      <c r="G102" s="150" t="s">
        <v>205</v>
      </c>
      <c r="H102" s="151">
        <v>2638</v>
      </c>
      <c r="I102" s="152"/>
      <c r="J102" s="153">
        <f>ROUND($I$102*$H$102,2)</f>
        <v>0</v>
      </c>
      <c r="K102" s="149" t="s">
        <v>133</v>
      </c>
      <c r="L102" s="44"/>
      <c r="M102" s="154"/>
      <c r="N102" s="155" t="s">
        <v>48</v>
      </c>
      <c r="O102" s="25"/>
      <c r="P102" s="25"/>
      <c r="Q102" s="156">
        <v>0</v>
      </c>
      <c r="R102" s="156">
        <f>$Q$102*$H$102</f>
        <v>0</v>
      </c>
      <c r="S102" s="156">
        <v>0</v>
      </c>
      <c r="T102" s="157">
        <f>$S$102*$H$102</f>
        <v>0</v>
      </c>
      <c r="AR102" s="91" t="s">
        <v>134</v>
      </c>
      <c r="AT102" s="91" t="s">
        <v>129</v>
      </c>
      <c r="AU102" s="91" t="s">
        <v>21</v>
      </c>
      <c r="AY102" s="91" t="s">
        <v>127</v>
      </c>
      <c r="BE102" s="158">
        <f>IF($N$102="základní",$J$102,0)</f>
        <v>0</v>
      </c>
      <c r="BF102" s="158">
        <f>IF($N$102="snížená",$J$102,0)</f>
        <v>0</v>
      </c>
      <c r="BG102" s="158">
        <f>IF($N$102="zákl. přenesená",$J$102,0)</f>
        <v>0</v>
      </c>
      <c r="BH102" s="158">
        <f>IF($N$102="sníž. přenesená",$J$102,0)</f>
        <v>0</v>
      </c>
      <c r="BI102" s="158">
        <f>IF($N$102="nulová",$J$102,0)</f>
        <v>0</v>
      </c>
      <c r="BJ102" s="91" t="s">
        <v>22</v>
      </c>
      <c r="BK102" s="158">
        <f>ROUND($I$102*$H$102,2)</f>
        <v>0</v>
      </c>
      <c r="BL102" s="91" t="s">
        <v>134</v>
      </c>
      <c r="BM102" s="91" t="s">
        <v>265</v>
      </c>
    </row>
    <row r="103" spans="2:51" s="6" customFormat="1" ht="15.75" customHeight="1">
      <c r="B103" s="161"/>
      <c r="C103" s="162"/>
      <c r="D103" s="159" t="s">
        <v>147</v>
      </c>
      <c r="E103" s="163"/>
      <c r="F103" s="163" t="s">
        <v>266</v>
      </c>
      <c r="G103" s="162"/>
      <c r="H103" s="164">
        <v>2638</v>
      </c>
      <c r="J103" s="162"/>
      <c r="K103" s="162"/>
      <c r="L103" s="165"/>
      <c r="M103" s="166"/>
      <c r="N103" s="162"/>
      <c r="O103" s="162"/>
      <c r="P103" s="162"/>
      <c r="Q103" s="162"/>
      <c r="R103" s="162"/>
      <c r="S103" s="162"/>
      <c r="T103" s="167"/>
      <c r="AT103" s="168" t="s">
        <v>147</v>
      </c>
      <c r="AU103" s="168" t="s">
        <v>21</v>
      </c>
      <c r="AV103" s="168" t="s">
        <v>21</v>
      </c>
      <c r="AW103" s="168" t="s">
        <v>106</v>
      </c>
      <c r="AX103" s="168" t="s">
        <v>77</v>
      </c>
      <c r="AY103" s="168" t="s">
        <v>127</v>
      </c>
    </row>
    <row r="104" spans="2:51" s="6" customFormat="1" ht="15.75" customHeight="1">
      <c r="B104" s="170"/>
      <c r="C104" s="171"/>
      <c r="D104" s="169" t="s">
        <v>147</v>
      </c>
      <c r="E104" s="171"/>
      <c r="F104" s="172" t="s">
        <v>151</v>
      </c>
      <c r="G104" s="171"/>
      <c r="H104" s="173">
        <v>2638</v>
      </c>
      <c r="J104" s="171"/>
      <c r="K104" s="171"/>
      <c r="L104" s="174"/>
      <c r="M104" s="175"/>
      <c r="N104" s="171"/>
      <c r="O104" s="171"/>
      <c r="P104" s="171"/>
      <c r="Q104" s="171"/>
      <c r="R104" s="171"/>
      <c r="S104" s="171"/>
      <c r="T104" s="176"/>
      <c r="AT104" s="177" t="s">
        <v>147</v>
      </c>
      <c r="AU104" s="177" t="s">
        <v>21</v>
      </c>
      <c r="AV104" s="177" t="s">
        <v>134</v>
      </c>
      <c r="AW104" s="177" t="s">
        <v>106</v>
      </c>
      <c r="AX104" s="177" t="s">
        <v>22</v>
      </c>
      <c r="AY104" s="177" t="s">
        <v>127</v>
      </c>
    </row>
    <row r="105" spans="2:65" s="6" customFormat="1" ht="15.75" customHeight="1">
      <c r="B105" s="24"/>
      <c r="C105" s="147" t="s">
        <v>164</v>
      </c>
      <c r="D105" s="147" t="s">
        <v>129</v>
      </c>
      <c r="E105" s="148" t="s">
        <v>267</v>
      </c>
      <c r="F105" s="149" t="s">
        <v>268</v>
      </c>
      <c r="G105" s="150" t="s">
        <v>210</v>
      </c>
      <c r="H105" s="151">
        <v>4748.4</v>
      </c>
      <c r="I105" s="152"/>
      <c r="J105" s="153">
        <f>ROUND($I$105*$H$105,2)</f>
        <v>0</v>
      </c>
      <c r="K105" s="149" t="s">
        <v>269</v>
      </c>
      <c r="L105" s="44"/>
      <c r="M105" s="154"/>
      <c r="N105" s="155" t="s">
        <v>48</v>
      </c>
      <c r="O105" s="25"/>
      <c r="P105" s="25"/>
      <c r="Q105" s="156">
        <v>0</v>
      </c>
      <c r="R105" s="156">
        <f>$Q$105*$H$105</f>
        <v>0</v>
      </c>
      <c r="S105" s="156">
        <v>0</v>
      </c>
      <c r="T105" s="157">
        <f>$S$105*$H$105</f>
        <v>0</v>
      </c>
      <c r="AR105" s="91" t="s">
        <v>134</v>
      </c>
      <c r="AT105" s="91" t="s">
        <v>129</v>
      </c>
      <c r="AU105" s="91" t="s">
        <v>21</v>
      </c>
      <c r="AY105" s="6" t="s">
        <v>127</v>
      </c>
      <c r="BE105" s="158">
        <f>IF($N$105="základní",$J$105,0)</f>
        <v>0</v>
      </c>
      <c r="BF105" s="158">
        <f>IF($N$105="snížená",$J$105,0)</f>
        <v>0</v>
      </c>
      <c r="BG105" s="158">
        <f>IF($N$105="zákl. přenesená",$J$105,0)</f>
        <v>0</v>
      </c>
      <c r="BH105" s="158">
        <f>IF($N$105="sníž. přenesená",$J$105,0)</f>
        <v>0</v>
      </c>
      <c r="BI105" s="158">
        <f>IF($N$105="nulová",$J$105,0)</f>
        <v>0</v>
      </c>
      <c r="BJ105" s="91" t="s">
        <v>22</v>
      </c>
      <c r="BK105" s="158">
        <f>ROUND($I$105*$H$105,2)</f>
        <v>0</v>
      </c>
      <c r="BL105" s="91" t="s">
        <v>134</v>
      </c>
      <c r="BM105" s="91" t="s">
        <v>270</v>
      </c>
    </row>
    <row r="106" spans="2:51" s="6" customFormat="1" ht="15.75" customHeight="1">
      <c r="B106" s="161"/>
      <c r="C106" s="162"/>
      <c r="D106" s="159" t="s">
        <v>147</v>
      </c>
      <c r="E106" s="163"/>
      <c r="F106" s="163" t="s">
        <v>271</v>
      </c>
      <c r="G106" s="162"/>
      <c r="H106" s="164">
        <v>4748.4</v>
      </c>
      <c r="J106" s="162"/>
      <c r="K106" s="162"/>
      <c r="L106" s="165"/>
      <c r="M106" s="166"/>
      <c r="N106" s="162"/>
      <c r="O106" s="162"/>
      <c r="P106" s="162"/>
      <c r="Q106" s="162"/>
      <c r="R106" s="162"/>
      <c r="S106" s="162"/>
      <c r="T106" s="167"/>
      <c r="AT106" s="168" t="s">
        <v>147</v>
      </c>
      <c r="AU106" s="168" t="s">
        <v>21</v>
      </c>
      <c r="AV106" s="168" t="s">
        <v>21</v>
      </c>
      <c r="AW106" s="168" t="s">
        <v>106</v>
      </c>
      <c r="AX106" s="168" t="s">
        <v>77</v>
      </c>
      <c r="AY106" s="168" t="s">
        <v>127</v>
      </c>
    </row>
    <row r="107" spans="2:51" s="6" customFormat="1" ht="15.75" customHeight="1">
      <c r="B107" s="170"/>
      <c r="C107" s="171"/>
      <c r="D107" s="169" t="s">
        <v>147</v>
      </c>
      <c r="E107" s="171"/>
      <c r="F107" s="172" t="s">
        <v>151</v>
      </c>
      <c r="G107" s="171"/>
      <c r="H107" s="173">
        <v>4748.4</v>
      </c>
      <c r="J107" s="171"/>
      <c r="K107" s="171"/>
      <c r="L107" s="174"/>
      <c r="M107" s="175"/>
      <c r="N107" s="171"/>
      <c r="O107" s="171"/>
      <c r="P107" s="171"/>
      <c r="Q107" s="171"/>
      <c r="R107" s="171"/>
      <c r="S107" s="171"/>
      <c r="T107" s="176"/>
      <c r="AT107" s="177" t="s">
        <v>147</v>
      </c>
      <c r="AU107" s="177" t="s">
        <v>21</v>
      </c>
      <c r="AV107" s="177" t="s">
        <v>134</v>
      </c>
      <c r="AW107" s="177" t="s">
        <v>106</v>
      </c>
      <c r="AX107" s="177" t="s">
        <v>22</v>
      </c>
      <c r="AY107" s="177" t="s">
        <v>127</v>
      </c>
    </row>
    <row r="108" spans="2:65" s="6" customFormat="1" ht="15.75" customHeight="1">
      <c r="B108" s="24"/>
      <c r="C108" s="147" t="s">
        <v>169</v>
      </c>
      <c r="D108" s="147" t="s">
        <v>129</v>
      </c>
      <c r="E108" s="148" t="s">
        <v>272</v>
      </c>
      <c r="F108" s="149" t="s">
        <v>273</v>
      </c>
      <c r="G108" s="150" t="s">
        <v>145</v>
      </c>
      <c r="H108" s="151">
        <v>3000</v>
      </c>
      <c r="I108" s="152"/>
      <c r="J108" s="153">
        <f>ROUND($I$108*$H$108,2)</f>
        <v>0</v>
      </c>
      <c r="K108" s="149" t="s">
        <v>269</v>
      </c>
      <c r="L108" s="44"/>
      <c r="M108" s="154"/>
      <c r="N108" s="155" t="s">
        <v>48</v>
      </c>
      <c r="O108" s="25"/>
      <c r="P108" s="25"/>
      <c r="Q108" s="156">
        <v>0</v>
      </c>
      <c r="R108" s="156">
        <f>$Q$108*$H$108</f>
        <v>0</v>
      </c>
      <c r="S108" s="156">
        <v>0</v>
      </c>
      <c r="T108" s="157">
        <f>$S$108*$H$108</f>
        <v>0</v>
      </c>
      <c r="AR108" s="91" t="s">
        <v>134</v>
      </c>
      <c r="AT108" s="91" t="s">
        <v>129</v>
      </c>
      <c r="AU108" s="91" t="s">
        <v>21</v>
      </c>
      <c r="AY108" s="6" t="s">
        <v>127</v>
      </c>
      <c r="BE108" s="158">
        <f>IF($N$108="základní",$J$108,0)</f>
        <v>0</v>
      </c>
      <c r="BF108" s="158">
        <f>IF($N$108="snížená",$J$108,0)</f>
        <v>0</v>
      </c>
      <c r="BG108" s="158">
        <f>IF($N$108="zákl. přenesená",$J$108,0)</f>
        <v>0</v>
      </c>
      <c r="BH108" s="158">
        <f>IF($N$108="sníž. přenesená",$J$108,0)</f>
        <v>0</v>
      </c>
      <c r="BI108" s="158">
        <f>IF($N$108="nulová",$J$108,0)</f>
        <v>0</v>
      </c>
      <c r="BJ108" s="91" t="s">
        <v>22</v>
      </c>
      <c r="BK108" s="158">
        <f>ROUND($I$108*$H$108,2)</f>
        <v>0</v>
      </c>
      <c r="BL108" s="91" t="s">
        <v>134</v>
      </c>
      <c r="BM108" s="91" t="s">
        <v>274</v>
      </c>
    </row>
    <row r="109" spans="2:51" s="6" customFormat="1" ht="15.75" customHeight="1">
      <c r="B109" s="161"/>
      <c r="C109" s="162"/>
      <c r="D109" s="159" t="s">
        <v>147</v>
      </c>
      <c r="E109" s="163"/>
      <c r="F109" s="163" t="s">
        <v>275</v>
      </c>
      <c r="G109" s="162"/>
      <c r="H109" s="164">
        <v>3000</v>
      </c>
      <c r="J109" s="162"/>
      <c r="K109" s="162"/>
      <c r="L109" s="165"/>
      <c r="M109" s="166"/>
      <c r="N109" s="162"/>
      <c r="O109" s="162"/>
      <c r="P109" s="162"/>
      <c r="Q109" s="162"/>
      <c r="R109" s="162"/>
      <c r="S109" s="162"/>
      <c r="T109" s="167"/>
      <c r="AT109" s="168" t="s">
        <v>147</v>
      </c>
      <c r="AU109" s="168" t="s">
        <v>21</v>
      </c>
      <c r="AV109" s="168" t="s">
        <v>21</v>
      </c>
      <c r="AW109" s="168" t="s">
        <v>106</v>
      </c>
      <c r="AX109" s="168" t="s">
        <v>22</v>
      </c>
      <c r="AY109" s="168" t="s">
        <v>127</v>
      </c>
    </row>
    <row r="110" spans="2:65" s="6" customFormat="1" ht="15.75" customHeight="1">
      <c r="B110" s="24"/>
      <c r="C110" s="147" t="s">
        <v>173</v>
      </c>
      <c r="D110" s="147" t="s">
        <v>129</v>
      </c>
      <c r="E110" s="148" t="s">
        <v>276</v>
      </c>
      <c r="F110" s="149" t="s">
        <v>277</v>
      </c>
      <c r="G110" s="150" t="s">
        <v>205</v>
      </c>
      <c r="H110" s="151">
        <v>195</v>
      </c>
      <c r="I110" s="152"/>
      <c r="J110" s="153">
        <f>ROUND($I$110*$H$110,2)</f>
        <v>0</v>
      </c>
      <c r="K110" s="149"/>
      <c r="L110" s="44"/>
      <c r="M110" s="154"/>
      <c r="N110" s="155" t="s">
        <v>48</v>
      </c>
      <c r="O110" s="25"/>
      <c r="P110" s="25"/>
      <c r="Q110" s="156">
        <v>0</v>
      </c>
      <c r="R110" s="156">
        <f>$Q$110*$H$110</f>
        <v>0</v>
      </c>
      <c r="S110" s="156">
        <v>0</v>
      </c>
      <c r="T110" s="157">
        <f>$S$110*$H$110</f>
        <v>0</v>
      </c>
      <c r="AR110" s="91" t="s">
        <v>134</v>
      </c>
      <c r="AT110" s="91" t="s">
        <v>129</v>
      </c>
      <c r="AU110" s="91" t="s">
        <v>21</v>
      </c>
      <c r="AY110" s="6" t="s">
        <v>127</v>
      </c>
      <c r="BE110" s="158">
        <f>IF($N$110="základní",$J$110,0)</f>
        <v>0</v>
      </c>
      <c r="BF110" s="158">
        <f>IF($N$110="snížená",$J$110,0)</f>
        <v>0</v>
      </c>
      <c r="BG110" s="158">
        <f>IF($N$110="zákl. přenesená",$J$110,0)</f>
        <v>0</v>
      </c>
      <c r="BH110" s="158">
        <f>IF($N$110="sníž. přenesená",$J$110,0)</f>
        <v>0</v>
      </c>
      <c r="BI110" s="158">
        <f>IF($N$110="nulová",$J$110,0)</f>
        <v>0</v>
      </c>
      <c r="BJ110" s="91" t="s">
        <v>22</v>
      </c>
      <c r="BK110" s="158">
        <f>ROUND($I$110*$H$110,2)</f>
        <v>0</v>
      </c>
      <c r="BL110" s="91" t="s">
        <v>134</v>
      </c>
      <c r="BM110" s="91" t="s">
        <v>278</v>
      </c>
    </row>
    <row r="111" spans="2:47" s="6" customFormat="1" ht="30.75" customHeight="1">
      <c r="B111" s="24"/>
      <c r="C111" s="25"/>
      <c r="D111" s="159" t="s">
        <v>136</v>
      </c>
      <c r="E111" s="25"/>
      <c r="F111" s="160" t="s">
        <v>279</v>
      </c>
      <c r="G111" s="25"/>
      <c r="H111" s="25"/>
      <c r="J111" s="25"/>
      <c r="K111" s="25"/>
      <c r="L111" s="44"/>
      <c r="M111" s="57"/>
      <c r="N111" s="25"/>
      <c r="O111" s="25"/>
      <c r="P111" s="25"/>
      <c r="Q111" s="25"/>
      <c r="R111" s="25"/>
      <c r="S111" s="25"/>
      <c r="T111" s="58"/>
      <c r="AT111" s="6" t="s">
        <v>136</v>
      </c>
      <c r="AU111" s="6" t="s">
        <v>21</v>
      </c>
    </row>
    <row r="112" spans="2:63" s="134" customFormat="1" ht="30.75" customHeight="1">
      <c r="B112" s="135"/>
      <c r="C112" s="136"/>
      <c r="D112" s="136" t="s">
        <v>76</v>
      </c>
      <c r="E112" s="145" t="s">
        <v>21</v>
      </c>
      <c r="F112" s="145" t="s">
        <v>280</v>
      </c>
      <c r="G112" s="136"/>
      <c r="H112" s="136"/>
      <c r="J112" s="146">
        <f>$BK$112</f>
        <v>0</v>
      </c>
      <c r="K112" s="136"/>
      <c r="L112" s="139"/>
      <c r="M112" s="140"/>
      <c r="N112" s="136"/>
      <c r="O112" s="136"/>
      <c r="P112" s="141">
        <f>SUM($P$113:$P$121)</f>
        <v>0</v>
      </c>
      <c r="Q112" s="136"/>
      <c r="R112" s="141">
        <f>SUM($R$113:$R$121)</f>
        <v>91.44800000000001</v>
      </c>
      <c r="S112" s="136"/>
      <c r="T112" s="142">
        <f>SUM($T$113:$T$121)</f>
        <v>0</v>
      </c>
      <c r="AR112" s="143" t="s">
        <v>22</v>
      </c>
      <c r="AT112" s="143" t="s">
        <v>76</v>
      </c>
      <c r="AU112" s="143" t="s">
        <v>22</v>
      </c>
      <c r="AY112" s="143" t="s">
        <v>127</v>
      </c>
      <c r="BK112" s="144">
        <f>SUM($BK$113:$BK$121)</f>
        <v>0</v>
      </c>
    </row>
    <row r="113" spans="2:65" s="6" customFormat="1" ht="15.75" customHeight="1">
      <c r="B113" s="24"/>
      <c r="C113" s="147" t="s">
        <v>177</v>
      </c>
      <c r="D113" s="147" t="s">
        <v>129</v>
      </c>
      <c r="E113" s="148" t="s">
        <v>281</v>
      </c>
      <c r="F113" s="149" t="s">
        <v>282</v>
      </c>
      <c r="G113" s="150" t="s">
        <v>205</v>
      </c>
      <c r="H113" s="151">
        <v>56</v>
      </c>
      <c r="I113" s="152"/>
      <c r="J113" s="153">
        <f>ROUND($I$113*$H$113,2)</f>
        <v>0</v>
      </c>
      <c r="K113" s="149"/>
      <c r="L113" s="44"/>
      <c r="M113" s="154"/>
      <c r="N113" s="155" t="s">
        <v>48</v>
      </c>
      <c r="O113" s="25"/>
      <c r="P113" s="25"/>
      <c r="Q113" s="156">
        <v>1.63</v>
      </c>
      <c r="R113" s="156">
        <f>$Q$113*$H$113</f>
        <v>91.28</v>
      </c>
      <c r="S113" s="156">
        <v>0</v>
      </c>
      <c r="T113" s="157">
        <f>$S$113*$H$113</f>
        <v>0</v>
      </c>
      <c r="AR113" s="91" t="s">
        <v>134</v>
      </c>
      <c r="AT113" s="91" t="s">
        <v>129</v>
      </c>
      <c r="AU113" s="91" t="s">
        <v>21</v>
      </c>
      <c r="AY113" s="6" t="s">
        <v>127</v>
      </c>
      <c r="BE113" s="158">
        <f>IF($N$113="základní",$J$113,0)</f>
        <v>0</v>
      </c>
      <c r="BF113" s="158">
        <f>IF($N$113="snížená",$J$113,0)</f>
        <v>0</v>
      </c>
      <c r="BG113" s="158">
        <f>IF($N$113="zákl. přenesená",$J$113,0)</f>
        <v>0</v>
      </c>
      <c r="BH113" s="158">
        <f>IF($N$113="sníž. přenesená",$J$113,0)</f>
        <v>0</v>
      </c>
      <c r="BI113" s="158">
        <f>IF($N$113="nulová",$J$113,0)</f>
        <v>0</v>
      </c>
      <c r="BJ113" s="91" t="s">
        <v>22</v>
      </c>
      <c r="BK113" s="158">
        <f>ROUND($I$113*$H$113,2)</f>
        <v>0</v>
      </c>
      <c r="BL113" s="91" t="s">
        <v>134</v>
      </c>
      <c r="BM113" s="91" t="s">
        <v>283</v>
      </c>
    </row>
    <row r="114" spans="2:47" s="6" customFormat="1" ht="30.75" customHeight="1">
      <c r="B114" s="24"/>
      <c r="C114" s="25"/>
      <c r="D114" s="159" t="s">
        <v>136</v>
      </c>
      <c r="E114" s="25"/>
      <c r="F114" s="160" t="s">
        <v>284</v>
      </c>
      <c r="G114" s="25"/>
      <c r="H114" s="25"/>
      <c r="J114" s="25"/>
      <c r="K114" s="25"/>
      <c r="L114" s="44"/>
      <c r="M114" s="57"/>
      <c r="N114" s="25"/>
      <c r="O114" s="25"/>
      <c r="P114" s="25"/>
      <c r="Q114" s="25"/>
      <c r="R114" s="25"/>
      <c r="S114" s="25"/>
      <c r="T114" s="58"/>
      <c r="AT114" s="6" t="s">
        <v>136</v>
      </c>
      <c r="AU114" s="6" t="s">
        <v>21</v>
      </c>
    </row>
    <row r="115" spans="2:51" s="6" customFormat="1" ht="15.75" customHeight="1">
      <c r="B115" s="161"/>
      <c r="C115" s="162"/>
      <c r="D115" s="169" t="s">
        <v>147</v>
      </c>
      <c r="E115" s="162"/>
      <c r="F115" s="163" t="s">
        <v>285</v>
      </c>
      <c r="G115" s="162"/>
      <c r="H115" s="164">
        <v>56</v>
      </c>
      <c r="J115" s="162"/>
      <c r="K115" s="162"/>
      <c r="L115" s="165"/>
      <c r="M115" s="166"/>
      <c r="N115" s="162"/>
      <c r="O115" s="162"/>
      <c r="P115" s="162"/>
      <c r="Q115" s="162"/>
      <c r="R115" s="162"/>
      <c r="S115" s="162"/>
      <c r="T115" s="167"/>
      <c r="AT115" s="168" t="s">
        <v>147</v>
      </c>
      <c r="AU115" s="168" t="s">
        <v>21</v>
      </c>
      <c r="AV115" s="168" t="s">
        <v>21</v>
      </c>
      <c r="AW115" s="168" t="s">
        <v>106</v>
      </c>
      <c r="AX115" s="168" t="s">
        <v>77</v>
      </c>
      <c r="AY115" s="168" t="s">
        <v>127</v>
      </c>
    </row>
    <row r="116" spans="2:51" s="6" customFormat="1" ht="15.75" customHeight="1">
      <c r="B116" s="170"/>
      <c r="C116" s="171"/>
      <c r="D116" s="169" t="s">
        <v>147</v>
      </c>
      <c r="E116" s="171"/>
      <c r="F116" s="172" t="s">
        <v>151</v>
      </c>
      <c r="G116" s="171"/>
      <c r="H116" s="173">
        <v>56</v>
      </c>
      <c r="J116" s="171"/>
      <c r="K116" s="171"/>
      <c r="L116" s="174"/>
      <c r="M116" s="175"/>
      <c r="N116" s="171"/>
      <c r="O116" s="171"/>
      <c r="P116" s="171"/>
      <c r="Q116" s="171"/>
      <c r="R116" s="171"/>
      <c r="S116" s="171"/>
      <c r="T116" s="176"/>
      <c r="AT116" s="177" t="s">
        <v>147</v>
      </c>
      <c r="AU116" s="177" t="s">
        <v>21</v>
      </c>
      <c r="AV116" s="177" t="s">
        <v>134</v>
      </c>
      <c r="AW116" s="177" t="s">
        <v>106</v>
      </c>
      <c r="AX116" s="177" t="s">
        <v>22</v>
      </c>
      <c r="AY116" s="177" t="s">
        <v>127</v>
      </c>
    </row>
    <row r="117" spans="2:65" s="6" customFormat="1" ht="15.75" customHeight="1">
      <c r="B117" s="24"/>
      <c r="C117" s="181" t="s">
        <v>27</v>
      </c>
      <c r="D117" s="181" t="s">
        <v>286</v>
      </c>
      <c r="E117" s="182" t="s">
        <v>195</v>
      </c>
      <c r="F117" s="183" t="s">
        <v>287</v>
      </c>
      <c r="G117" s="184" t="s">
        <v>145</v>
      </c>
      <c r="H117" s="185">
        <v>560</v>
      </c>
      <c r="I117" s="186"/>
      <c r="J117" s="187">
        <f>ROUND($I$117*$H$117,2)</f>
        <v>0</v>
      </c>
      <c r="K117" s="183"/>
      <c r="L117" s="188"/>
      <c r="M117" s="189"/>
      <c r="N117" s="190" t="s">
        <v>48</v>
      </c>
      <c r="O117" s="25"/>
      <c r="P117" s="25"/>
      <c r="Q117" s="156">
        <v>0</v>
      </c>
      <c r="R117" s="156">
        <f>$Q$117*$H$117</f>
        <v>0</v>
      </c>
      <c r="S117" s="156">
        <v>0</v>
      </c>
      <c r="T117" s="157">
        <f>$S$117*$H$117</f>
        <v>0</v>
      </c>
      <c r="AR117" s="91" t="s">
        <v>173</v>
      </c>
      <c r="AT117" s="91" t="s">
        <v>286</v>
      </c>
      <c r="AU117" s="91" t="s">
        <v>21</v>
      </c>
      <c r="AY117" s="6" t="s">
        <v>127</v>
      </c>
      <c r="BE117" s="158">
        <f>IF($N$117="základní",$J$117,0)</f>
        <v>0</v>
      </c>
      <c r="BF117" s="158">
        <f>IF($N$117="snížená",$J$117,0)</f>
        <v>0</v>
      </c>
      <c r="BG117" s="158">
        <f>IF($N$117="zákl. přenesená",$J$117,0)</f>
        <v>0</v>
      </c>
      <c r="BH117" s="158">
        <f>IF($N$117="sníž. přenesená",$J$117,0)</f>
        <v>0</v>
      </c>
      <c r="BI117" s="158">
        <f>IF($N$117="nulová",$J$117,0)</f>
        <v>0</v>
      </c>
      <c r="BJ117" s="91" t="s">
        <v>22</v>
      </c>
      <c r="BK117" s="158">
        <f>ROUND($I$117*$H$117,2)</f>
        <v>0</v>
      </c>
      <c r="BL117" s="91" t="s">
        <v>134</v>
      </c>
      <c r="BM117" s="91" t="s">
        <v>288</v>
      </c>
    </row>
    <row r="118" spans="2:47" s="6" customFormat="1" ht="30.75" customHeight="1">
      <c r="B118" s="24"/>
      <c r="C118" s="25"/>
      <c r="D118" s="159" t="s">
        <v>136</v>
      </c>
      <c r="E118" s="25"/>
      <c r="F118" s="160" t="s">
        <v>289</v>
      </c>
      <c r="G118" s="25"/>
      <c r="H118" s="25"/>
      <c r="J118" s="25"/>
      <c r="K118" s="25"/>
      <c r="L118" s="44"/>
      <c r="M118" s="57"/>
      <c r="N118" s="25"/>
      <c r="O118" s="25"/>
      <c r="P118" s="25"/>
      <c r="Q118" s="25"/>
      <c r="R118" s="25"/>
      <c r="S118" s="25"/>
      <c r="T118" s="58"/>
      <c r="AT118" s="6" t="s">
        <v>136</v>
      </c>
      <c r="AU118" s="6" t="s">
        <v>21</v>
      </c>
    </row>
    <row r="119" spans="2:51" s="6" customFormat="1" ht="15.75" customHeight="1">
      <c r="B119" s="161"/>
      <c r="C119" s="162"/>
      <c r="D119" s="169" t="s">
        <v>147</v>
      </c>
      <c r="E119" s="162"/>
      <c r="F119" s="163" t="s">
        <v>290</v>
      </c>
      <c r="G119" s="162"/>
      <c r="H119" s="164">
        <v>560</v>
      </c>
      <c r="J119" s="162"/>
      <c r="K119" s="162"/>
      <c r="L119" s="165"/>
      <c r="M119" s="166"/>
      <c r="N119" s="162"/>
      <c r="O119" s="162"/>
      <c r="P119" s="162"/>
      <c r="Q119" s="162"/>
      <c r="R119" s="162"/>
      <c r="S119" s="162"/>
      <c r="T119" s="167"/>
      <c r="AT119" s="168" t="s">
        <v>147</v>
      </c>
      <c r="AU119" s="168" t="s">
        <v>21</v>
      </c>
      <c r="AV119" s="168" t="s">
        <v>21</v>
      </c>
      <c r="AW119" s="168" t="s">
        <v>106</v>
      </c>
      <c r="AX119" s="168" t="s">
        <v>77</v>
      </c>
      <c r="AY119" s="168" t="s">
        <v>127</v>
      </c>
    </row>
    <row r="120" spans="2:51" s="6" customFormat="1" ht="15.75" customHeight="1">
      <c r="B120" s="170"/>
      <c r="C120" s="171"/>
      <c r="D120" s="169" t="s">
        <v>147</v>
      </c>
      <c r="E120" s="171"/>
      <c r="F120" s="172" t="s">
        <v>151</v>
      </c>
      <c r="G120" s="171"/>
      <c r="H120" s="173">
        <v>560</v>
      </c>
      <c r="J120" s="171"/>
      <c r="K120" s="171"/>
      <c r="L120" s="174"/>
      <c r="M120" s="175"/>
      <c r="N120" s="171"/>
      <c r="O120" s="171"/>
      <c r="P120" s="171"/>
      <c r="Q120" s="171"/>
      <c r="R120" s="171"/>
      <c r="S120" s="171"/>
      <c r="T120" s="176"/>
      <c r="AT120" s="177" t="s">
        <v>147</v>
      </c>
      <c r="AU120" s="177" t="s">
        <v>21</v>
      </c>
      <c r="AV120" s="177" t="s">
        <v>134</v>
      </c>
      <c r="AW120" s="177" t="s">
        <v>106</v>
      </c>
      <c r="AX120" s="177" t="s">
        <v>22</v>
      </c>
      <c r="AY120" s="177" t="s">
        <v>127</v>
      </c>
    </row>
    <row r="121" spans="2:65" s="6" customFormat="1" ht="15.75" customHeight="1">
      <c r="B121" s="24"/>
      <c r="C121" s="181" t="s">
        <v>185</v>
      </c>
      <c r="D121" s="181" t="s">
        <v>286</v>
      </c>
      <c r="E121" s="182" t="s">
        <v>291</v>
      </c>
      <c r="F121" s="183" t="s">
        <v>292</v>
      </c>
      <c r="G121" s="184" t="s">
        <v>154</v>
      </c>
      <c r="H121" s="185">
        <v>350</v>
      </c>
      <c r="I121" s="186"/>
      <c r="J121" s="187">
        <f>ROUND($I$121*$H$121,2)</f>
        <v>0</v>
      </c>
      <c r="K121" s="183"/>
      <c r="L121" s="188"/>
      <c r="M121" s="189"/>
      <c r="N121" s="190" t="s">
        <v>48</v>
      </c>
      <c r="O121" s="25"/>
      <c r="P121" s="25"/>
      <c r="Q121" s="156">
        <v>0.00048</v>
      </c>
      <c r="R121" s="156">
        <f>$Q$121*$H$121</f>
        <v>0.168</v>
      </c>
      <c r="S121" s="156">
        <v>0</v>
      </c>
      <c r="T121" s="157">
        <f>$S$121*$H$121</f>
        <v>0</v>
      </c>
      <c r="AR121" s="91" t="s">
        <v>173</v>
      </c>
      <c r="AT121" s="91" t="s">
        <v>286</v>
      </c>
      <c r="AU121" s="91" t="s">
        <v>21</v>
      </c>
      <c r="AY121" s="6" t="s">
        <v>127</v>
      </c>
      <c r="BE121" s="158">
        <f>IF($N$121="základní",$J$121,0)</f>
        <v>0</v>
      </c>
      <c r="BF121" s="158">
        <f>IF($N$121="snížená",$J$121,0)</f>
        <v>0</v>
      </c>
      <c r="BG121" s="158">
        <f>IF($N$121="zákl. přenesená",$J$121,0)</f>
        <v>0</v>
      </c>
      <c r="BH121" s="158">
        <f>IF($N$121="sníž. přenesená",$J$121,0)</f>
        <v>0</v>
      </c>
      <c r="BI121" s="158">
        <f>IF($N$121="nulová",$J$121,0)</f>
        <v>0</v>
      </c>
      <c r="BJ121" s="91" t="s">
        <v>22</v>
      </c>
      <c r="BK121" s="158">
        <f>ROUND($I$121*$H$121,2)</f>
        <v>0</v>
      </c>
      <c r="BL121" s="91" t="s">
        <v>134</v>
      </c>
      <c r="BM121" s="91" t="s">
        <v>293</v>
      </c>
    </row>
    <row r="122" spans="2:63" s="134" customFormat="1" ht="30.75" customHeight="1">
      <c r="B122" s="135"/>
      <c r="C122" s="136"/>
      <c r="D122" s="136" t="s">
        <v>76</v>
      </c>
      <c r="E122" s="145" t="s">
        <v>134</v>
      </c>
      <c r="F122" s="145" t="s">
        <v>294</v>
      </c>
      <c r="G122" s="136"/>
      <c r="H122" s="136"/>
      <c r="J122" s="146">
        <f>$BK$122</f>
        <v>0</v>
      </c>
      <c r="K122" s="136"/>
      <c r="L122" s="139"/>
      <c r="M122" s="140"/>
      <c r="N122" s="136"/>
      <c r="O122" s="136"/>
      <c r="P122" s="141">
        <f>SUM($P$123:$P$125)</f>
        <v>0</v>
      </c>
      <c r="Q122" s="136"/>
      <c r="R122" s="141">
        <f>SUM($R$123:$R$125)</f>
        <v>6.44904</v>
      </c>
      <c r="S122" s="136"/>
      <c r="T122" s="142">
        <f>SUM($T$123:$T$125)</f>
        <v>0</v>
      </c>
      <c r="AR122" s="143" t="s">
        <v>22</v>
      </c>
      <c r="AT122" s="143" t="s">
        <v>76</v>
      </c>
      <c r="AU122" s="143" t="s">
        <v>22</v>
      </c>
      <c r="AY122" s="143" t="s">
        <v>127</v>
      </c>
      <c r="BK122" s="144">
        <f>SUM($BK$123:$BK$125)</f>
        <v>0</v>
      </c>
    </row>
    <row r="123" spans="2:65" s="6" customFormat="1" ht="15.75" customHeight="1">
      <c r="B123" s="24"/>
      <c r="C123" s="150" t="s">
        <v>190</v>
      </c>
      <c r="D123" s="150" t="s">
        <v>129</v>
      </c>
      <c r="E123" s="148" t="s">
        <v>295</v>
      </c>
      <c r="F123" s="149" t="s">
        <v>296</v>
      </c>
      <c r="G123" s="150" t="s">
        <v>145</v>
      </c>
      <c r="H123" s="151">
        <v>12</v>
      </c>
      <c r="I123" s="152"/>
      <c r="J123" s="153">
        <f>ROUND($I$123*$H$123,2)</f>
        <v>0</v>
      </c>
      <c r="K123" s="149" t="s">
        <v>133</v>
      </c>
      <c r="L123" s="44"/>
      <c r="M123" s="154"/>
      <c r="N123" s="155" t="s">
        <v>48</v>
      </c>
      <c r="O123" s="25"/>
      <c r="P123" s="25"/>
      <c r="Q123" s="156">
        <v>0.40242</v>
      </c>
      <c r="R123" s="156">
        <f>$Q$123*$H$123</f>
        <v>4.82904</v>
      </c>
      <c r="S123" s="156">
        <v>0</v>
      </c>
      <c r="T123" s="157">
        <f>$S$123*$H$123</f>
        <v>0</v>
      </c>
      <c r="AR123" s="91" t="s">
        <v>134</v>
      </c>
      <c r="AT123" s="91" t="s">
        <v>129</v>
      </c>
      <c r="AU123" s="91" t="s">
        <v>21</v>
      </c>
      <c r="AY123" s="91" t="s">
        <v>127</v>
      </c>
      <c r="BE123" s="158">
        <f>IF($N$123="základní",$J$123,0)</f>
        <v>0</v>
      </c>
      <c r="BF123" s="158">
        <f>IF($N$123="snížená",$J$123,0)</f>
        <v>0</v>
      </c>
      <c r="BG123" s="158">
        <f>IF($N$123="zákl. přenesená",$J$123,0)</f>
        <v>0</v>
      </c>
      <c r="BH123" s="158">
        <f>IF($N$123="sníž. přenesená",$J$123,0)</f>
        <v>0</v>
      </c>
      <c r="BI123" s="158">
        <f>IF($N$123="nulová",$J$123,0)</f>
        <v>0</v>
      </c>
      <c r="BJ123" s="91" t="s">
        <v>22</v>
      </c>
      <c r="BK123" s="158">
        <f>ROUND($I$123*$H$123,2)</f>
        <v>0</v>
      </c>
      <c r="BL123" s="91" t="s">
        <v>134</v>
      </c>
      <c r="BM123" s="91" t="s">
        <v>297</v>
      </c>
    </row>
    <row r="124" spans="2:65" s="6" customFormat="1" ht="15.75" customHeight="1">
      <c r="B124" s="24"/>
      <c r="C124" s="184" t="s">
        <v>194</v>
      </c>
      <c r="D124" s="184" t="s">
        <v>286</v>
      </c>
      <c r="E124" s="182" t="s">
        <v>298</v>
      </c>
      <c r="F124" s="183" t="s">
        <v>299</v>
      </c>
      <c r="G124" s="184" t="s">
        <v>145</v>
      </c>
      <c r="H124" s="185">
        <v>12</v>
      </c>
      <c r="I124" s="186"/>
      <c r="J124" s="187">
        <f>ROUND($I$124*$H$124,2)</f>
        <v>0</v>
      </c>
      <c r="K124" s="183" t="s">
        <v>133</v>
      </c>
      <c r="L124" s="188"/>
      <c r="M124" s="189"/>
      <c r="N124" s="190" t="s">
        <v>48</v>
      </c>
      <c r="O124" s="25"/>
      <c r="P124" s="25"/>
      <c r="Q124" s="156">
        <v>0.135</v>
      </c>
      <c r="R124" s="156">
        <f>$Q$124*$H$124</f>
        <v>1.62</v>
      </c>
      <c r="S124" s="156">
        <v>0</v>
      </c>
      <c r="T124" s="157">
        <f>$S$124*$H$124</f>
        <v>0</v>
      </c>
      <c r="AR124" s="91" t="s">
        <v>173</v>
      </c>
      <c r="AT124" s="91" t="s">
        <v>286</v>
      </c>
      <c r="AU124" s="91" t="s">
        <v>21</v>
      </c>
      <c r="AY124" s="91" t="s">
        <v>127</v>
      </c>
      <c r="BE124" s="158">
        <f>IF($N$124="základní",$J$124,0)</f>
        <v>0</v>
      </c>
      <c r="BF124" s="158">
        <f>IF($N$124="snížená",$J$124,0)</f>
        <v>0</v>
      </c>
      <c r="BG124" s="158">
        <f>IF($N$124="zákl. přenesená",$J$124,0)</f>
        <v>0</v>
      </c>
      <c r="BH124" s="158">
        <f>IF($N$124="sníž. přenesená",$J$124,0)</f>
        <v>0</v>
      </c>
      <c r="BI124" s="158">
        <f>IF($N$124="nulová",$J$124,0)</f>
        <v>0</v>
      </c>
      <c r="BJ124" s="91" t="s">
        <v>22</v>
      </c>
      <c r="BK124" s="158">
        <f>ROUND($I$124*$H$124,2)</f>
        <v>0</v>
      </c>
      <c r="BL124" s="91" t="s">
        <v>134</v>
      </c>
      <c r="BM124" s="91" t="s">
        <v>300</v>
      </c>
    </row>
    <row r="125" spans="2:65" s="6" customFormat="1" ht="15.75" customHeight="1">
      <c r="B125" s="24"/>
      <c r="C125" s="150" t="s">
        <v>202</v>
      </c>
      <c r="D125" s="150" t="s">
        <v>129</v>
      </c>
      <c r="E125" s="148" t="s">
        <v>301</v>
      </c>
      <c r="F125" s="149" t="s">
        <v>302</v>
      </c>
      <c r="G125" s="150" t="s">
        <v>154</v>
      </c>
      <c r="H125" s="151">
        <v>12</v>
      </c>
      <c r="I125" s="152"/>
      <c r="J125" s="153">
        <f>ROUND($I$125*$H$125,2)</f>
        <v>0</v>
      </c>
      <c r="K125" s="149"/>
      <c r="L125" s="44"/>
      <c r="M125" s="154"/>
      <c r="N125" s="155" t="s">
        <v>48</v>
      </c>
      <c r="O125" s="25"/>
      <c r="P125" s="25"/>
      <c r="Q125" s="156">
        <v>0</v>
      </c>
      <c r="R125" s="156">
        <f>$Q$125*$H$125</f>
        <v>0</v>
      </c>
      <c r="S125" s="156">
        <v>0</v>
      </c>
      <c r="T125" s="157">
        <f>$S$125*$H$125</f>
        <v>0</v>
      </c>
      <c r="AR125" s="91" t="s">
        <v>134</v>
      </c>
      <c r="AT125" s="91" t="s">
        <v>129</v>
      </c>
      <c r="AU125" s="91" t="s">
        <v>21</v>
      </c>
      <c r="AY125" s="91" t="s">
        <v>127</v>
      </c>
      <c r="BE125" s="158">
        <f>IF($N$125="základní",$J$125,0)</f>
        <v>0</v>
      </c>
      <c r="BF125" s="158">
        <f>IF($N$125="snížená",$J$125,0)</f>
        <v>0</v>
      </c>
      <c r="BG125" s="158">
        <f>IF($N$125="zákl. přenesená",$J$125,0)</f>
        <v>0</v>
      </c>
      <c r="BH125" s="158">
        <f>IF($N$125="sníž. přenesená",$J$125,0)</f>
        <v>0</v>
      </c>
      <c r="BI125" s="158">
        <f>IF($N$125="nulová",$J$125,0)</f>
        <v>0</v>
      </c>
      <c r="BJ125" s="91" t="s">
        <v>22</v>
      </c>
      <c r="BK125" s="158">
        <f>ROUND($I$125*$H$125,2)</f>
        <v>0</v>
      </c>
      <c r="BL125" s="91" t="s">
        <v>134</v>
      </c>
      <c r="BM125" s="91" t="s">
        <v>303</v>
      </c>
    </row>
    <row r="126" spans="2:63" s="134" customFormat="1" ht="30.75" customHeight="1">
      <c r="B126" s="135"/>
      <c r="C126" s="136"/>
      <c r="D126" s="136" t="s">
        <v>76</v>
      </c>
      <c r="E126" s="145" t="s">
        <v>159</v>
      </c>
      <c r="F126" s="145" t="s">
        <v>304</v>
      </c>
      <c r="G126" s="136"/>
      <c r="H126" s="136"/>
      <c r="J126" s="146">
        <f>$BK$126</f>
        <v>0</v>
      </c>
      <c r="K126" s="136"/>
      <c r="L126" s="139"/>
      <c r="M126" s="140"/>
      <c r="N126" s="136"/>
      <c r="O126" s="136"/>
      <c r="P126" s="141">
        <f>SUM($P$127:$P$215)</f>
        <v>0</v>
      </c>
      <c r="Q126" s="136"/>
      <c r="R126" s="141">
        <f>SUM($R$127:$R$215)</f>
        <v>454.99440000000004</v>
      </c>
      <c r="S126" s="136"/>
      <c r="T126" s="142">
        <f>SUM($T$127:$T$215)</f>
        <v>0</v>
      </c>
      <c r="AR126" s="143" t="s">
        <v>22</v>
      </c>
      <c r="AT126" s="143" t="s">
        <v>76</v>
      </c>
      <c r="AU126" s="143" t="s">
        <v>22</v>
      </c>
      <c r="AY126" s="143" t="s">
        <v>127</v>
      </c>
      <c r="BK126" s="144">
        <f>SUM($BK$127:$BK$215)</f>
        <v>0</v>
      </c>
    </row>
    <row r="127" spans="2:65" s="6" customFormat="1" ht="15.75" customHeight="1">
      <c r="B127" s="24"/>
      <c r="C127" s="150" t="s">
        <v>7</v>
      </c>
      <c r="D127" s="150" t="s">
        <v>129</v>
      </c>
      <c r="E127" s="148" t="s">
        <v>305</v>
      </c>
      <c r="F127" s="149" t="s">
        <v>306</v>
      </c>
      <c r="G127" s="150" t="s">
        <v>205</v>
      </c>
      <c r="H127" s="151">
        <v>30.5</v>
      </c>
      <c r="I127" s="152"/>
      <c r="J127" s="153">
        <f>ROUND($I$127*$H$127,2)</f>
        <v>0</v>
      </c>
      <c r="K127" s="149" t="s">
        <v>269</v>
      </c>
      <c r="L127" s="44"/>
      <c r="M127" s="154"/>
      <c r="N127" s="155" t="s">
        <v>48</v>
      </c>
      <c r="O127" s="25"/>
      <c r="P127" s="25"/>
      <c r="Q127" s="156">
        <v>2.0328</v>
      </c>
      <c r="R127" s="156">
        <f>$Q$127*$H$127</f>
        <v>62.0004</v>
      </c>
      <c r="S127" s="156">
        <v>0</v>
      </c>
      <c r="T127" s="157">
        <f>$S$127*$H$127</f>
        <v>0</v>
      </c>
      <c r="AR127" s="91" t="s">
        <v>134</v>
      </c>
      <c r="AT127" s="91" t="s">
        <v>129</v>
      </c>
      <c r="AU127" s="91" t="s">
        <v>21</v>
      </c>
      <c r="AY127" s="91" t="s">
        <v>127</v>
      </c>
      <c r="BE127" s="158">
        <f>IF($N$127="základní",$J$127,0)</f>
        <v>0</v>
      </c>
      <c r="BF127" s="158">
        <f>IF($N$127="snížená",$J$127,0)</f>
        <v>0</v>
      </c>
      <c r="BG127" s="158">
        <f>IF($N$127="zákl. přenesená",$J$127,0)</f>
        <v>0</v>
      </c>
      <c r="BH127" s="158">
        <f>IF($N$127="sníž. přenesená",$J$127,0)</f>
        <v>0</v>
      </c>
      <c r="BI127" s="158">
        <f>IF($N$127="nulová",$J$127,0)</f>
        <v>0</v>
      </c>
      <c r="BJ127" s="91" t="s">
        <v>22</v>
      </c>
      <c r="BK127" s="158">
        <f>ROUND($I$127*$H$127,2)</f>
        <v>0</v>
      </c>
      <c r="BL127" s="91" t="s">
        <v>134</v>
      </c>
      <c r="BM127" s="91" t="s">
        <v>307</v>
      </c>
    </row>
    <row r="128" spans="2:51" s="6" customFormat="1" ht="15.75" customHeight="1">
      <c r="B128" s="161"/>
      <c r="C128" s="162"/>
      <c r="D128" s="159" t="s">
        <v>147</v>
      </c>
      <c r="E128" s="163"/>
      <c r="F128" s="163" t="s">
        <v>308</v>
      </c>
      <c r="G128" s="162"/>
      <c r="H128" s="164">
        <v>30.5</v>
      </c>
      <c r="J128" s="162"/>
      <c r="K128" s="162"/>
      <c r="L128" s="165"/>
      <c r="M128" s="166"/>
      <c r="N128" s="162"/>
      <c r="O128" s="162"/>
      <c r="P128" s="162"/>
      <c r="Q128" s="162"/>
      <c r="R128" s="162"/>
      <c r="S128" s="162"/>
      <c r="T128" s="167"/>
      <c r="AT128" s="168" t="s">
        <v>147</v>
      </c>
      <c r="AU128" s="168" t="s">
        <v>21</v>
      </c>
      <c r="AV128" s="168" t="s">
        <v>21</v>
      </c>
      <c r="AW128" s="168" t="s">
        <v>106</v>
      </c>
      <c r="AX128" s="168" t="s">
        <v>77</v>
      </c>
      <c r="AY128" s="168" t="s">
        <v>127</v>
      </c>
    </row>
    <row r="129" spans="2:51" s="6" customFormat="1" ht="15.75" customHeight="1">
      <c r="B129" s="170"/>
      <c r="C129" s="171"/>
      <c r="D129" s="169" t="s">
        <v>147</v>
      </c>
      <c r="E129" s="171"/>
      <c r="F129" s="172" t="s">
        <v>151</v>
      </c>
      <c r="G129" s="171"/>
      <c r="H129" s="173">
        <v>30.5</v>
      </c>
      <c r="J129" s="171"/>
      <c r="K129" s="171"/>
      <c r="L129" s="174"/>
      <c r="M129" s="175"/>
      <c r="N129" s="171"/>
      <c r="O129" s="171"/>
      <c r="P129" s="171"/>
      <c r="Q129" s="171"/>
      <c r="R129" s="171"/>
      <c r="S129" s="171"/>
      <c r="T129" s="176"/>
      <c r="AT129" s="177" t="s">
        <v>147</v>
      </c>
      <c r="AU129" s="177" t="s">
        <v>21</v>
      </c>
      <c r="AV129" s="177" t="s">
        <v>134</v>
      </c>
      <c r="AW129" s="177" t="s">
        <v>106</v>
      </c>
      <c r="AX129" s="177" t="s">
        <v>22</v>
      </c>
      <c r="AY129" s="177" t="s">
        <v>127</v>
      </c>
    </row>
    <row r="130" spans="2:65" s="6" customFormat="1" ht="15.75" customHeight="1">
      <c r="B130" s="24"/>
      <c r="C130" s="147" t="s">
        <v>217</v>
      </c>
      <c r="D130" s="147" t="s">
        <v>129</v>
      </c>
      <c r="E130" s="148" t="s">
        <v>309</v>
      </c>
      <c r="F130" s="149" t="s">
        <v>310</v>
      </c>
      <c r="G130" s="150" t="s">
        <v>145</v>
      </c>
      <c r="H130" s="151">
        <v>640.5</v>
      </c>
      <c r="I130" s="152"/>
      <c r="J130" s="153">
        <f>ROUND($I$130*$H$130,2)</f>
        <v>0</v>
      </c>
      <c r="K130" s="149"/>
      <c r="L130" s="44"/>
      <c r="M130" s="154"/>
      <c r="N130" s="155" t="s">
        <v>48</v>
      </c>
      <c r="O130" s="25"/>
      <c r="P130" s="25"/>
      <c r="Q130" s="156">
        <v>0</v>
      </c>
      <c r="R130" s="156">
        <f>$Q$130*$H$130</f>
        <v>0</v>
      </c>
      <c r="S130" s="156">
        <v>0</v>
      </c>
      <c r="T130" s="157">
        <f>$S$130*$H$130</f>
        <v>0</v>
      </c>
      <c r="AR130" s="91" t="s">
        <v>134</v>
      </c>
      <c r="AT130" s="91" t="s">
        <v>129</v>
      </c>
      <c r="AU130" s="91" t="s">
        <v>21</v>
      </c>
      <c r="AY130" s="6" t="s">
        <v>127</v>
      </c>
      <c r="BE130" s="158">
        <f>IF($N$130="základní",$J$130,0)</f>
        <v>0</v>
      </c>
      <c r="BF130" s="158">
        <f>IF($N$130="snížená",$J$130,0)</f>
        <v>0</v>
      </c>
      <c r="BG130" s="158">
        <f>IF($N$130="zákl. přenesená",$J$130,0)</f>
        <v>0</v>
      </c>
      <c r="BH130" s="158">
        <f>IF($N$130="sníž. přenesená",$J$130,0)</f>
        <v>0</v>
      </c>
      <c r="BI130" s="158">
        <f>IF($N$130="nulová",$J$130,0)</f>
        <v>0</v>
      </c>
      <c r="BJ130" s="91" t="s">
        <v>22</v>
      </c>
      <c r="BK130" s="158">
        <f>ROUND($I$130*$H$130,2)</f>
        <v>0</v>
      </c>
      <c r="BL130" s="91" t="s">
        <v>134</v>
      </c>
      <c r="BM130" s="91" t="s">
        <v>311</v>
      </c>
    </row>
    <row r="131" spans="2:51" s="6" customFormat="1" ht="15.75" customHeight="1">
      <c r="B131" s="161"/>
      <c r="C131" s="162"/>
      <c r="D131" s="159" t="s">
        <v>147</v>
      </c>
      <c r="E131" s="163"/>
      <c r="F131" s="163" t="s">
        <v>312</v>
      </c>
      <c r="G131" s="162"/>
      <c r="H131" s="164">
        <v>640.5</v>
      </c>
      <c r="J131" s="162"/>
      <c r="K131" s="162"/>
      <c r="L131" s="165"/>
      <c r="M131" s="166"/>
      <c r="N131" s="162"/>
      <c r="O131" s="162"/>
      <c r="P131" s="162"/>
      <c r="Q131" s="162"/>
      <c r="R131" s="162"/>
      <c r="S131" s="162"/>
      <c r="T131" s="167"/>
      <c r="AT131" s="168" t="s">
        <v>147</v>
      </c>
      <c r="AU131" s="168" t="s">
        <v>21</v>
      </c>
      <c r="AV131" s="168" t="s">
        <v>21</v>
      </c>
      <c r="AW131" s="168" t="s">
        <v>106</v>
      </c>
      <c r="AX131" s="168" t="s">
        <v>77</v>
      </c>
      <c r="AY131" s="168" t="s">
        <v>127</v>
      </c>
    </row>
    <row r="132" spans="2:51" s="6" customFormat="1" ht="15.75" customHeight="1">
      <c r="B132" s="170"/>
      <c r="C132" s="171"/>
      <c r="D132" s="169" t="s">
        <v>147</v>
      </c>
      <c r="E132" s="171"/>
      <c r="F132" s="172" t="s">
        <v>151</v>
      </c>
      <c r="G132" s="171"/>
      <c r="H132" s="173">
        <v>640.5</v>
      </c>
      <c r="J132" s="171"/>
      <c r="K132" s="171"/>
      <c r="L132" s="174"/>
      <c r="M132" s="175"/>
      <c r="N132" s="171"/>
      <c r="O132" s="171"/>
      <c r="P132" s="171"/>
      <c r="Q132" s="171"/>
      <c r="R132" s="171"/>
      <c r="S132" s="171"/>
      <c r="T132" s="176"/>
      <c r="AT132" s="177" t="s">
        <v>147</v>
      </c>
      <c r="AU132" s="177" t="s">
        <v>21</v>
      </c>
      <c r="AV132" s="177" t="s">
        <v>134</v>
      </c>
      <c r="AW132" s="177" t="s">
        <v>106</v>
      </c>
      <c r="AX132" s="177" t="s">
        <v>22</v>
      </c>
      <c r="AY132" s="177" t="s">
        <v>127</v>
      </c>
    </row>
    <row r="133" spans="2:65" s="6" customFormat="1" ht="15.75" customHeight="1">
      <c r="B133" s="24"/>
      <c r="C133" s="147" t="s">
        <v>222</v>
      </c>
      <c r="D133" s="147" t="s">
        <v>129</v>
      </c>
      <c r="E133" s="148" t="s">
        <v>313</v>
      </c>
      <c r="F133" s="149" t="s">
        <v>314</v>
      </c>
      <c r="G133" s="150" t="s">
        <v>145</v>
      </c>
      <c r="H133" s="151">
        <v>641</v>
      </c>
      <c r="I133" s="152"/>
      <c r="J133" s="153">
        <f>ROUND($I$133*$H$133,2)</f>
        <v>0</v>
      </c>
      <c r="K133" s="149"/>
      <c r="L133" s="44"/>
      <c r="M133" s="154"/>
      <c r="N133" s="155" t="s">
        <v>48</v>
      </c>
      <c r="O133" s="25"/>
      <c r="P133" s="25"/>
      <c r="Q133" s="156">
        <v>0</v>
      </c>
      <c r="R133" s="156">
        <f>$Q$133*$H$133</f>
        <v>0</v>
      </c>
      <c r="S133" s="156">
        <v>0</v>
      </c>
      <c r="T133" s="157">
        <f>$S$133*$H$133</f>
        <v>0</v>
      </c>
      <c r="AR133" s="91" t="s">
        <v>134</v>
      </c>
      <c r="AT133" s="91" t="s">
        <v>129</v>
      </c>
      <c r="AU133" s="91" t="s">
        <v>21</v>
      </c>
      <c r="AY133" s="6" t="s">
        <v>127</v>
      </c>
      <c r="BE133" s="158">
        <f>IF($N$133="základní",$J$133,0)</f>
        <v>0</v>
      </c>
      <c r="BF133" s="158">
        <f>IF($N$133="snížená",$J$133,0)</f>
        <v>0</v>
      </c>
      <c r="BG133" s="158">
        <f>IF($N$133="zákl. přenesená",$J$133,0)</f>
        <v>0</v>
      </c>
      <c r="BH133" s="158">
        <f>IF($N$133="sníž. přenesená",$J$133,0)</f>
        <v>0</v>
      </c>
      <c r="BI133" s="158">
        <f>IF($N$133="nulová",$J$133,0)</f>
        <v>0</v>
      </c>
      <c r="BJ133" s="91" t="s">
        <v>22</v>
      </c>
      <c r="BK133" s="158">
        <f>ROUND($I$133*$H$133,2)</f>
        <v>0</v>
      </c>
      <c r="BL133" s="91" t="s">
        <v>134</v>
      </c>
      <c r="BM133" s="91" t="s">
        <v>315</v>
      </c>
    </row>
    <row r="134" spans="2:51" s="6" customFormat="1" ht="15.75" customHeight="1">
      <c r="B134" s="161"/>
      <c r="C134" s="162"/>
      <c r="D134" s="159" t="s">
        <v>147</v>
      </c>
      <c r="E134" s="163"/>
      <c r="F134" s="163" t="s">
        <v>316</v>
      </c>
      <c r="G134" s="162"/>
      <c r="H134" s="164">
        <v>641</v>
      </c>
      <c r="J134" s="162"/>
      <c r="K134" s="162"/>
      <c r="L134" s="165"/>
      <c r="M134" s="166"/>
      <c r="N134" s="162"/>
      <c r="O134" s="162"/>
      <c r="P134" s="162"/>
      <c r="Q134" s="162"/>
      <c r="R134" s="162"/>
      <c r="S134" s="162"/>
      <c r="T134" s="167"/>
      <c r="AT134" s="168" t="s">
        <v>147</v>
      </c>
      <c r="AU134" s="168" t="s">
        <v>21</v>
      </c>
      <c r="AV134" s="168" t="s">
        <v>21</v>
      </c>
      <c r="AW134" s="168" t="s">
        <v>106</v>
      </c>
      <c r="AX134" s="168" t="s">
        <v>22</v>
      </c>
      <c r="AY134" s="168" t="s">
        <v>127</v>
      </c>
    </row>
    <row r="135" spans="2:65" s="6" customFormat="1" ht="15.75" customHeight="1">
      <c r="B135" s="24"/>
      <c r="C135" s="147" t="s">
        <v>227</v>
      </c>
      <c r="D135" s="147" t="s">
        <v>129</v>
      </c>
      <c r="E135" s="148" t="s">
        <v>317</v>
      </c>
      <c r="F135" s="149" t="s">
        <v>318</v>
      </c>
      <c r="G135" s="150" t="s">
        <v>145</v>
      </c>
      <c r="H135" s="151">
        <v>4.5</v>
      </c>
      <c r="I135" s="152"/>
      <c r="J135" s="153">
        <f>ROUND($I$135*$H$135,2)</f>
        <v>0</v>
      </c>
      <c r="K135" s="149" t="s">
        <v>133</v>
      </c>
      <c r="L135" s="44"/>
      <c r="M135" s="154"/>
      <c r="N135" s="155" t="s">
        <v>48</v>
      </c>
      <c r="O135" s="25"/>
      <c r="P135" s="25"/>
      <c r="Q135" s="156">
        <v>0.167</v>
      </c>
      <c r="R135" s="156">
        <f>$Q$135*$H$135</f>
        <v>0.7515000000000001</v>
      </c>
      <c r="S135" s="156">
        <v>0</v>
      </c>
      <c r="T135" s="157">
        <f>$S$135*$H$135</f>
        <v>0</v>
      </c>
      <c r="AR135" s="91" t="s">
        <v>134</v>
      </c>
      <c r="AT135" s="91" t="s">
        <v>129</v>
      </c>
      <c r="AU135" s="91" t="s">
        <v>21</v>
      </c>
      <c r="AY135" s="6" t="s">
        <v>127</v>
      </c>
      <c r="BE135" s="158">
        <f>IF($N$135="základní",$J$135,0)</f>
        <v>0</v>
      </c>
      <c r="BF135" s="158">
        <f>IF($N$135="snížená",$J$135,0)</f>
        <v>0</v>
      </c>
      <c r="BG135" s="158">
        <f>IF($N$135="zákl. přenesená",$J$135,0)</f>
        <v>0</v>
      </c>
      <c r="BH135" s="158">
        <f>IF($N$135="sníž. přenesená",$J$135,0)</f>
        <v>0</v>
      </c>
      <c r="BI135" s="158">
        <f>IF($N$135="nulová",$J$135,0)</f>
        <v>0</v>
      </c>
      <c r="BJ135" s="91" t="s">
        <v>22</v>
      </c>
      <c r="BK135" s="158">
        <f>ROUND($I$135*$H$135,2)</f>
        <v>0</v>
      </c>
      <c r="BL135" s="91" t="s">
        <v>134</v>
      </c>
      <c r="BM135" s="91" t="s">
        <v>319</v>
      </c>
    </row>
    <row r="136" spans="2:47" s="6" customFormat="1" ht="30.75" customHeight="1">
      <c r="B136" s="24"/>
      <c r="C136" s="25"/>
      <c r="D136" s="159" t="s">
        <v>136</v>
      </c>
      <c r="E136" s="25"/>
      <c r="F136" s="160" t="s">
        <v>320</v>
      </c>
      <c r="G136" s="25"/>
      <c r="H136" s="25"/>
      <c r="J136" s="25"/>
      <c r="K136" s="25"/>
      <c r="L136" s="44"/>
      <c r="M136" s="57"/>
      <c r="N136" s="25"/>
      <c r="O136" s="25"/>
      <c r="P136" s="25"/>
      <c r="Q136" s="25"/>
      <c r="R136" s="25"/>
      <c r="S136" s="25"/>
      <c r="T136" s="58"/>
      <c r="AT136" s="6" t="s">
        <v>136</v>
      </c>
      <c r="AU136" s="6" t="s">
        <v>21</v>
      </c>
    </row>
    <row r="137" spans="2:65" s="6" customFormat="1" ht="15.75" customHeight="1">
      <c r="B137" s="24"/>
      <c r="C137" s="181" t="s">
        <v>232</v>
      </c>
      <c r="D137" s="181" t="s">
        <v>286</v>
      </c>
      <c r="E137" s="182" t="s">
        <v>321</v>
      </c>
      <c r="F137" s="183" t="s">
        <v>322</v>
      </c>
      <c r="G137" s="184" t="s">
        <v>210</v>
      </c>
      <c r="H137" s="185">
        <v>0.529</v>
      </c>
      <c r="I137" s="186"/>
      <c r="J137" s="187">
        <f>ROUND($I$137*$H$137,2)</f>
        <v>0</v>
      </c>
      <c r="K137" s="183" t="s">
        <v>133</v>
      </c>
      <c r="L137" s="188"/>
      <c r="M137" s="189"/>
      <c r="N137" s="190" t="s">
        <v>48</v>
      </c>
      <c r="O137" s="25"/>
      <c r="P137" s="25"/>
      <c r="Q137" s="156">
        <v>1</v>
      </c>
      <c r="R137" s="156">
        <f>$Q$137*$H$137</f>
        <v>0.529</v>
      </c>
      <c r="S137" s="156">
        <v>0</v>
      </c>
      <c r="T137" s="157">
        <f>$S$137*$H$137</f>
        <v>0</v>
      </c>
      <c r="AR137" s="91" t="s">
        <v>173</v>
      </c>
      <c r="AT137" s="91" t="s">
        <v>286</v>
      </c>
      <c r="AU137" s="91" t="s">
        <v>21</v>
      </c>
      <c r="AY137" s="6" t="s">
        <v>127</v>
      </c>
      <c r="BE137" s="158">
        <f>IF($N$137="základní",$J$137,0)</f>
        <v>0</v>
      </c>
      <c r="BF137" s="158">
        <f>IF($N$137="snížená",$J$137,0)</f>
        <v>0</v>
      </c>
      <c r="BG137" s="158">
        <f>IF($N$137="zákl. přenesená",$J$137,0)</f>
        <v>0</v>
      </c>
      <c r="BH137" s="158">
        <f>IF($N$137="sníž. přenesená",$J$137,0)</f>
        <v>0</v>
      </c>
      <c r="BI137" s="158">
        <f>IF($N$137="nulová",$J$137,0)</f>
        <v>0</v>
      </c>
      <c r="BJ137" s="91" t="s">
        <v>22</v>
      </c>
      <c r="BK137" s="158">
        <f>ROUND($I$137*$H$137,2)</f>
        <v>0</v>
      </c>
      <c r="BL137" s="91" t="s">
        <v>134</v>
      </c>
      <c r="BM137" s="91" t="s">
        <v>323</v>
      </c>
    </row>
    <row r="138" spans="2:51" s="6" customFormat="1" ht="15.75" customHeight="1">
      <c r="B138" s="161"/>
      <c r="C138" s="162"/>
      <c r="D138" s="159" t="s">
        <v>147</v>
      </c>
      <c r="E138" s="163"/>
      <c r="F138" s="163" t="s">
        <v>324</v>
      </c>
      <c r="G138" s="162"/>
      <c r="H138" s="164">
        <v>0.529</v>
      </c>
      <c r="J138" s="162"/>
      <c r="K138" s="162"/>
      <c r="L138" s="165"/>
      <c r="M138" s="166"/>
      <c r="N138" s="162"/>
      <c r="O138" s="162"/>
      <c r="P138" s="162"/>
      <c r="Q138" s="162"/>
      <c r="R138" s="162"/>
      <c r="S138" s="162"/>
      <c r="T138" s="167"/>
      <c r="AT138" s="168" t="s">
        <v>147</v>
      </c>
      <c r="AU138" s="168" t="s">
        <v>21</v>
      </c>
      <c r="AV138" s="168" t="s">
        <v>21</v>
      </c>
      <c r="AW138" s="168" t="s">
        <v>106</v>
      </c>
      <c r="AX138" s="168" t="s">
        <v>77</v>
      </c>
      <c r="AY138" s="168" t="s">
        <v>127</v>
      </c>
    </row>
    <row r="139" spans="2:51" s="6" customFormat="1" ht="15.75" customHeight="1">
      <c r="B139" s="170"/>
      <c r="C139" s="171"/>
      <c r="D139" s="169" t="s">
        <v>147</v>
      </c>
      <c r="E139" s="171"/>
      <c r="F139" s="172" t="s">
        <v>151</v>
      </c>
      <c r="G139" s="171"/>
      <c r="H139" s="173">
        <v>0.529</v>
      </c>
      <c r="J139" s="171"/>
      <c r="K139" s="171"/>
      <c r="L139" s="174"/>
      <c r="M139" s="175"/>
      <c r="N139" s="171"/>
      <c r="O139" s="171"/>
      <c r="P139" s="171"/>
      <c r="Q139" s="171"/>
      <c r="R139" s="171"/>
      <c r="S139" s="171"/>
      <c r="T139" s="176"/>
      <c r="AT139" s="177" t="s">
        <v>147</v>
      </c>
      <c r="AU139" s="177" t="s">
        <v>21</v>
      </c>
      <c r="AV139" s="177" t="s">
        <v>134</v>
      </c>
      <c r="AW139" s="177" t="s">
        <v>106</v>
      </c>
      <c r="AX139" s="177" t="s">
        <v>22</v>
      </c>
      <c r="AY139" s="177" t="s">
        <v>127</v>
      </c>
    </row>
    <row r="140" spans="2:65" s="6" customFormat="1" ht="15.75" customHeight="1">
      <c r="B140" s="24"/>
      <c r="C140" s="147" t="s">
        <v>325</v>
      </c>
      <c r="D140" s="147" t="s">
        <v>129</v>
      </c>
      <c r="E140" s="148" t="s">
        <v>326</v>
      </c>
      <c r="F140" s="149" t="s">
        <v>327</v>
      </c>
      <c r="G140" s="150" t="s">
        <v>154</v>
      </c>
      <c r="H140" s="151">
        <v>225</v>
      </c>
      <c r="I140" s="152"/>
      <c r="J140" s="153">
        <f>ROUND($I$140*$H$140,2)</f>
        <v>0</v>
      </c>
      <c r="K140" s="149" t="s">
        <v>133</v>
      </c>
      <c r="L140" s="44"/>
      <c r="M140" s="154"/>
      <c r="N140" s="155" t="s">
        <v>48</v>
      </c>
      <c r="O140" s="25"/>
      <c r="P140" s="25"/>
      <c r="Q140" s="156">
        <v>0</v>
      </c>
      <c r="R140" s="156">
        <f>$Q$140*$H$140</f>
        <v>0</v>
      </c>
      <c r="S140" s="156">
        <v>0</v>
      </c>
      <c r="T140" s="157">
        <f>$S$140*$H$140</f>
        <v>0</v>
      </c>
      <c r="AR140" s="91" t="s">
        <v>134</v>
      </c>
      <c r="AT140" s="91" t="s">
        <v>129</v>
      </c>
      <c r="AU140" s="91" t="s">
        <v>21</v>
      </c>
      <c r="AY140" s="6" t="s">
        <v>127</v>
      </c>
      <c r="BE140" s="158">
        <f>IF($N$140="základní",$J$140,0)</f>
        <v>0</v>
      </c>
      <c r="BF140" s="158">
        <f>IF($N$140="snížená",$J$140,0)</f>
        <v>0</v>
      </c>
      <c r="BG140" s="158">
        <f>IF($N$140="zákl. přenesená",$J$140,0)</f>
        <v>0</v>
      </c>
      <c r="BH140" s="158">
        <f>IF($N$140="sníž. přenesená",$J$140,0)</f>
        <v>0</v>
      </c>
      <c r="BI140" s="158">
        <f>IF($N$140="nulová",$J$140,0)</f>
        <v>0</v>
      </c>
      <c r="BJ140" s="91" t="s">
        <v>22</v>
      </c>
      <c r="BK140" s="158">
        <f>ROUND($I$140*$H$140,2)</f>
        <v>0</v>
      </c>
      <c r="BL140" s="91" t="s">
        <v>134</v>
      </c>
      <c r="BM140" s="91" t="s">
        <v>328</v>
      </c>
    </row>
    <row r="141" spans="2:51" s="6" customFormat="1" ht="15.75" customHeight="1">
      <c r="B141" s="161"/>
      <c r="C141" s="162"/>
      <c r="D141" s="159" t="s">
        <v>147</v>
      </c>
      <c r="E141" s="163"/>
      <c r="F141" s="163" t="s">
        <v>329</v>
      </c>
      <c r="G141" s="162"/>
      <c r="H141" s="164">
        <v>225</v>
      </c>
      <c r="J141" s="162"/>
      <c r="K141" s="162"/>
      <c r="L141" s="165"/>
      <c r="M141" s="166"/>
      <c r="N141" s="162"/>
      <c r="O141" s="162"/>
      <c r="P141" s="162"/>
      <c r="Q141" s="162"/>
      <c r="R141" s="162"/>
      <c r="S141" s="162"/>
      <c r="T141" s="167"/>
      <c r="AT141" s="168" t="s">
        <v>147</v>
      </c>
      <c r="AU141" s="168" t="s">
        <v>21</v>
      </c>
      <c r="AV141" s="168" t="s">
        <v>21</v>
      </c>
      <c r="AW141" s="168" t="s">
        <v>106</v>
      </c>
      <c r="AX141" s="168" t="s">
        <v>77</v>
      </c>
      <c r="AY141" s="168" t="s">
        <v>127</v>
      </c>
    </row>
    <row r="142" spans="2:51" s="6" customFormat="1" ht="15.75" customHeight="1">
      <c r="B142" s="170"/>
      <c r="C142" s="171"/>
      <c r="D142" s="169" t="s">
        <v>147</v>
      </c>
      <c r="E142" s="171"/>
      <c r="F142" s="172" t="s">
        <v>151</v>
      </c>
      <c r="G142" s="171"/>
      <c r="H142" s="173">
        <v>225</v>
      </c>
      <c r="J142" s="171"/>
      <c r="K142" s="171"/>
      <c r="L142" s="174"/>
      <c r="M142" s="175"/>
      <c r="N142" s="171"/>
      <c r="O142" s="171"/>
      <c r="P142" s="171"/>
      <c r="Q142" s="171"/>
      <c r="R142" s="171"/>
      <c r="S142" s="171"/>
      <c r="T142" s="176"/>
      <c r="AT142" s="177" t="s">
        <v>147</v>
      </c>
      <c r="AU142" s="177" t="s">
        <v>21</v>
      </c>
      <c r="AV142" s="177" t="s">
        <v>134</v>
      </c>
      <c r="AW142" s="177" t="s">
        <v>106</v>
      </c>
      <c r="AX142" s="177" t="s">
        <v>22</v>
      </c>
      <c r="AY142" s="177" t="s">
        <v>127</v>
      </c>
    </row>
    <row r="143" spans="2:65" s="6" customFormat="1" ht="15.75" customHeight="1">
      <c r="B143" s="24"/>
      <c r="C143" s="147" t="s">
        <v>6</v>
      </c>
      <c r="D143" s="147" t="s">
        <v>129</v>
      </c>
      <c r="E143" s="148" t="s">
        <v>330</v>
      </c>
      <c r="F143" s="149" t="s">
        <v>331</v>
      </c>
      <c r="G143" s="150" t="s">
        <v>154</v>
      </c>
      <c r="H143" s="151">
        <v>225</v>
      </c>
      <c r="I143" s="152"/>
      <c r="J143" s="153">
        <f>ROUND($I$143*$H$143,2)</f>
        <v>0</v>
      </c>
      <c r="K143" s="149" t="s">
        <v>133</v>
      </c>
      <c r="L143" s="44"/>
      <c r="M143" s="154"/>
      <c r="N143" s="155" t="s">
        <v>48</v>
      </c>
      <c r="O143" s="25"/>
      <c r="P143" s="25"/>
      <c r="Q143" s="156">
        <v>0.0036</v>
      </c>
      <c r="R143" s="156">
        <f>$Q$143*$H$143</f>
        <v>0.8099999999999999</v>
      </c>
      <c r="S143" s="156">
        <v>0</v>
      </c>
      <c r="T143" s="157">
        <f>$S$143*$H$143</f>
        <v>0</v>
      </c>
      <c r="AR143" s="91" t="s">
        <v>134</v>
      </c>
      <c r="AT143" s="91" t="s">
        <v>129</v>
      </c>
      <c r="AU143" s="91" t="s">
        <v>21</v>
      </c>
      <c r="AY143" s="6" t="s">
        <v>127</v>
      </c>
      <c r="BE143" s="158">
        <f>IF($N$143="základní",$J$143,0)</f>
        <v>0</v>
      </c>
      <c r="BF143" s="158">
        <f>IF($N$143="snížená",$J$143,0)</f>
        <v>0</v>
      </c>
      <c r="BG143" s="158">
        <f>IF($N$143="zákl. přenesená",$J$143,0)</f>
        <v>0</v>
      </c>
      <c r="BH143" s="158">
        <f>IF($N$143="sníž. přenesená",$J$143,0)</f>
        <v>0</v>
      </c>
      <c r="BI143" s="158">
        <f>IF($N$143="nulová",$J$143,0)</f>
        <v>0</v>
      </c>
      <c r="BJ143" s="91" t="s">
        <v>22</v>
      </c>
      <c r="BK143" s="158">
        <f>ROUND($I$143*$H$143,2)</f>
        <v>0</v>
      </c>
      <c r="BL143" s="91" t="s">
        <v>134</v>
      </c>
      <c r="BM143" s="91" t="s">
        <v>332</v>
      </c>
    </row>
    <row r="144" spans="2:65" s="6" customFormat="1" ht="15.75" customHeight="1">
      <c r="B144" s="24"/>
      <c r="C144" s="150" t="s">
        <v>333</v>
      </c>
      <c r="D144" s="150" t="s">
        <v>129</v>
      </c>
      <c r="E144" s="148" t="s">
        <v>334</v>
      </c>
      <c r="F144" s="149" t="s">
        <v>335</v>
      </c>
      <c r="G144" s="150" t="s">
        <v>145</v>
      </c>
      <c r="H144" s="151">
        <v>135</v>
      </c>
      <c r="I144" s="152"/>
      <c r="J144" s="153">
        <f>ROUND($I$144*$H$144,2)</f>
        <v>0</v>
      </c>
      <c r="K144" s="149" t="s">
        <v>269</v>
      </c>
      <c r="L144" s="44"/>
      <c r="M144" s="154"/>
      <c r="N144" s="155" t="s">
        <v>48</v>
      </c>
      <c r="O144" s="25"/>
      <c r="P144" s="25"/>
      <c r="Q144" s="156">
        <v>0</v>
      </c>
      <c r="R144" s="156">
        <f>$Q$144*$H$144</f>
        <v>0</v>
      </c>
      <c r="S144" s="156">
        <v>0</v>
      </c>
      <c r="T144" s="157">
        <f>$S$144*$H$144</f>
        <v>0</v>
      </c>
      <c r="AR144" s="91" t="s">
        <v>134</v>
      </c>
      <c r="AT144" s="91" t="s">
        <v>129</v>
      </c>
      <c r="AU144" s="91" t="s">
        <v>21</v>
      </c>
      <c r="AY144" s="91" t="s">
        <v>127</v>
      </c>
      <c r="BE144" s="158">
        <f>IF($N$144="základní",$J$144,0)</f>
        <v>0</v>
      </c>
      <c r="BF144" s="158">
        <f>IF($N$144="snížená",$J$144,0)</f>
        <v>0</v>
      </c>
      <c r="BG144" s="158">
        <f>IF($N$144="zákl. přenesená",$J$144,0)</f>
        <v>0</v>
      </c>
      <c r="BH144" s="158">
        <f>IF($N$144="sníž. přenesená",$J$144,0)</f>
        <v>0</v>
      </c>
      <c r="BI144" s="158">
        <f>IF($N$144="nulová",$J$144,0)</f>
        <v>0</v>
      </c>
      <c r="BJ144" s="91" t="s">
        <v>22</v>
      </c>
      <c r="BK144" s="158">
        <f>ROUND($I$144*$H$144,2)</f>
        <v>0</v>
      </c>
      <c r="BL144" s="91" t="s">
        <v>134</v>
      </c>
      <c r="BM144" s="91" t="s">
        <v>336</v>
      </c>
    </row>
    <row r="145" spans="2:65" s="6" customFormat="1" ht="15.75" customHeight="1">
      <c r="B145" s="24"/>
      <c r="C145" s="150" t="s">
        <v>337</v>
      </c>
      <c r="D145" s="150" t="s">
        <v>129</v>
      </c>
      <c r="E145" s="148" t="s">
        <v>338</v>
      </c>
      <c r="F145" s="149" t="s">
        <v>339</v>
      </c>
      <c r="G145" s="150" t="s">
        <v>145</v>
      </c>
      <c r="H145" s="151">
        <v>135</v>
      </c>
      <c r="I145" s="152"/>
      <c r="J145" s="153">
        <f>ROUND($I$145*$H$145,2)</f>
        <v>0</v>
      </c>
      <c r="K145" s="149"/>
      <c r="L145" s="44"/>
      <c r="M145" s="154"/>
      <c r="N145" s="155" t="s">
        <v>48</v>
      </c>
      <c r="O145" s="25"/>
      <c r="P145" s="25"/>
      <c r="Q145" s="156">
        <v>0.00071</v>
      </c>
      <c r="R145" s="156">
        <f>$Q$145*$H$145</f>
        <v>0.09585</v>
      </c>
      <c r="S145" s="156">
        <v>0</v>
      </c>
      <c r="T145" s="157">
        <f>$S$145*$H$145</f>
        <v>0</v>
      </c>
      <c r="AR145" s="91" t="s">
        <v>134</v>
      </c>
      <c r="AT145" s="91" t="s">
        <v>129</v>
      </c>
      <c r="AU145" s="91" t="s">
        <v>21</v>
      </c>
      <c r="AY145" s="91" t="s">
        <v>127</v>
      </c>
      <c r="BE145" s="158">
        <f>IF($N$145="základní",$J$145,0)</f>
        <v>0</v>
      </c>
      <c r="BF145" s="158">
        <f>IF($N$145="snížená",$J$145,0)</f>
        <v>0</v>
      </c>
      <c r="BG145" s="158">
        <f>IF($N$145="zákl. přenesená",$J$145,0)</f>
        <v>0</v>
      </c>
      <c r="BH145" s="158">
        <f>IF($N$145="sníž. přenesená",$J$145,0)</f>
        <v>0</v>
      </c>
      <c r="BI145" s="158">
        <f>IF($N$145="nulová",$J$145,0)</f>
        <v>0</v>
      </c>
      <c r="BJ145" s="91" t="s">
        <v>22</v>
      </c>
      <c r="BK145" s="158">
        <f>ROUND($I$145*$H$145,2)</f>
        <v>0</v>
      </c>
      <c r="BL145" s="91" t="s">
        <v>134</v>
      </c>
      <c r="BM145" s="91" t="s">
        <v>340</v>
      </c>
    </row>
    <row r="146" spans="2:51" s="6" customFormat="1" ht="15.75" customHeight="1">
      <c r="B146" s="161"/>
      <c r="C146" s="162"/>
      <c r="D146" s="159" t="s">
        <v>147</v>
      </c>
      <c r="E146" s="163"/>
      <c r="F146" s="163" t="s">
        <v>341</v>
      </c>
      <c r="G146" s="162"/>
      <c r="H146" s="164">
        <v>135</v>
      </c>
      <c r="J146" s="162"/>
      <c r="K146" s="162"/>
      <c r="L146" s="165"/>
      <c r="M146" s="166"/>
      <c r="N146" s="162"/>
      <c r="O146" s="162"/>
      <c r="P146" s="162"/>
      <c r="Q146" s="162"/>
      <c r="R146" s="162"/>
      <c r="S146" s="162"/>
      <c r="T146" s="167"/>
      <c r="AT146" s="168" t="s">
        <v>147</v>
      </c>
      <c r="AU146" s="168" t="s">
        <v>21</v>
      </c>
      <c r="AV146" s="168" t="s">
        <v>21</v>
      </c>
      <c r="AW146" s="168" t="s">
        <v>106</v>
      </c>
      <c r="AX146" s="168" t="s">
        <v>22</v>
      </c>
      <c r="AY146" s="168" t="s">
        <v>127</v>
      </c>
    </row>
    <row r="147" spans="2:65" s="6" customFormat="1" ht="15.75" customHeight="1">
      <c r="B147" s="24"/>
      <c r="C147" s="147" t="s">
        <v>342</v>
      </c>
      <c r="D147" s="147" t="s">
        <v>129</v>
      </c>
      <c r="E147" s="148" t="s">
        <v>343</v>
      </c>
      <c r="F147" s="149" t="s">
        <v>344</v>
      </c>
      <c r="G147" s="150" t="s">
        <v>145</v>
      </c>
      <c r="H147" s="151">
        <v>135</v>
      </c>
      <c r="I147" s="152"/>
      <c r="J147" s="153">
        <f>ROUND($I$147*$H$147,2)</f>
        <v>0</v>
      </c>
      <c r="K147" s="149" t="s">
        <v>269</v>
      </c>
      <c r="L147" s="44"/>
      <c r="M147" s="154"/>
      <c r="N147" s="155" t="s">
        <v>48</v>
      </c>
      <c r="O147" s="25"/>
      <c r="P147" s="25"/>
      <c r="Q147" s="156">
        <v>0</v>
      </c>
      <c r="R147" s="156">
        <f>$Q$147*$H$147</f>
        <v>0</v>
      </c>
      <c r="S147" s="156">
        <v>0</v>
      </c>
      <c r="T147" s="157">
        <f>$S$147*$H$147</f>
        <v>0</v>
      </c>
      <c r="AR147" s="91" t="s">
        <v>134</v>
      </c>
      <c r="AT147" s="91" t="s">
        <v>129</v>
      </c>
      <c r="AU147" s="91" t="s">
        <v>21</v>
      </c>
      <c r="AY147" s="6" t="s">
        <v>127</v>
      </c>
      <c r="BE147" s="158">
        <f>IF($N$147="základní",$J$147,0)</f>
        <v>0</v>
      </c>
      <c r="BF147" s="158">
        <f>IF($N$147="snížená",$J$147,0)</f>
        <v>0</v>
      </c>
      <c r="BG147" s="158">
        <f>IF($N$147="zákl. přenesená",$J$147,0)</f>
        <v>0</v>
      </c>
      <c r="BH147" s="158">
        <f>IF($N$147="sníž. přenesená",$J$147,0)</f>
        <v>0</v>
      </c>
      <c r="BI147" s="158">
        <f>IF($N$147="nulová",$J$147,0)</f>
        <v>0</v>
      </c>
      <c r="BJ147" s="91" t="s">
        <v>22</v>
      </c>
      <c r="BK147" s="158">
        <f>ROUND($I$147*$H$147,2)</f>
        <v>0</v>
      </c>
      <c r="BL147" s="91" t="s">
        <v>134</v>
      </c>
      <c r="BM147" s="91" t="s">
        <v>345</v>
      </c>
    </row>
    <row r="148" spans="2:51" s="6" customFormat="1" ht="15.75" customHeight="1">
      <c r="B148" s="161"/>
      <c r="C148" s="162"/>
      <c r="D148" s="159" t="s">
        <v>147</v>
      </c>
      <c r="E148" s="163"/>
      <c r="F148" s="163" t="s">
        <v>346</v>
      </c>
      <c r="G148" s="162"/>
      <c r="H148" s="164">
        <v>135</v>
      </c>
      <c r="J148" s="162"/>
      <c r="K148" s="162"/>
      <c r="L148" s="165"/>
      <c r="M148" s="166"/>
      <c r="N148" s="162"/>
      <c r="O148" s="162"/>
      <c r="P148" s="162"/>
      <c r="Q148" s="162"/>
      <c r="R148" s="162"/>
      <c r="S148" s="162"/>
      <c r="T148" s="167"/>
      <c r="AT148" s="168" t="s">
        <v>147</v>
      </c>
      <c r="AU148" s="168" t="s">
        <v>21</v>
      </c>
      <c r="AV148" s="168" t="s">
        <v>21</v>
      </c>
      <c r="AW148" s="168" t="s">
        <v>106</v>
      </c>
      <c r="AX148" s="168" t="s">
        <v>77</v>
      </c>
      <c r="AY148" s="168" t="s">
        <v>127</v>
      </c>
    </row>
    <row r="149" spans="2:51" s="6" customFormat="1" ht="15.75" customHeight="1">
      <c r="B149" s="170"/>
      <c r="C149" s="171"/>
      <c r="D149" s="169" t="s">
        <v>147</v>
      </c>
      <c r="E149" s="171"/>
      <c r="F149" s="172" t="s">
        <v>151</v>
      </c>
      <c r="G149" s="171"/>
      <c r="H149" s="173">
        <v>135</v>
      </c>
      <c r="J149" s="171"/>
      <c r="K149" s="171"/>
      <c r="L149" s="174"/>
      <c r="M149" s="175"/>
      <c r="N149" s="171"/>
      <c r="O149" s="171"/>
      <c r="P149" s="171"/>
      <c r="Q149" s="171"/>
      <c r="R149" s="171"/>
      <c r="S149" s="171"/>
      <c r="T149" s="176"/>
      <c r="AT149" s="177" t="s">
        <v>147</v>
      </c>
      <c r="AU149" s="177" t="s">
        <v>21</v>
      </c>
      <c r="AV149" s="177" t="s">
        <v>134</v>
      </c>
      <c r="AW149" s="177" t="s">
        <v>106</v>
      </c>
      <c r="AX149" s="177" t="s">
        <v>22</v>
      </c>
      <c r="AY149" s="177" t="s">
        <v>127</v>
      </c>
    </row>
    <row r="150" spans="2:65" s="6" customFormat="1" ht="15.75" customHeight="1">
      <c r="B150" s="24"/>
      <c r="C150" s="147" t="s">
        <v>347</v>
      </c>
      <c r="D150" s="147" t="s">
        <v>129</v>
      </c>
      <c r="E150" s="148" t="s">
        <v>348</v>
      </c>
      <c r="F150" s="149" t="s">
        <v>349</v>
      </c>
      <c r="G150" s="150" t="s">
        <v>145</v>
      </c>
      <c r="H150" s="151">
        <v>135</v>
      </c>
      <c r="I150" s="152"/>
      <c r="J150" s="153">
        <f>ROUND($I$150*$H$150,2)</f>
        <v>0</v>
      </c>
      <c r="K150" s="149"/>
      <c r="L150" s="44"/>
      <c r="M150" s="154"/>
      <c r="N150" s="155" t="s">
        <v>48</v>
      </c>
      <c r="O150" s="25"/>
      <c r="P150" s="25"/>
      <c r="Q150" s="156">
        <v>0.00652</v>
      </c>
      <c r="R150" s="156">
        <f>$Q$150*$H$150</f>
        <v>0.8802</v>
      </c>
      <c r="S150" s="156">
        <v>0</v>
      </c>
      <c r="T150" s="157">
        <f>$S$150*$H$150</f>
        <v>0</v>
      </c>
      <c r="AR150" s="91" t="s">
        <v>134</v>
      </c>
      <c r="AT150" s="91" t="s">
        <v>129</v>
      </c>
      <c r="AU150" s="91" t="s">
        <v>21</v>
      </c>
      <c r="AY150" s="6" t="s">
        <v>127</v>
      </c>
      <c r="BE150" s="158">
        <f>IF($N$150="základní",$J$150,0)</f>
        <v>0</v>
      </c>
      <c r="BF150" s="158">
        <f>IF($N$150="snížená",$J$150,0)</f>
        <v>0</v>
      </c>
      <c r="BG150" s="158">
        <f>IF($N$150="zákl. přenesená",$J$150,0)</f>
        <v>0</v>
      </c>
      <c r="BH150" s="158">
        <f>IF($N$150="sníž. přenesená",$J$150,0)</f>
        <v>0</v>
      </c>
      <c r="BI150" s="158">
        <f>IF($N$150="nulová",$J$150,0)</f>
        <v>0</v>
      </c>
      <c r="BJ150" s="91" t="s">
        <v>22</v>
      </c>
      <c r="BK150" s="158">
        <f>ROUND($I$150*$H$150,2)</f>
        <v>0</v>
      </c>
      <c r="BL150" s="91" t="s">
        <v>134</v>
      </c>
      <c r="BM150" s="91" t="s">
        <v>350</v>
      </c>
    </row>
    <row r="151" spans="2:51" s="6" customFormat="1" ht="15.75" customHeight="1">
      <c r="B151" s="161"/>
      <c r="C151" s="162"/>
      <c r="D151" s="159" t="s">
        <v>147</v>
      </c>
      <c r="E151" s="163"/>
      <c r="F151" s="163" t="s">
        <v>341</v>
      </c>
      <c r="G151" s="162"/>
      <c r="H151" s="164">
        <v>135</v>
      </c>
      <c r="J151" s="162"/>
      <c r="K151" s="162"/>
      <c r="L151" s="165"/>
      <c r="M151" s="166"/>
      <c r="N151" s="162"/>
      <c r="O151" s="162"/>
      <c r="P151" s="162"/>
      <c r="Q151" s="162"/>
      <c r="R151" s="162"/>
      <c r="S151" s="162"/>
      <c r="T151" s="167"/>
      <c r="AT151" s="168" t="s">
        <v>147</v>
      </c>
      <c r="AU151" s="168" t="s">
        <v>21</v>
      </c>
      <c r="AV151" s="168" t="s">
        <v>21</v>
      </c>
      <c r="AW151" s="168" t="s">
        <v>106</v>
      </c>
      <c r="AX151" s="168" t="s">
        <v>22</v>
      </c>
      <c r="AY151" s="168" t="s">
        <v>127</v>
      </c>
    </row>
    <row r="152" spans="2:65" s="6" customFormat="1" ht="15.75" customHeight="1">
      <c r="B152" s="24"/>
      <c r="C152" s="147" t="s">
        <v>351</v>
      </c>
      <c r="D152" s="147" t="s">
        <v>129</v>
      </c>
      <c r="E152" s="148" t="s">
        <v>352</v>
      </c>
      <c r="F152" s="149" t="s">
        <v>353</v>
      </c>
      <c r="G152" s="150" t="s">
        <v>145</v>
      </c>
      <c r="H152" s="151">
        <v>135</v>
      </c>
      <c r="I152" s="152"/>
      <c r="J152" s="153">
        <f>ROUND($I$152*$H$152,2)</f>
        <v>0</v>
      </c>
      <c r="K152" s="149" t="s">
        <v>269</v>
      </c>
      <c r="L152" s="44"/>
      <c r="M152" s="154"/>
      <c r="N152" s="155" t="s">
        <v>48</v>
      </c>
      <c r="O152" s="25"/>
      <c r="P152" s="25"/>
      <c r="Q152" s="156">
        <v>0</v>
      </c>
      <c r="R152" s="156">
        <f>$Q$152*$H$152</f>
        <v>0</v>
      </c>
      <c r="S152" s="156">
        <v>0</v>
      </c>
      <c r="T152" s="157">
        <f>$S$152*$H$152</f>
        <v>0</v>
      </c>
      <c r="AR152" s="91" t="s">
        <v>134</v>
      </c>
      <c r="AT152" s="91" t="s">
        <v>129</v>
      </c>
      <c r="AU152" s="91" t="s">
        <v>21</v>
      </c>
      <c r="AY152" s="6" t="s">
        <v>127</v>
      </c>
      <c r="BE152" s="158">
        <f>IF($N$152="základní",$J$152,0)</f>
        <v>0</v>
      </c>
      <c r="BF152" s="158">
        <f>IF($N$152="snížená",$J$152,0)</f>
        <v>0</v>
      </c>
      <c r="BG152" s="158">
        <f>IF($N$152="zákl. přenesená",$J$152,0)</f>
        <v>0</v>
      </c>
      <c r="BH152" s="158">
        <f>IF($N$152="sníž. přenesená",$J$152,0)</f>
        <v>0</v>
      </c>
      <c r="BI152" s="158">
        <f>IF($N$152="nulová",$J$152,0)</f>
        <v>0</v>
      </c>
      <c r="BJ152" s="91" t="s">
        <v>22</v>
      </c>
      <c r="BK152" s="158">
        <f>ROUND($I$152*$H$152,2)</f>
        <v>0</v>
      </c>
      <c r="BL152" s="91" t="s">
        <v>134</v>
      </c>
      <c r="BM152" s="91" t="s">
        <v>354</v>
      </c>
    </row>
    <row r="153" spans="2:51" s="6" customFormat="1" ht="15.75" customHeight="1">
      <c r="B153" s="161"/>
      <c r="C153" s="162"/>
      <c r="D153" s="159" t="s">
        <v>147</v>
      </c>
      <c r="E153" s="163"/>
      <c r="F153" s="163" t="s">
        <v>341</v>
      </c>
      <c r="G153" s="162"/>
      <c r="H153" s="164">
        <v>135</v>
      </c>
      <c r="J153" s="162"/>
      <c r="K153" s="162"/>
      <c r="L153" s="165"/>
      <c r="M153" s="166"/>
      <c r="N153" s="162"/>
      <c r="O153" s="162"/>
      <c r="P153" s="162"/>
      <c r="Q153" s="162"/>
      <c r="R153" s="162"/>
      <c r="S153" s="162"/>
      <c r="T153" s="167"/>
      <c r="AT153" s="168" t="s">
        <v>147</v>
      </c>
      <c r="AU153" s="168" t="s">
        <v>21</v>
      </c>
      <c r="AV153" s="168" t="s">
        <v>21</v>
      </c>
      <c r="AW153" s="168" t="s">
        <v>106</v>
      </c>
      <c r="AX153" s="168" t="s">
        <v>22</v>
      </c>
      <c r="AY153" s="168" t="s">
        <v>127</v>
      </c>
    </row>
    <row r="154" spans="2:65" s="6" customFormat="1" ht="15.75" customHeight="1">
      <c r="B154" s="24"/>
      <c r="C154" s="147" t="s">
        <v>355</v>
      </c>
      <c r="D154" s="147" t="s">
        <v>129</v>
      </c>
      <c r="E154" s="148" t="s">
        <v>356</v>
      </c>
      <c r="F154" s="149" t="s">
        <v>357</v>
      </c>
      <c r="G154" s="150" t="s">
        <v>145</v>
      </c>
      <c r="H154" s="151">
        <v>135</v>
      </c>
      <c r="I154" s="152"/>
      <c r="J154" s="153">
        <f>ROUND($I$154*$H$154,2)</f>
        <v>0</v>
      </c>
      <c r="K154" s="149" t="s">
        <v>269</v>
      </c>
      <c r="L154" s="44"/>
      <c r="M154" s="154"/>
      <c r="N154" s="155" t="s">
        <v>48</v>
      </c>
      <c r="O154" s="25"/>
      <c r="P154" s="25"/>
      <c r="Q154" s="156">
        <v>0</v>
      </c>
      <c r="R154" s="156">
        <f>$Q$154*$H$154</f>
        <v>0</v>
      </c>
      <c r="S154" s="156">
        <v>0</v>
      </c>
      <c r="T154" s="157">
        <f>$S$154*$H$154</f>
        <v>0</v>
      </c>
      <c r="AR154" s="91" t="s">
        <v>134</v>
      </c>
      <c r="AT154" s="91" t="s">
        <v>129</v>
      </c>
      <c r="AU154" s="91" t="s">
        <v>21</v>
      </c>
      <c r="AY154" s="6" t="s">
        <v>127</v>
      </c>
      <c r="BE154" s="158">
        <f>IF($N$154="základní",$J$154,0)</f>
        <v>0</v>
      </c>
      <c r="BF154" s="158">
        <f>IF($N$154="snížená",$J$154,0)</f>
        <v>0</v>
      </c>
      <c r="BG154" s="158">
        <f>IF($N$154="zákl. přenesená",$J$154,0)</f>
        <v>0</v>
      </c>
      <c r="BH154" s="158">
        <f>IF($N$154="sníž. přenesená",$J$154,0)</f>
        <v>0</v>
      </c>
      <c r="BI154" s="158">
        <f>IF($N$154="nulová",$J$154,0)</f>
        <v>0</v>
      </c>
      <c r="BJ154" s="91" t="s">
        <v>22</v>
      </c>
      <c r="BK154" s="158">
        <f>ROUND($I$154*$H$154,2)</f>
        <v>0</v>
      </c>
      <c r="BL154" s="91" t="s">
        <v>134</v>
      </c>
      <c r="BM154" s="91" t="s">
        <v>358</v>
      </c>
    </row>
    <row r="155" spans="2:51" s="6" customFormat="1" ht="15.75" customHeight="1">
      <c r="B155" s="161"/>
      <c r="C155" s="162"/>
      <c r="D155" s="159" t="s">
        <v>147</v>
      </c>
      <c r="E155" s="163"/>
      <c r="F155" s="163" t="s">
        <v>341</v>
      </c>
      <c r="G155" s="162"/>
      <c r="H155" s="164">
        <v>135</v>
      </c>
      <c r="J155" s="162"/>
      <c r="K155" s="162"/>
      <c r="L155" s="165"/>
      <c r="M155" s="166"/>
      <c r="N155" s="162"/>
      <c r="O155" s="162"/>
      <c r="P155" s="162"/>
      <c r="Q155" s="162"/>
      <c r="R155" s="162"/>
      <c r="S155" s="162"/>
      <c r="T155" s="167"/>
      <c r="AT155" s="168" t="s">
        <v>147</v>
      </c>
      <c r="AU155" s="168" t="s">
        <v>21</v>
      </c>
      <c r="AV155" s="168" t="s">
        <v>21</v>
      </c>
      <c r="AW155" s="168" t="s">
        <v>106</v>
      </c>
      <c r="AX155" s="168" t="s">
        <v>22</v>
      </c>
      <c r="AY155" s="168" t="s">
        <v>127</v>
      </c>
    </row>
    <row r="156" spans="2:65" s="6" customFormat="1" ht="15.75" customHeight="1">
      <c r="B156" s="24"/>
      <c r="C156" s="147" t="s">
        <v>359</v>
      </c>
      <c r="D156" s="147" t="s">
        <v>129</v>
      </c>
      <c r="E156" s="148" t="s">
        <v>360</v>
      </c>
      <c r="F156" s="149" t="s">
        <v>361</v>
      </c>
      <c r="G156" s="150" t="s">
        <v>145</v>
      </c>
      <c r="H156" s="151">
        <v>341</v>
      </c>
      <c r="I156" s="152"/>
      <c r="J156" s="153">
        <f>ROUND($I$156*$H$156,2)</f>
        <v>0</v>
      </c>
      <c r="K156" s="149" t="s">
        <v>133</v>
      </c>
      <c r="L156" s="44"/>
      <c r="M156" s="154"/>
      <c r="N156" s="155" t="s">
        <v>48</v>
      </c>
      <c r="O156" s="25"/>
      <c r="P156" s="25"/>
      <c r="Q156" s="156">
        <v>0.1837</v>
      </c>
      <c r="R156" s="156">
        <f>$Q$156*$H$156</f>
        <v>62.6417</v>
      </c>
      <c r="S156" s="156">
        <v>0</v>
      </c>
      <c r="T156" s="157">
        <f>$S$156*$H$156</f>
        <v>0</v>
      </c>
      <c r="AR156" s="91" t="s">
        <v>134</v>
      </c>
      <c r="AT156" s="91" t="s">
        <v>129</v>
      </c>
      <c r="AU156" s="91" t="s">
        <v>21</v>
      </c>
      <c r="AY156" s="6" t="s">
        <v>127</v>
      </c>
      <c r="BE156" s="158">
        <f>IF($N$156="základní",$J$156,0)</f>
        <v>0</v>
      </c>
      <c r="BF156" s="158">
        <f>IF($N$156="snížená",$J$156,0)</f>
        <v>0</v>
      </c>
      <c r="BG156" s="158">
        <f>IF($N$156="zákl. přenesená",$J$156,0)</f>
        <v>0</v>
      </c>
      <c r="BH156" s="158">
        <f>IF($N$156="sníž. přenesená",$J$156,0)</f>
        <v>0</v>
      </c>
      <c r="BI156" s="158">
        <f>IF($N$156="nulová",$J$156,0)</f>
        <v>0</v>
      </c>
      <c r="BJ156" s="91" t="s">
        <v>22</v>
      </c>
      <c r="BK156" s="158">
        <f>ROUND($I$156*$H$156,2)</f>
        <v>0</v>
      </c>
      <c r="BL156" s="91" t="s">
        <v>134</v>
      </c>
      <c r="BM156" s="91" t="s">
        <v>362</v>
      </c>
    </row>
    <row r="157" spans="2:51" s="6" customFormat="1" ht="15.75" customHeight="1">
      <c r="B157" s="161"/>
      <c r="C157" s="162"/>
      <c r="D157" s="159" t="s">
        <v>147</v>
      </c>
      <c r="E157" s="163"/>
      <c r="F157" s="163" t="s">
        <v>363</v>
      </c>
      <c r="G157" s="162"/>
      <c r="H157" s="164">
        <v>147</v>
      </c>
      <c r="J157" s="162"/>
      <c r="K157" s="162"/>
      <c r="L157" s="165"/>
      <c r="M157" s="166"/>
      <c r="N157" s="162"/>
      <c r="O157" s="162"/>
      <c r="P157" s="162"/>
      <c r="Q157" s="162"/>
      <c r="R157" s="162"/>
      <c r="S157" s="162"/>
      <c r="T157" s="167"/>
      <c r="AT157" s="168" t="s">
        <v>147</v>
      </c>
      <c r="AU157" s="168" t="s">
        <v>21</v>
      </c>
      <c r="AV157" s="168" t="s">
        <v>21</v>
      </c>
      <c r="AW157" s="168" t="s">
        <v>106</v>
      </c>
      <c r="AX157" s="168" t="s">
        <v>77</v>
      </c>
      <c r="AY157" s="168" t="s">
        <v>127</v>
      </c>
    </row>
    <row r="158" spans="2:51" s="6" customFormat="1" ht="15.75" customHeight="1">
      <c r="B158" s="161"/>
      <c r="C158" s="162"/>
      <c r="D158" s="169" t="s">
        <v>147</v>
      </c>
      <c r="E158" s="162"/>
      <c r="F158" s="163" t="s">
        <v>364</v>
      </c>
      <c r="G158" s="162"/>
      <c r="H158" s="164">
        <v>194</v>
      </c>
      <c r="J158" s="162"/>
      <c r="K158" s="162"/>
      <c r="L158" s="165"/>
      <c r="M158" s="166"/>
      <c r="N158" s="162"/>
      <c r="O158" s="162"/>
      <c r="P158" s="162"/>
      <c r="Q158" s="162"/>
      <c r="R158" s="162"/>
      <c r="S158" s="162"/>
      <c r="T158" s="167"/>
      <c r="AT158" s="168" t="s">
        <v>147</v>
      </c>
      <c r="AU158" s="168" t="s">
        <v>21</v>
      </c>
      <c r="AV158" s="168" t="s">
        <v>21</v>
      </c>
      <c r="AW158" s="168" t="s">
        <v>106</v>
      </c>
      <c r="AX158" s="168" t="s">
        <v>77</v>
      </c>
      <c r="AY158" s="168" t="s">
        <v>127</v>
      </c>
    </row>
    <row r="159" spans="2:51" s="6" customFormat="1" ht="15.75" customHeight="1">
      <c r="B159" s="170"/>
      <c r="C159" s="171"/>
      <c r="D159" s="169" t="s">
        <v>147</v>
      </c>
      <c r="E159" s="171"/>
      <c r="F159" s="172" t="s">
        <v>151</v>
      </c>
      <c r="G159" s="171"/>
      <c r="H159" s="173">
        <v>341</v>
      </c>
      <c r="J159" s="171"/>
      <c r="K159" s="171"/>
      <c r="L159" s="174"/>
      <c r="M159" s="175"/>
      <c r="N159" s="171"/>
      <c r="O159" s="171"/>
      <c r="P159" s="171"/>
      <c r="Q159" s="171"/>
      <c r="R159" s="171"/>
      <c r="S159" s="171"/>
      <c r="T159" s="176"/>
      <c r="AT159" s="177" t="s">
        <v>147</v>
      </c>
      <c r="AU159" s="177" t="s">
        <v>21</v>
      </c>
      <c r="AV159" s="177" t="s">
        <v>134</v>
      </c>
      <c r="AW159" s="177" t="s">
        <v>106</v>
      </c>
      <c r="AX159" s="177" t="s">
        <v>22</v>
      </c>
      <c r="AY159" s="177" t="s">
        <v>127</v>
      </c>
    </row>
    <row r="160" spans="2:65" s="6" customFormat="1" ht="15.75" customHeight="1">
      <c r="B160" s="24"/>
      <c r="C160" s="181" t="s">
        <v>365</v>
      </c>
      <c r="D160" s="181" t="s">
        <v>286</v>
      </c>
      <c r="E160" s="182" t="s">
        <v>366</v>
      </c>
      <c r="F160" s="183" t="s">
        <v>367</v>
      </c>
      <c r="G160" s="184" t="s">
        <v>210</v>
      </c>
      <c r="H160" s="185">
        <v>68.2</v>
      </c>
      <c r="I160" s="186"/>
      <c r="J160" s="187">
        <f>ROUND($I$160*$H$160,2)</f>
        <v>0</v>
      </c>
      <c r="K160" s="183" t="s">
        <v>133</v>
      </c>
      <c r="L160" s="188"/>
      <c r="M160" s="189"/>
      <c r="N160" s="190" t="s">
        <v>48</v>
      </c>
      <c r="O160" s="25"/>
      <c r="P160" s="25"/>
      <c r="Q160" s="156">
        <v>1</v>
      </c>
      <c r="R160" s="156">
        <f>$Q$160*$H$160</f>
        <v>68.2</v>
      </c>
      <c r="S160" s="156">
        <v>0</v>
      </c>
      <c r="T160" s="157">
        <f>$S$160*$H$160</f>
        <v>0</v>
      </c>
      <c r="AR160" s="91" t="s">
        <v>173</v>
      </c>
      <c r="AT160" s="91" t="s">
        <v>286</v>
      </c>
      <c r="AU160" s="91" t="s">
        <v>21</v>
      </c>
      <c r="AY160" s="6" t="s">
        <v>127</v>
      </c>
      <c r="BE160" s="158">
        <f>IF($N$160="základní",$J$160,0)</f>
        <v>0</v>
      </c>
      <c r="BF160" s="158">
        <f>IF($N$160="snížená",$J$160,0)</f>
        <v>0</v>
      </c>
      <c r="BG160" s="158">
        <f>IF($N$160="zákl. přenesená",$J$160,0)</f>
        <v>0</v>
      </c>
      <c r="BH160" s="158">
        <f>IF($N$160="sníž. přenesená",$J$160,0)</f>
        <v>0</v>
      </c>
      <c r="BI160" s="158">
        <f>IF($N$160="nulová",$J$160,0)</f>
        <v>0</v>
      </c>
      <c r="BJ160" s="91" t="s">
        <v>22</v>
      </c>
      <c r="BK160" s="158">
        <f>ROUND($I$160*$H$160,2)</f>
        <v>0</v>
      </c>
      <c r="BL160" s="91" t="s">
        <v>134</v>
      </c>
      <c r="BM160" s="91" t="s">
        <v>368</v>
      </c>
    </row>
    <row r="161" spans="2:47" s="6" customFormat="1" ht="30.75" customHeight="1">
      <c r="B161" s="24"/>
      <c r="C161" s="25"/>
      <c r="D161" s="159" t="s">
        <v>136</v>
      </c>
      <c r="E161" s="25"/>
      <c r="F161" s="160" t="s">
        <v>369</v>
      </c>
      <c r="G161" s="25"/>
      <c r="H161" s="25"/>
      <c r="J161" s="25"/>
      <c r="K161" s="25"/>
      <c r="L161" s="44"/>
      <c r="M161" s="57"/>
      <c r="N161" s="25"/>
      <c r="O161" s="25"/>
      <c r="P161" s="25"/>
      <c r="Q161" s="25"/>
      <c r="R161" s="25"/>
      <c r="S161" s="25"/>
      <c r="T161" s="58"/>
      <c r="AT161" s="6" t="s">
        <v>136</v>
      </c>
      <c r="AU161" s="6" t="s">
        <v>21</v>
      </c>
    </row>
    <row r="162" spans="2:51" s="6" customFormat="1" ht="15.75" customHeight="1">
      <c r="B162" s="161"/>
      <c r="C162" s="162"/>
      <c r="D162" s="169" t="s">
        <v>147</v>
      </c>
      <c r="E162" s="162"/>
      <c r="F162" s="163" t="s">
        <v>370</v>
      </c>
      <c r="G162" s="162"/>
      <c r="H162" s="164">
        <v>68.2</v>
      </c>
      <c r="J162" s="162"/>
      <c r="K162" s="162"/>
      <c r="L162" s="165"/>
      <c r="M162" s="166"/>
      <c r="N162" s="162"/>
      <c r="O162" s="162"/>
      <c r="P162" s="162"/>
      <c r="Q162" s="162"/>
      <c r="R162" s="162"/>
      <c r="S162" s="162"/>
      <c r="T162" s="167"/>
      <c r="AT162" s="168" t="s">
        <v>147</v>
      </c>
      <c r="AU162" s="168" t="s">
        <v>21</v>
      </c>
      <c r="AV162" s="168" t="s">
        <v>21</v>
      </c>
      <c r="AW162" s="168" t="s">
        <v>106</v>
      </c>
      <c r="AX162" s="168" t="s">
        <v>77</v>
      </c>
      <c r="AY162" s="168" t="s">
        <v>127</v>
      </c>
    </row>
    <row r="163" spans="2:51" s="6" customFormat="1" ht="15.75" customHeight="1">
      <c r="B163" s="170"/>
      <c r="C163" s="171"/>
      <c r="D163" s="169" t="s">
        <v>147</v>
      </c>
      <c r="E163" s="171"/>
      <c r="F163" s="172" t="s">
        <v>151</v>
      </c>
      <c r="G163" s="171"/>
      <c r="H163" s="173">
        <v>68.2</v>
      </c>
      <c r="J163" s="171"/>
      <c r="K163" s="171"/>
      <c r="L163" s="174"/>
      <c r="M163" s="175"/>
      <c r="N163" s="171"/>
      <c r="O163" s="171"/>
      <c r="P163" s="171"/>
      <c r="Q163" s="171"/>
      <c r="R163" s="171"/>
      <c r="S163" s="171"/>
      <c r="T163" s="176"/>
      <c r="AT163" s="177" t="s">
        <v>147</v>
      </c>
      <c r="AU163" s="177" t="s">
        <v>21</v>
      </c>
      <c r="AV163" s="177" t="s">
        <v>134</v>
      </c>
      <c r="AW163" s="177" t="s">
        <v>106</v>
      </c>
      <c r="AX163" s="177" t="s">
        <v>22</v>
      </c>
      <c r="AY163" s="177" t="s">
        <v>127</v>
      </c>
    </row>
    <row r="164" spans="2:65" s="6" customFormat="1" ht="15.75" customHeight="1">
      <c r="B164" s="24"/>
      <c r="C164" s="147" t="s">
        <v>371</v>
      </c>
      <c r="D164" s="147" t="s">
        <v>129</v>
      </c>
      <c r="E164" s="148" t="s">
        <v>372</v>
      </c>
      <c r="F164" s="149" t="s">
        <v>373</v>
      </c>
      <c r="G164" s="150" t="s">
        <v>145</v>
      </c>
      <c r="H164" s="151">
        <v>102</v>
      </c>
      <c r="I164" s="152"/>
      <c r="J164" s="153">
        <f>ROUND($I$164*$H$164,2)</f>
        <v>0</v>
      </c>
      <c r="K164" s="149"/>
      <c r="L164" s="44"/>
      <c r="M164" s="154"/>
      <c r="N164" s="155" t="s">
        <v>48</v>
      </c>
      <c r="O164" s="25"/>
      <c r="P164" s="25"/>
      <c r="Q164" s="156">
        <v>0.08425</v>
      </c>
      <c r="R164" s="156">
        <f>$Q$164*$H$164</f>
        <v>8.5935</v>
      </c>
      <c r="S164" s="156">
        <v>0</v>
      </c>
      <c r="T164" s="157">
        <f>$S$164*$H$164</f>
        <v>0</v>
      </c>
      <c r="AR164" s="91" t="s">
        <v>134</v>
      </c>
      <c r="AT164" s="91" t="s">
        <v>129</v>
      </c>
      <c r="AU164" s="91" t="s">
        <v>21</v>
      </c>
      <c r="AY164" s="6" t="s">
        <v>127</v>
      </c>
      <c r="BE164" s="158">
        <f>IF($N$164="základní",$J$164,0)</f>
        <v>0</v>
      </c>
      <c r="BF164" s="158">
        <f>IF($N$164="snížená",$J$164,0)</f>
        <v>0</v>
      </c>
      <c r="BG164" s="158">
        <f>IF($N$164="zákl. přenesená",$J$164,0)</f>
        <v>0</v>
      </c>
      <c r="BH164" s="158">
        <f>IF($N$164="sníž. přenesená",$J$164,0)</f>
        <v>0</v>
      </c>
      <c r="BI164" s="158">
        <f>IF($N$164="nulová",$J$164,0)</f>
        <v>0</v>
      </c>
      <c r="BJ164" s="91" t="s">
        <v>22</v>
      </c>
      <c r="BK164" s="158">
        <f>ROUND($I$164*$H$164,2)</f>
        <v>0</v>
      </c>
      <c r="BL164" s="91" t="s">
        <v>134</v>
      </c>
      <c r="BM164" s="91" t="s">
        <v>374</v>
      </c>
    </row>
    <row r="165" spans="2:51" s="6" customFormat="1" ht="15.75" customHeight="1">
      <c r="B165" s="161"/>
      <c r="C165" s="162"/>
      <c r="D165" s="159" t="s">
        <v>147</v>
      </c>
      <c r="E165" s="163"/>
      <c r="F165" s="163" t="s">
        <v>375</v>
      </c>
      <c r="G165" s="162"/>
      <c r="H165" s="164">
        <v>102</v>
      </c>
      <c r="J165" s="162"/>
      <c r="K165" s="162"/>
      <c r="L165" s="165"/>
      <c r="M165" s="166"/>
      <c r="N165" s="162"/>
      <c r="O165" s="162"/>
      <c r="P165" s="162"/>
      <c r="Q165" s="162"/>
      <c r="R165" s="162"/>
      <c r="S165" s="162"/>
      <c r="T165" s="167"/>
      <c r="AT165" s="168" t="s">
        <v>147</v>
      </c>
      <c r="AU165" s="168" t="s">
        <v>21</v>
      </c>
      <c r="AV165" s="168" t="s">
        <v>21</v>
      </c>
      <c r="AW165" s="168" t="s">
        <v>106</v>
      </c>
      <c r="AX165" s="168" t="s">
        <v>77</v>
      </c>
      <c r="AY165" s="168" t="s">
        <v>127</v>
      </c>
    </row>
    <row r="166" spans="2:51" s="6" customFormat="1" ht="15.75" customHeight="1">
      <c r="B166" s="170"/>
      <c r="C166" s="171"/>
      <c r="D166" s="169" t="s">
        <v>147</v>
      </c>
      <c r="E166" s="171"/>
      <c r="F166" s="172" t="s">
        <v>151</v>
      </c>
      <c r="G166" s="171"/>
      <c r="H166" s="173">
        <v>102</v>
      </c>
      <c r="J166" s="171"/>
      <c r="K166" s="171"/>
      <c r="L166" s="174"/>
      <c r="M166" s="175"/>
      <c r="N166" s="171"/>
      <c r="O166" s="171"/>
      <c r="P166" s="171"/>
      <c r="Q166" s="171"/>
      <c r="R166" s="171"/>
      <c r="S166" s="171"/>
      <c r="T166" s="176"/>
      <c r="AT166" s="177" t="s">
        <v>147</v>
      </c>
      <c r="AU166" s="177" t="s">
        <v>21</v>
      </c>
      <c r="AV166" s="177" t="s">
        <v>134</v>
      </c>
      <c r="AW166" s="177" t="s">
        <v>106</v>
      </c>
      <c r="AX166" s="177" t="s">
        <v>22</v>
      </c>
      <c r="AY166" s="177" t="s">
        <v>127</v>
      </c>
    </row>
    <row r="167" spans="2:65" s="6" customFormat="1" ht="15.75" customHeight="1">
      <c r="B167" s="24"/>
      <c r="C167" s="181" t="s">
        <v>376</v>
      </c>
      <c r="D167" s="181" t="s">
        <v>286</v>
      </c>
      <c r="E167" s="182" t="s">
        <v>377</v>
      </c>
      <c r="F167" s="183" t="s">
        <v>378</v>
      </c>
      <c r="G167" s="184" t="s">
        <v>145</v>
      </c>
      <c r="H167" s="185">
        <v>112.2</v>
      </c>
      <c r="I167" s="186"/>
      <c r="J167" s="187">
        <f>ROUND($I$167*$H$167,2)</f>
        <v>0</v>
      </c>
      <c r="K167" s="183"/>
      <c r="L167" s="188"/>
      <c r="M167" s="189"/>
      <c r="N167" s="190" t="s">
        <v>48</v>
      </c>
      <c r="O167" s="25"/>
      <c r="P167" s="25"/>
      <c r="Q167" s="156">
        <v>0</v>
      </c>
      <c r="R167" s="156">
        <f>$Q$167*$H$167</f>
        <v>0</v>
      </c>
      <c r="S167" s="156">
        <v>0</v>
      </c>
      <c r="T167" s="157">
        <f>$S$167*$H$167</f>
        <v>0</v>
      </c>
      <c r="AR167" s="91" t="s">
        <v>173</v>
      </c>
      <c r="AT167" s="91" t="s">
        <v>286</v>
      </c>
      <c r="AU167" s="91" t="s">
        <v>21</v>
      </c>
      <c r="AY167" s="6" t="s">
        <v>127</v>
      </c>
      <c r="BE167" s="158">
        <f>IF($N$167="základní",$J$167,0)</f>
        <v>0</v>
      </c>
      <c r="BF167" s="158">
        <f>IF($N$167="snížená",$J$167,0)</f>
        <v>0</v>
      </c>
      <c r="BG167" s="158">
        <f>IF($N$167="zákl. přenesená",$J$167,0)</f>
        <v>0</v>
      </c>
      <c r="BH167" s="158">
        <f>IF($N$167="sníž. přenesená",$J$167,0)</f>
        <v>0</v>
      </c>
      <c r="BI167" s="158">
        <f>IF($N$167="nulová",$J$167,0)</f>
        <v>0</v>
      </c>
      <c r="BJ167" s="91" t="s">
        <v>22</v>
      </c>
      <c r="BK167" s="158">
        <f>ROUND($I$167*$H$167,2)</f>
        <v>0</v>
      </c>
      <c r="BL167" s="91" t="s">
        <v>134</v>
      </c>
      <c r="BM167" s="91" t="s">
        <v>379</v>
      </c>
    </row>
    <row r="168" spans="2:47" s="6" customFormat="1" ht="30.75" customHeight="1">
      <c r="B168" s="24"/>
      <c r="C168" s="25"/>
      <c r="D168" s="159" t="s">
        <v>136</v>
      </c>
      <c r="E168" s="25"/>
      <c r="F168" s="160" t="s">
        <v>380</v>
      </c>
      <c r="G168" s="25"/>
      <c r="H168" s="25"/>
      <c r="J168" s="25"/>
      <c r="K168" s="25"/>
      <c r="L168" s="44"/>
      <c r="M168" s="57"/>
      <c r="N168" s="25"/>
      <c r="O168" s="25"/>
      <c r="P168" s="25"/>
      <c r="Q168" s="25"/>
      <c r="R168" s="25"/>
      <c r="S168" s="25"/>
      <c r="T168" s="58"/>
      <c r="AT168" s="6" t="s">
        <v>136</v>
      </c>
      <c r="AU168" s="6" t="s">
        <v>21</v>
      </c>
    </row>
    <row r="169" spans="2:51" s="6" customFormat="1" ht="15.75" customHeight="1">
      <c r="B169" s="161"/>
      <c r="C169" s="162"/>
      <c r="D169" s="169" t="s">
        <v>147</v>
      </c>
      <c r="E169" s="162"/>
      <c r="F169" s="163" t="s">
        <v>381</v>
      </c>
      <c r="G169" s="162"/>
      <c r="H169" s="164">
        <v>112.2</v>
      </c>
      <c r="J169" s="162"/>
      <c r="K169" s="162"/>
      <c r="L169" s="165"/>
      <c r="M169" s="166"/>
      <c r="N169" s="162"/>
      <c r="O169" s="162"/>
      <c r="P169" s="162"/>
      <c r="Q169" s="162"/>
      <c r="R169" s="162"/>
      <c r="S169" s="162"/>
      <c r="T169" s="167"/>
      <c r="AT169" s="168" t="s">
        <v>147</v>
      </c>
      <c r="AU169" s="168" t="s">
        <v>21</v>
      </c>
      <c r="AV169" s="168" t="s">
        <v>21</v>
      </c>
      <c r="AW169" s="168" t="s">
        <v>106</v>
      </c>
      <c r="AX169" s="168" t="s">
        <v>77</v>
      </c>
      <c r="AY169" s="168" t="s">
        <v>127</v>
      </c>
    </row>
    <row r="170" spans="2:51" s="6" customFormat="1" ht="15.75" customHeight="1">
      <c r="B170" s="170"/>
      <c r="C170" s="171"/>
      <c r="D170" s="169" t="s">
        <v>147</v>
      </c>
      <c r="E170" s="171"/>
      <c r="F170" s="172" t="s">
        <v>151</v>
      </c>
      <c r="G170" s="171"/>
      <c r="H170" s="173">
        <v>112.2</v>
      </c>
      <c r="J170" s="171"/>
      <c r="K170" s="171"/>
      <c r="L170" s="174"/>
      <c r="M170" s="175"/>
      <c r="N170" s="171"/>
      <c r="O170" s="171"/>
      <c r="P170" s="171"/>
      <c r="Q170" s="171"/>
      <c r="R170" s="171"/>
      <c r="S170" s="171"/>
      <c r="T170" s="176"/>
      <c r="AT170" s="177" t="s">
        <v>147</v>
      </c>
      <c r="AU170" s="177" t="s">
        <v>21</v>
      </c>
      <c r="AV170" s="177" t="s">
        <v>134</v>
      </c>
      <c r="AW170" s="177" t="s">
        <v>106</v>
      </c>
      <c r="AX170" s="177" t="s">
        <v>22</v>
      </c>
      <c r="AY170" s="177" t="s">
        <v>127</v>
      </c>
    </row>
    <row r="171" spans="2:65" s="6" customFormat="1" ht="15.75" customHeight="1">
      <c r="B171" s="24"/>
      <c r="C171" s="147" t="s">
        <v>382</v>
      </c>
      <c r="D171" s="147" t="s">
        <v>129</v>
      </c>
      <c r="E171" s="148" t="s">
        <v>383</v>
      </c>
      <c r="F171" s="149" t="s">
        <v>384</v>
      </c>
      <c r="G171" s="150" t="s">
        <v>145</v>
      </c>
      <c r="H171" s="151">
        <v>105</v>
      </c>
      <c r="I171" s="152"/>
      <c r="J171" s="153">
        <f>ROUND($I$171*$H$171,2)</f>
        <v>0</v>
      </c>
      <c r="K171" s="149"/>
      <c r="L171" s="44"/>
      <c r="M171" s="154"/>
      <c r="N171" s="155" t="s">
        <v>48</v>
      </c>
      <c r="O171" s="25"/>
      <c r="P171" s="25"/>
      <c r="Q171" s="156">
        <v>0.1837</v>
      </c>
      <c r="R171" s="156">
        <f>$Q$171*$H$171</f>
        <v>19.2885</v>
      </c>
      <c r="S171" s="156">
        <v>0</v>
      </c>
      <c r="T171" s="157">
        <f>$S$171*$H$171</f>
        <v>0</v>
      </c>
      <c r="AR171" s="91" t="s">
        <v>134</v>
      </c>
      <c r="AT171" s="91" t="s">
        <v>129</v>
      </c>
      <c r="AU171" s="91" t="s">
        <v>21</v>
      </c>
      <c r="AY171" s="6" t="s">
        <v>127</v>
      </c>
      <c r="BE171" s="158">
        <f>IF($N$171="základní",$J$171,0)</f>
        <v>0</v>
      </c>
      <c r="BF171" s="158">
        <f>IF($N$171="snížená",$J$171,0)</f>
        <v>0</v>
      </c>
      <c r="BG171" s="158">
        <f>IF($N$171="zákl. přenesená",$J$171,0)</f>
        <v>0</v>
      </c>
      <c r="BH171" s="158">
        <f>IF($N$171="sníž. přenesená",$J$171,0)</f>
        <v>0</v>
      </c>
      <c r="BI171" s="158">
        <f>IF($N$171="nulová",$J$171,0)</f>
        <v>0</v>
      </c>
      <c r="BJ171" s="91" t="s">
        <v>22</v>
      </c>
      <c r="BK171" s="158">
        <f>ROUND($I$171*$H$171,2)</f>
        <v>0</v>
      </c>
      <c r="BL171" s="91" t="s">
        <v>134</v>
      </c>
      <c r="BM171" s="91" t="s">
        <v>385</v>
      </c>
    </row>
    <row r="172" spans="2:51" s="6" customFormat="1" ht="15.75" customHeight="1">
      <c r="B172" s="161"/>
      <c r="C172" s="162"/>
      <c r="D172" s="159" t="s">
        <v>147</v>
      </c>
      <c r="E172" s="163"/>
      <c r="F172" s="163" t="s">
        <v>386</v>
      </c>
      <c r="G172" s="162"/>
      <c r="H172" s="164">
        <v>105</v>
      </c>
      <c r="J172" s="162"/>
      <c r="K172" s="162"/>
      <c r="L172" s="165"/>
      <c r="M172" s="166"/>
      <c r="N172" s="162"/>
      <c r="O172" s="162"/>
      <c r="P172" s="162"/>
      <c r="Q172" s="162"/>
      <c r="R172" s="162"/>
      <c r="S172" s="162"/>
      <c r="T172" s="167"/>
      <c r="AT172" s="168" t="s">
        <v>147</v>
      </c>
      <c r="AU172" s="168" t="s">
        <v>21</v>
      </c>
      <c r="AV172" s="168" t="s">
        <v>21</v>
      </c>
      <c r="AW172" s="168" t="s">
        <v>106</v>
      </c>
      <c r="AX172" s="168" t="s">
        <v>77</v>
      </c>
      <c r="AY172" s="168" t="s">
        <v>127</v>
      </c>
    </row>
    <row r="173" spans="2:51" s="6" customFormat="1" ht="15.75" customHeight="1">
      <c r="B173" s="170"/>
      <c r="C173" s="171"/>
      <c r="D173" s="169" t="s">
        <v>147</v>
      </c>
      <c r="E173" s="171"/>
      <c r="F173" s="172" t="s">
        <v>151</v>
      </c>
      <c r="G173" s="171"/>
      <c r="H173" s="173">
        <v>105</v>
      </c>
      <c r="J173" s="171"/>
      <c r="K173" s="171"/>
      <c r="L173" s="174"/>
      <c r="M173" s="175"/>
      <c r="N173" s="171"/>
      <c r="O173" s="171"/>
      <c r="P173" s="171"/>
      <c r="Q173" s="171"/>
      <c r="R173" s="171"/>
      <c r="S173" s="171"/>
      <c r="T173" s="176"/>
      <c r="AT173" s="177" t="s">
        <v>147</v>
      </c>
      <c r="AU173" s="177" t="s">
        <v>21</v>
      </c>
      <c r="AV173" s="177" t="s">
        <v>134</v>
      </c>
      <c r="AW173" s="177" t="s">
        <v>106</v>
      </c>
      <c r="AX173" s="177" t="s">
        <v>22</v>
      </c>
      <c r="AY173" s="177" t="s">
        <v>127</v>
      </c>
    </row>
    <row r="174" spans="2:65" s="6" customFormat="1" ht="27" customHeight="1">
      <c r="B174" s="24"/>
      <c r="C174" s="181" t="s">
        <v>387</v>
      </c>
      <c r="D174" s="181" t="s">
        <v>286</v>
      </c>
      <c r="E174" s="182" t="s">
        <v>388</v>
      </c>
      <c r="F174" s="183" t="s">
        <v>389</v>
      </c>
      <c r="G174" s="184" t="s">
        <v>210</v>
      </c>
      <c r="H174" s="185">
        <v>21</v>
      </c>
      <c r="I174" s="186"/>
      <c r="J174" s="187">
        <f>ROUND($I$174*$H$174,2)</f>
        <v>0</v>
      </c>
      <c r="K174" s="183"/>
      <c r="L174" s="188"/>
      <c r="M174" s="189"/>
      <c r="N174" s="190" t="s">
        <v>48</v>
      </c>
      <c r="O174" s="25"/>
      <c r="P174" s="25"/>
      <c r="Q174" s="156">
        <v>1</v>
      </c>
      <c r="R174" s="156">
        <f>$Q$174*$H$174</f>
        <v>21</v>
      </c>
      <c r="S174" s="156">
        <v>0</v>
      </c>
      <c r="T174" s="157">
        <f>$S$174*$H$174</f>
        <v>0</v>
      </c>
      <c r="AR174" s="91" t="s">
        <v>173</v>
      </c>
      <c r="AT174" s="91" t="s">
        <v>286</v>
      </c>
      <c r="AU174" s="91" t="s">
        <v>21</v>
      </c>
      <c r="AY174" s="6" t="s">
        <v>127</v>
      </c>
      <c r="BE174" s="158">
        <f>IF($N$174="základní",$J$174,0)</f>
        <v>0</v>
      </c>
      <c r="BF174" s="158">
        <f>IF($N$174="snížená",$J$174,0)</f>
        <v>0</v>
      </c>
      <c r="BG174" s="158">
        <f>IF($N$174="zákl. přenesená",$J$174,0)</f>
        <v>0</v>
      </c>
      <c r="BH174" s="158">
        <f>IF($N$174="sníž. přenesená",$J$174,0)</f>
        <v>0</v>
      </c>
      <c r="BI174" s="158">
        <f>IF($N$174="nulová",$J$174,0)</f>
        <v>0</v>
      </c>
      <c r="BJ174" s="91" t="s">
        <v>22</v>
      </c>
      <c r="BK174" s="158">
        <f>ROUND($I$174*$H$174,2)</f>
        <v>0</v>
      </c>
      <c r="BL174" s="91" t="s">
        <v>134</v>
      </c>
      <c r="BM174" s="91" t="s">
        <v>390</v>
      </c>
    </row>
    <row r="175" spans="2:47" s="6" customFormat="1" ht="44.25" customHeight="1">
      <c r="B175" s="24"/>
      <c r="C175" s="25"/>
      <c r="D175" s="159" t="s">
        <v>136</v>
      </c>
      <c r="E175" s="25"/>
      <c r="F175" s="160" t="s">
        <v>391</v>
      </c>
      <c r="G175" s="25"/>
      <c r="H175" s="25"/>
      <c r="J175" s="25"/>
      <c r="K175" s="25"/>
      <c r="L175" s="44"/>
      <c r="M175" s="57"/>
      <c r="N175" s="25"/>
      <c r="O175" s="25"/>
      <c r="P175" s="25"/>
      <c r="Q175" s="25"/>
      <c r="R175" s="25"/>
      <c r="S175" s="25"/>
      <c r="T175" s="58"/>
      <c r="AT175" s="6" t="s">
        <v>136</v>
      </c>
      <c r="AU175" s="6" t="s">
        <v>21</v>
      </c>
    </row>
    <row r="176" spans="2:51" s="6" customFormat="1" ht="15.75" customHeight="1">
      <c r="B176" s="161"/>
      <c r="C176" s="162"/>
      <c r="D176" s="169" t="s">
        <v>147</v>
      </c>
      <c r="E176" s="162"/>
      <c r="F176" s="163" t="s">
        <v>392</v>
      </c>
      <c r="G176" s="162"/>
      <c r="H176" s="164">
        <v>21</v>
      </c>
      <c r="J176" s="162"/>
      <c r="K176" s="162"/>
      <c r="L176" s="165"/>
      <c r="M176" s="166"/>
      <c r="N176" s="162"/>
      <c r="O176" s="162"/>
      <c r="P176" s="162"/>
      <c r="Q176" s="162"/>
      <c r="R176" s="162"/>
      <c r="S176" s="162"/>
      <c r="T176" s="167"/>
      <c r="AT176" s="168" t="s">
        <v>147</v>
      </c>
      <c r="AU176" s="168" t="s">
        <v>21</v>
      </c>
      <c r="AV176" s="168" t="s">
        <v>21</v>
      </c>
      <c r="AW176" s="168" t="s">
        <v>106</v>
      </c>
      <c r="AX176" s="168" t="s">
        <v>22</v>
      </c>
      <c r="AY176" s="168" t="s">
        <v>127</v>
      </c>
    </row>
    <row r="177" spans="2:51" s="6" customFormat="1" ht="15.75" customHeight="1">
      <c r="B177" s="170"/>
      <c r="C177" s="171"/>
      <c r="D177" s="169" t="s">
        <v>147</v>
      </c>
      <c r="E177" s="171"/>
      <c r="F177" s="172" t="s">
        <v>151</v>
      </c>
      <c r="G177" s="171"/>
      <c r="H177" s="173">
        <v>21</v>
      </c>
      <c r="J177" s="171"/>
      <c r="K177" s="171"/>
      <c r="L177" s="174"/>
      <c r="M177" s="175"/>
      <c r="N177" s="171"/>
      <c r="O177" s="171"/>
      <c r="P177" s="171"/>
      <c r="Q177" s="171"/>
      <c r="R177" s="171"/>
      <c r="S177" s="171"/>
      <c r="T177" s="176"/>
      <c r="AT177" s="177" t="s">
        <v>147</v>
      </c>
      <c r="AU177" s="177" t="s">
        <v>21</v>
      </c>
      <c r="AV177" s="177" t="s">
        <v>134</v>
      </c>
      <c r="AW177" s="177" t="s">
        <v>106</v>
      </c>
      <c r="AX177" s="177" t="s">
        <v>77</v>
      </c>
      <c r="AY177" s="177" t="s">
        <v>127</v>
      </c>
    </row>
    <row r="178" spans="2:65" s="6" customFormat="1" ht="15.75" customHeight="1">
      <c r="B178" s="24"/>
      <c r="C178" s="147" t="s">
        <v>393</v>
      </c>
      <c r="D178" s="147" t="s">
        <v>129</v>
      </c>
      <c r="E178" s="148" t="s">
        <v>394</v>
      </c>
      <c r="F178" s="149" t="s">
        <v>395</v>
      </c>
      <c r="G178" s="150" t="s">
        <v>145</v>
      </c>
      <c r="H178" s="151">
        <v>56</v>
      </c>
      <c r="I178" s="152"/>
      <c r="J178" s="153">
        <f>ROUND($I$178*$H$178,2)</f>
        <v>0</v>
      </c>
      <c r="K178" s="149"/>
      <c r="L178" s="44"/>
      <c r="M178" s="154"/>
      <c r="N178" s="155" t="s">
        <v>48</v>
      </c>
      <c r="O178" s="25"/>
      <c r="P178" s="25"/>
      <c r="Q178" s="156">
        <v>0.08425</v>
      </c>
      <c r="R178" s="156">
        <f>$Q$178*$H$178</f>
        <v>4.718</v>
      </c>
      <c r="S178" s="156">
        <v>0</v>
      </c>
      <c r="T178" s="157">
        <f>$S$178*$H$178</f>
        <v>0</v>
      </c>
      <c r="AR178" s="91" t="s">
        <v>134</v>
      </c>
      <c r="AT178" s="91" t="s">
        <v>129</v>
      </c>
      <c r="AU178" s="91" t="s">
        <v>21</v>
      </c>
      <c r="AY178" s="6" t="s">
        <v>127</v>
      </c>
      <c r="BE178" s="158">
        <f>IF($N$178="základní",$J$178,0)</f>
        <v>0</v>
      </c>
      <c r="BF178" s="158">
        <f>IF($N$178="snížená",$J$178,0)</f>
        <v>0</v>
      </c>
      <c r="BG178" s="158">
        <f>IF($N$178="zákl. přenesená",$J$178,0)</f>
        <v>0</v>
      </c>
      <c r="BH178" s="158">
        <f>IF($N$178="sníž. přenesená",$J$178,0)</f>
        <v>0</v>
      </c>
      <c r="BI178" s="158">
        <f>IF($N$178="nulová",$J$178,0)</f>
        <v>0</v>
      </c>
      <c r="BJ178" s="91" t="s">
        <v>22</v>
      </c>
      <c r="BK178" s="158">
        <f>ROUND($I$178*$H$178,2)</f>
        <v>0</v>
      </c>
      <c r="BL178" s="91" t="s">
        <v>134</v>
      </c>
      <c r="BM178" s="91" t="s">
        <v>396</v>
      </c>
    </row>
    <row r="179" spans="2:51" s="6" customFormat="1" ht="15.75" customHeight="1">
      <c r="B179" s="161"/>
      <c r="C179" s="162"/>
      <c r="D179" s="159" t="s">
        <v>147</v>
      </c>
      <c r="E179" s="163"/>
      <c r="F179" s="163" t="s">
        <v>397</v>
      </c>
      <c r="G179" s="162"/>
      <c r="H179" s="164">
        <v>56</v>
      </c>
      <c r="J179" s="162"/>
      <c r="K179" s="162"/>
      <c r="L179" s="165"/>
      <c r="M179" s="166"/>
      <c r="N179" s="162"/>
      <c r="O179" s="162"/>
      <c r="P179" s="162"/>
      <c r="Q179" s="162"/>
      <c r="R179" s="162"/>
      <c r="S179" s="162"/>
      <c r="T179" s="167"/>
      <c r="AT179" s="168" t="s">
        <v>147</v>
      </c>
      <c r="AU179" s="168" t="s">
        <v>21</v>
      </c>
      <c r="AV179" s="168" t="s">
        <v>21</v>
      </c>
      <c r="AW179" s="168" t="s">
        <v>106</v>
      </c>
      <c r="AX179" s="168" t="s">
        <v>77</v>
      </c>
      <c r="AY179" s="168" t="s">
        <v>127</v>
      </c>
    </row>
    <row r="180" spans="2:51" s="6" customFormat="1" ht="15.75" customHeight="1">
      <c r="B180" s="170"/>
      <c r="C180" s="171"/>
      <c r="D180" s="169" t="s">
        <v>147</v>
      </c>
      <c r="E180" s="171"/>
      <c r="F180" s="172" t="s">
        <v>151</v>
      </c>
      <c r="G180" s="171"/>
      <c r="H180" s="173">
        <v>56</v>
      </c>
      <c r="J180" s="171"/>
      <c r="K180" s="171"/>
      <c r="L180" s="174"/>
      <c r="M180" s="175"/>
      <c r="N180" s="171"/>
      <c r="O180" s="171"/>
      <c r="P180" s="171"/>
      <c r="Q180" s="171"/>
      <c r="R180" s="171"/>
      <c r="S180" s="171"/>
      <c r="T180" s="176"/>
      <c r="AT180" s="177" t="s">
        <v>147</v>
      </c>
      <c r="AU180" s="177" t="s">
        <v>21</v>
      </c>
      <c r="AV180" s="177" t="s">
        <v>134</v>
      </c>
      <c r="AW180" s="177" t="s">
        <v>106</v>
      </c>
      <c r="AX180" s="177" t="s">
        <v>22</v>
      </c>
      <c r="AY180" s="177" t="s">
        <v>127</v>
      </c>
    </row>
    <row r="181" spans="2:65" s="6" customFormat="1" ht="15.75" customHeight="1">
      <c r="B181" s="24"/>
      <c r="C181" s="181" t="s">
        <v>398</v>
      </c>
      <c r="D181" s="181" t="s">
        <v>286</v>
      </c>
      <c r="E181" s="182" t="s">
        <v>399</v>
      </c>
      <c r="F181" s="183" t="s">
        <v>400</v>
      </c>
      <c r="G181" s="184" t="s">
        <v>145</v>
      </c>
      <c r="H181" s="185">
        <v>61.6</v>
      </c>
      <c r="I181" s="186"/>
      <c r="J181" s="187">
        <f>ROUND($I$181*$H$181,2)</f>
        <v>0</v>
      </c>
      <c r="K181" s="183"/>
      <c r="L181" s="188"/>
      <c r="M181" s="189"/>
      <c r="N181" s="190" t="s">
        <v>48</v>
      </c>
      <c r="O181" s="25"/>
      <c r="P181" s="25"/>
      <c r="Q181" s="156">
        <v>0</v>
      </c>
      <c r="R181" s="156">
        <f>$Q$181*$H$181</f>
        <v>0</v>
      </c>
      <c r="S181" s="156">
        <v>0</v>
      </c>
      <c r="T181" s="157">
        <f>$S$181*$H$181</f>
        <v>0</v>
      </c>
      <c r="AR181" s="91" t="s">
        <v>173</v>
      </c>
      <c r="AT181" s="91" t="s">
        <v>286</v>
      </c>
      <c r="AU181" s="91" t="s">
        <v>21</v>
      </c>
      <c r="AY181" s="6" t="s">
        <v>127</v>
      </c>
      <c r="BE181" s="158">
        <f>IF($N$181="základní",$J$181,0)</f>
        <v>0</v>
      </c>
      <c r="BF181" s="158">
        <f>IF($N$181="snížená",$J$181,0)</f>
        <v>0</v>
      </c>
      <c r="BG181" s="158">
        <f>IF($N$181="zákl. přenesená",$J$181,0)</f>
        <v>0</v>
      </c>
      <c r="BH181" s="158">
        <f>IF($N$181="sníž. přenesená",$J$181,0)</f>
        <v>0</v>
      </c>
      <c r="BI181" s="158">
        <f>IF($N$181="nulová",$J$181,0)</f>
        <v>0</v>
      </c>
      <c r="BJ181" s="91" t="s">
        <v>22</v>
      </c>
      <c r="BK181" s="158">
        <f>ROUND($I$181*$H$181,2)</f>
        <v>0</v>
      </c>
      <c r="BL181" s="91" t="s">
        <v>134</v>
      </c>
      <c r="BM181" s="91" t="s">
        <v>401</v>
      </c>
    </row>
    <row r="182" spans="2:51" s="6" customFormat="1" ht="15.75" customHeight="1">
      <c r="B182" s="161"/>
      <c r="C182" s="162"/>
      <c r="D182" s="159" t="s">
        <v>147</v>
      </c>
      <c r="E182" s="163"/>
      <c r="F182" s="163" t="s">
        <v>402</v>
      </c>
      <c r="G182" s="162"/>
      <c r="H182" s="164">
        <v>61.6</v>
      </c>
      <c r="J182" s="162"/>
      <c r="K182" s="162"/>
      <c r="L182" s="165"/>
      <c r="M182" s="166"/>
      <c r="N182" s="162"/>
      <c r="O182" s="162"/>
      <c r="P182" s="162"/>
      <c r="Q182" s="162"/>
      <c r="R182" s="162"/>
      <c r="S182" s="162"/>
      <c r="T182" s="167"/>
      <c r="AT182" s="168" t="s">
        <v>147</v>
      </c>
      <c r="AU182" s="168" t="s">
        <v>21</v>
      </c>
      <c r="AV182" s="168" t="s">
        <v>21</v>
      </c>
      <c r="AW182" s="168" t="s">
        <v>106</v>
      </c>
      <c r="AX182" s="168" t="s">
        <v>77</v>
      </c>
      <c r="AY182" s="168" t="s">
        <v>127</v>
      </c>
    </row>
    <row r="183" spans="2:51" s="6" customFormat="1" ht="15.75" customHeight="1">
      <c r="B183" s="170"/>
      <c r="C183" s="171"/>
      <c r="D183" s="169" t="s">
        <v>147</v>
      </c>
      <c r="E183" s="171"/>
      <c r="F183" s="172" t="s">
        <v>151</v>
      </c>
      <c r="G183" s="171"/>
      <c r="H183" s="173">
        <v>61.6</v>
      </c>
      <c r="J183" s="171"/>
      <c r="K183" s="171"/>
      <c r="L183" s="174"/>
      <c r="M183" s="175"/>
      <c r="N183" s="171"/>
      <c r="O183" s="171"/>
      <c r="P183" s="171"/>
      <c r="Q183" s="171"/>
      <c r="R183" s="171"/>
      <c r="S183" s="171"/>
      <c r="T183" s="176"/>
      <c r="AT183" s="177" t="s">
        <v>147</v>
      </c>
      <c r="AU183" s="177" t="s">
        <v>21</v>
      </c>
      <c r="AV183" s="177" t="s">
        <v>134</v>
      </c>
      <c r="AW183" s="177" t="s">
        <v>106</v>
      </c>
      <c r="AX183" s="177" t="s">
        <v>22</v>
      </c>
      <c r="AY183" s="177" t="s">
        <v>127</v>
      </c>
    </row>
    <row r="184" spans="2:65" s="6" customFormat="1" ht="15.75" customHeight="1">
      <c r="B184" s="24"/>
      <c r="C184" s="147" t="s">
        <v>403</v>
      </c>
      <c r="D184" s="147" t="s">
        <v>129</v>
      </c>
      <c r="E184" s="148" t="s">
        <v>404</v>
      </c>
      <c r="F184" s="149" t="s">
        <v>405</v>
      </c>
      <c r="G184" s="150" t="s">
        <v>145</v>
      </c>
      <c r="H184" s="151">
        <v>2439</v>
      </c>
      <c r="I184" s="152"/>
      <c r="J184" s="153">
        <f>ROUND($I$184*$H$184,2)</f>
        <v>0</v>
      </c>
      <c r="K184" s="149" t="s">
        <v>269</v>
      </c>
      <c r="L184" s="44"/>
      <c r="M184" s="154"/>
      <c r="N184" s="155" t="s">
        <v>48</v>
      </c>
      <c r="O184" s="25"/>
      <c r="P184" s="25"/>
      <c r="Q184" s="156">
        <v>0.08425</v>
      </c>
      <c r="R184" s="156">
        <f>$Q$184*$H$184</f>
        <v>205.48575000000002</v>
      </c>
      <c r="S184" s="156">
        <v>0</v>
      </c>
      <c r="T184" s="157">
        <f>$S$184*$H$184</f>
        <v>0</v>
      </c>
      <c r="AR184" s="91" t="s">
        <v>134</v>
      </c>
      <c r="AT184" s="91" t="s">
        <v>129</v>
      </c>
      <c r="AU184" s="91" t="s">
        <v>21</v>
      </c>
      <c r="AY184" s="6" t="s">
        <v>127</v>
      </c>
      <c r="BE184" s="158">
        <f>IF($N$184="základní",$J$184,0)</f>
        <v>0</v>
      </c>
      <c r="BF184" s="158">
        <f>IF($N$184="snížená",$J$184,0)</f>
        <v>0</v>
      </c>
      <c r="BG184" s="158">
        <f>IF($N$184="zákl. přenesená",$J$184,0)</f>
        <v>0</v>
      </c>
      <c r="BH184" s="158">
        <f>IF($N$184="sníž. přenesená",$J$184,0)</f>
        <v>0</v>
      </c>
      <c r="BI184" s="158">
        <f>IF($N$184="nulová",$J$184,0)</f>
        <v>0</v>
      </c>
      <c r="BJ184" s="91" t="s">
        <v>22</v>
      </c>
      <c r="BK184" s="158">
        <f>ROUND($I$184*$H$184,2)</f>
        <v>0</v>
      </c>
      <c r="BL184" s="91" t="s">
        <v>134</v>
      </c>
      <c r="BM184" s="91" t="s">
        <v>406</v>
      </c>
    </row>
    <row r="185" spans="2:47" s="6" customFormat="1" ht="30.75" customHeight="1">
      <c r="B185" s="24"/>
      <c r="C185" s="25"/>
      <c r="D185" s="159" t="s">
        <v>136</v>
      </c>
      <c r="E185" s="25"/>
      <c r="F185" s="160" t="s">
        <v>407</v>
      </c>
      <c r="G185" s="25"/>
      <c r="H185" s="25"/>
      <c r="J185" s="25"/>
      <c r="K185" s="25"/>
      <c r="L185" s="44"/>
      <c r="M185" s="57"/>
      <c r="N185" s="25"/>
      <c r="O185" s="25"/>
      <c r="P185" s="25"/>
      <c r="Q185" s="25"/>
      <c r="R185" s="25"/>
      <c r="S185" s="25"/>
      <c r="T185" s="58"/>
      <c r="AT185" s="6" t="s">
        <v>136</v>
      </c>
      <c r="AU185" s="6" t="s">
        <v>21</v>
      </c>
    </row>
    <row r="186" spans="2:51" s="6" customFormat="1" ht="15.75" customHeight="1">
      <c r="B186" s="161"/>
      <c r="C186" s="162"/>
      <c r="D186" s="169" t="s">
        <v>147</v>
      </c>
      <c r="E186" s="162"/>
      <c r="F186" s="163" t="s">
        <v>408</v>
      </c>
      <c r="G186" s="162"/>
      <c r="H186" s="164">
        <v>210</v>
      </c>
      <c r="J186" s="162"/>
      <c r="K186" s="162"/>
      <c r="L186" s="165"/>
      <c r="M186" s="166"/>
      <c r="N186" s="162"/>
      <c r="O186" s="162"/>
      <c r="P186" s="162"/>
      <c r="Q186" s="162"/>
      <c r="R186" s="162"/>
      <c r="S186" s="162"/>
      <c r="T186" s="167"/>
      <c r="AT186" s="168" t="s">
        <v>147</v>
      </c>
      <c r="AU186" s="168" t="s">
        <v>21</v>
      </c>
      <c r="AV186" s="168" t="s">
        <v>21</v>
      </c>
      <c r="AW186" s="168" t="s">
        <v>106</v>
      </c>
      <c r="AX186" s="168" t="s">
        <v>77</v>
      </c>
      <c r="AY186" s="168" t="s">
        <v>127</v>
      </c>
    </row>
    <row r="187" spans="2:51" s="6" customFormat="1" ht="15.75" customHeight="1">
      <c r="B187" s="161"/>
      <c r="C187" s="162"/>
      <c r="D187" s="169" t="s">
        <v>147</v>
      </c>
      <c r="E187" s="162"/>
      <c r="F187" s="163" t="s">
        <v>409</v>
      </c>
      <c r="G187" s="162"/>
      <c r="H187" s="164">
        <v>197</v>
      </c>
      <c r="J187" s="162"/>
      <c r="K187" s="162"/>
      <c r="L187" s="165"/>
      <c r="M187" s="166"/>
      <c r="N187" s="162"/>
      <c r="O187" s="162"/>
      <c r="P187" s="162"/>
      <c r="Q187" s="162"/>
      <c r="R187" s="162"/>
      <c r="S187" s="162"/>
      <c r="T187" s="167"/>
      <c r="AT187" s="168" t="s">
        <v>147</v>
      </c>
      <c r="AU187" s="168" t="s">
        <v>21</v>
      </c>
      <c r="AV187" s="168" t="s">
        <v>21</v>
      </c>
      <c r="AW187" s="168" t="s">
        <v>106</v>
      </c>
      <c r="AX187" s="168" t="s">
        <v>77</v>
      </c>
      <c r="AY187" s="168" t="s">
        <v>127</v>
      </c>
    </row>
    <row r="188" spans="2:51" s="6" customFormat="1" ht="15.75" customHeight="1">
      <c r="B188" s="161"/>
      <c r="C188" s="162"/>
      <c r="D188" s="169" t="s">
        <v>147</v>
      </c>
      <c r="E188" s="162"/>
      <c r="F188" s="163" t="s">
        <v>410</v>
      </c>
      <c r="G188" s="162"/>
      <c r="H188" s="164">
        <v>195</v>
      </c>
      <c r="J188" s="162"/>
      <c r="K188" s="162"/>
      <c r="L188" s="165"/>
      <c r="M188" s="166"/>
      <c r="N188" s="162"/>
      <c r="O188" s="162"/>
      <c r="P188" s="162"/>
      <c r="Q188" s="162"/>
      <c r="R188" s="162"/>
      <c r="S188" s="162"/>
      <c r="T188" s="167"/>
      <c r="AT188" s="168" t="s">
        <v>147</v>
      </c>
      <c r="AU188" s="168" t="s">
        <v>21</v>
      </c>
      <c r="AV188" s="168" t="s">
        <v>21</v>
      </c>
      <c r="AW188" s="168" t="s">
        <v>106</v>
      </c>
      <c r="AX188" s="168" t="s">
        <v>77</v>
      </c>
      <c r="AY188" s="168" t="s">
        <v>127</v>
      </c>
    </row>
    <row r="189" spans="2:51" s="6" customFormat="1" ht="15.75" customHeight="1">
      <c r="B189" s="161"/>
      <c r="C189" s="162"/>
      <c r="D189" s="169" t="s">
        <v>147</v>
      </c>
      <c r="E189" s="162"/>
      <c r="F189" s="163" t="s">
        <v>411</v>
      </c>
      <c r="G189" s="162"/>
      <c r="H189" s="164">
        <v>1370</v>
      </c>
      <c r="J189" s="162"/>
      <c r="K189" s="162"/>
      <c r="L189" s="165"/>
      <c r="M189" s="166"/>
      <c r="N189" s="162"/>
      <c r="O189" s="162"/>
      <c r="P189" s="162"/>
      <c r="Q189" s="162"/>
      <c r="R189" s="162"/>
      <c r="S189" s="162"/>
      <c r="T189" s="167"/>
      <c r="AT189" s="168" t="s">
        <v>147</v>
      </c>
      <c r="AU189" s="168" t="s">
        <v>21</v>
      </c>
      <c r="AV189" s="168" t="s">
        <v>21</v>
      </c>
      <c r="AW189" s="168" t="s">
        <v>106</v>
      </c>
      <c r="AX189" s="168" t="s">
        <v>77</v>
      </c>
      <c r="AY189" s="168" t="s">
        <v>127</v>
      </c>
    </row>
    <row r="190" spans="2:51" s="6" customFormat="1" ht="15.75" customHeight="1">
      <c r="B190" s="161"/>
      <c r="C190" s="162"/>
      <c r="D190" s="169" t="s">
        <v>147</v>
      </c>
      <c r="E190" s="162"/>
      <c r="F190" s="163" t="s">
        <v>412</v>
      </c>
      <c r="G190" s="162"/>
      <c r="H190" s="164">
        <v>445</v>
      </c>
      <c r="J190" s="162"/>
      <c r="K190" s="162"/>
      <c r="L190" s="165"/>
      <c r="M190" s="166"/>
      <c r="N190" s="162"/>
      <c r="O190" s="162"/>
      <c r="P190" s="162"/>
      <c r="Q190" s="162"/>
      <c r="R190" s="162"/>
      <c r="S190" s="162"/>
      <c r="T190" s="167"/>
      <c r="AT190" s="168" t="s">
        <v>147</v>
      </c>
      <c r="AU190" s="168" t="s">
        <v>21</v>
      </c>
      <c r="AV190" s="168" t="s">
        <v>21</v>
      </c>
      <c r="AW190" s="168" t="s">
        <v>106</v>
      </c>
      <c r="AX190" s="168" t="s">
        <v>77</v>
      </c>
      <c r="AY190" s="168" t="s">
        <v>127</v>
      </c>
    </row>
    <row r="191" spans="2:51" s="6" customFormat="1" ht="15.75" customHeight="1">
      <c r="B191" s="161"/>
      <c r="C191" s="162"/>
      <c r="D191" s="169" t="s">
        <v>147</v>
      </c>
      <c r="E191" s="162"/>
      <c r="F191" s="163" t="s">
        <v>413</v>
      </c>
      <c r="G191" s="162"/>
      <c r="H191" s="164">
        <v>22</v>
      </c>
      <c r="J191" s="162"/>
      <c r="K191" s="162"/>
      <c r="L191" s="165"/>
      <c r="M191" s="166"/>
      <c r="N191" s="162"/>
      <c r="O191" s="162"/>
      <c r="P191" s="162"/>
      <c r="Q191" s="162"/>
      <c r="R191" s="162"/>
      <c r="S191" s="162"/>
      <c r="T191" s="167"/>
      <c r="AT191" s="168" t="s">
        <v>147</v>
      </c>
      <c r="AU191" s="168" t="s">
        <v>21</v>
      </c>
      <c r="AV191" s="168" t="s">
        <v>21</v>
      </c>
      <c r="AW191" s="168" t="s">
        <v>106</v>
      </c>
      <c r="AX191" s="168" t="s">
        <v>77</v>
      </c>
      <c r="AY191" s="168" t="s">
        <v>127</v>
      </c>
    </row>
    <row r="192" spans="2:51" s="6" customFormat="1" ht="15.75" customHeight="1">
      <c r="B192" s="170"/>
      <c r="C192" s="171"/>
      <c r="D192" s="169" t="s">
        <v>147</v>
      </c>
      <c r="E192" s="171"/>
      <c r="F192" s="172" t="s">
        <v>151</v>
      </c>
      <c r="G192" s="171"/>
      <c r="H192" s="173">
        <v>2439</v>
      </c>
      <c r="J192" s="171"/>
      <c r="K192" s="171"/>
      <c r="L192" s="174"/>
      <c r="M192" s="175"/>
      <c r="N192" s="171"/>
      <c r="O192" s="171"/>
      <c r="P192" s="171"/>
      <c r="Q192" s="171"/>
      <c r="R192" s="171"/>
      <c r="S192" s="171"/>
      <c r="T192" s="176"/>
      <c r="AT192" s="177" t="s">
        <v>147</v>
      </c>
      <c r="AU192" s="177" t="s">
        <v>21</v>
      </c>
      <c r="AV192" s="177" t="s">
        <v>134</v>
      </c>
      <c r="AW192" s="177" t="s">
        <v>106</v>
      </c>
      <c r="AX192" s="177" t="s">
        <v>22</v>
      </c>
      <c r="AY192" s="177" t="s">
        <v>127</v>
      </c>
    </row>
    <row r="193" spans="2:65" s="6" customFormat="1" ht="15.75" customHeight="1">
      <c r="B193" s="24"/>
      <c r="C193" s="181" t="s">
        <v>414</v>
      </c>
      <c r="D193" s="181" t="s">
        <v>286</v>
      </c>
      <c r="E193" s="182" t="s">
        <v>415</v>
      </c>
      <c r="F193" s="183" t="s">
        <v>416</v>
      </c>
      <c r="G193" s="184" t="s">
        <v>145</v>
      </c>
      <c r="H193" s="185">
        <v>220.5</v>
      </c>
      <c r="I193" s="186"/>
      <c r="J193" s="187">
        <f>ROUND($I$193*$H$193,2)</f>
        <v>0</v>
      </c>
      <c r="K193" s="183"/>
      <c r="L193" s="188"/>
      <c r="M193" s="189"/>
      <c r="N193" s="190" t="s">
        <v>48</v>
      </c>
      <c r="O193" s="25"/>
      <c r="P193" s="25"/>
      <c r="Q193" s="156">
        <v>0</v>
      </c>
      <c r="R193" s="156">
        <f>$Q$193*$H$193</f>
        <v>0</v>
      </c>
      <c r="S193" s="156">
        <v>0</v>
      </c>
      <c r="T193" s="157">
        <f>$S$193*$H$193</f>
        <v>0</v>
      </c>
      <c r="AR193" s="91" t="s">
        <v>173</v>
      </c>
      <c r="AT193" s="91" t="s">
        <v>286</v>
      </c>
      <c r="AU193" s="91" t="s">
        <v>21</v>
      </c>
      <c r="AY193" s="6" t="s">
        <v>127</v>
      </c>
      <c r="BE193" s="158">
        <f>IF($N$193="základní",$J$193,0)</f>
        <v>0</v>
      </c>
      <c r="BF193" s="158">
        <f>IF($N$193="snížená",$J$193,0)</f>
        <v>0</v>
      </c>
      <c r="BG193" s="158">
        <f>IF($N$193="zákl. přenesená",$J$193,0)</f>
        <v>0</v>
      </c>
      <c r="BH193" s="158">
        <f>IF($N$193="sníž. přenesená",$J$193,0)</f>
        <v>0</v>
      </c>
      <c r="BI193" s="158">
        <f>IF($N$193="nulová",$J$193,0)</f>
        <v>0</v>
      </c>
      <c r="BJ193" s="91" t="s">
        <v>22</v>
      </c>
      <c r="BK193" s="158">
        <f>ROUND($I$193*$H$193,2)</f>
        <v>0</v>
      </c>
      <c r="BL193" s="91" t="s">
        <v>134</v>
      </c>
      <c r="BM193" s="91" t="s">
        <v>417</v>
      </c>
    </row>
    <row r="194" spans="2:47" s="6" customFormat="1" ht="30.75" customHeight="1">
      <c r="B194" s="24"/>
      <c r="C194" s="25"/>
      <c r="D194" s="159" t="s">
        <v>136</v>
      </c>
      <c r="E194" s="25"/>
      <c r="F194" s="160" t="s">
        <v>380</v>
      </c>
      <c r="G194" s="25"/>
      <c r="H194" s="25"/>
      <c r="J194" s="25"/>
      <c r="K194" s="25"/>
      <c r="L194" s="44"/>
      <c r="M194" s="57"/>
      <c r="N194" s="25"/>
      <c r="O194" s="25"/>
      <c r="P194" s="25"/>
      <c r="Q194" s="25"/>
      <c r="R194" s="25"/>
      <c r="S194" s="25"/>
      <c r="T194" s="58"/>
      <c r="AT194" s="6" t="s">
        <v>136</v>
      </c>
      <c r="AU194" s="6" t="s">
        <v>21</v>
      </c>
    </row>
    <row r="195" spans="2:65" s="6" customFormat="1" ht="15.75" customHeight="1">
      <c r="B195" s="24"/>
      <c r="C195" s="181" t="s">
        <v>418</v>
      </c>
      <c r="D195" s="181" t="s">
        <v>286</v>
      </c>
      <c r="E195" s="182" t="s">
        <v>419</v>
      </c>
      <c r="F195" s="183" t="s">
        <v>420</v>
      </c>
      <c r="G195" s="184" t="s">
        <v>145</v>
      </c>
      <c r="H195" s="185">
        <v>22</v>
      </c>
      <c r="I195" s="186"/>
      <c r="J195" s="187">
        <f>ROUND($I$195*$H$195,2)</f>
        <v>0</v>
      </c>
      <c r="K195" s="183"/>
      <c r="L195" s="188"/>
      <c r="M195" s="189"/>
      <c r="N195" s="190" t="s">
        <v>48</v>
      </c>
      <c r="O195" s="25"/>
      <c r="P195" s="25"/>
      <c r="Q195" s="156">
        <v>0</v>
      </c>
      <c r="R195" s="156">
        <f>$Q$195*$H$195</f>
        <v>0</v>
      </c>
      <c r="S195" s="156">
        <v>0</v>
      </c>
      <c r="T195" s="157">
        <f>$S$195*$H$195</f>
        <v>0</v>
      </c>
      <c r="AR195" s="91" t="s">
        <v>173</v>
      </c>
      <c r="AT195" s="91" t="s">
        <v>286</v>
      </c>
      <c r="AU195" s="91" t="s">
        <v>21</v>
      </c>
      <c r="AY195" s="6" t="s">
        <v>127</v>
      </c>
      <c r="BE195" s="158">
        <f>IF($N$195="základní",$J$195,0)</f>
        <v>0</v>
      </c>
      <c r="BF195" s="158">
        <f>IF($N$195="snížená",$J$195,0)</f>
        <v>0</v>
      </c>
      <c r="BG195" s="158">
        <f>IF($N$195="zákl. přenesená",$J$195,0)</f>
        <v>0</v>
      </c>
      <c r="BH195" s="158">
        <f>IF($N$195="sníž. přenesená",$J$195,0)</f>
        <v>0</v>
      </c>
      <c r="BI195" s="158">
        <f>IF($N$195="nulová",$J$195,0)</f>
        <v>0</v>
      </c>
      <c r="BJ195" s="91" t="s">
        <v>22</v>
      </c>
      <c r="BK195" s="158">
        <f>ROUND($I$195*$H$195,2)</f>
        <v>0</v>
      </c>
      <c r="BL195" s="91" t="s">
        <v>134</v>
      </c>
      <c r="BM195" s="91" t="s">
        <v>421</v>
      </c>
    </row>
    <row r="196" spans="2:47" s="6" customFormat="1" ht="30.75" customHeight="1">
      <c r="B196" s="24"/>
      <c r="C196" s="25"/>
      <c r="D196" s="159" t="s">
        <v>136</v>
      </c>
      <c r="E196" s="25"/>
      <c r="F196" s="160" t="s">
        <v>380</v>
      </c>
      <c r="G196" s="25"/>
      <c r="H196" s="25"/>
      <c r="J196" s="25"/>
      <c r="K196" s="25"/>
      <c r="L196" s="44"/>
      <c r="M196" s="57"/>
      <c r="N196" s="25"/>
      <c r="O196" s="25"/>
      <c r="P196" s="25"/>
      <c r="Q196" s="25"/>
      <c r="R196" s="25"/>
      <c r="S196" s="25"/>
      <c r="T196" s="58"/>
      <c r="AT196" s="6" t="s">
        <v>136</v>
      </c>
      <c r="AU196" s="6" t="s">
        <v>21</v>
      </c>
    </row>
    <row r="197" spans="2:51" s="6" customFormat="1" ht="15.75" customHeight="1">
      <c r="B197" s="161"/>
      <c r="C197" s="162"/>
      <c r="D197" s="169" t="s">
        <v>147</v>
      </c>
      <c r="E197" s="162"/>
      <c r="F197" s="163" t="s">
        <v>333</v>
      </c>
      <c r="G197" s="162"/>
      <c r="H197" s="164">
        <v>22</v>
      </c>
      <c r="J197" s="162"/>
      <c r="K197" s="162"/>
      <c r="L197" s="165"/>
      <c r="M197" s="166"/>
      <c r="N197" s="162"/>
      <c r="O197" s="162"/>
      <c r="P197" s="162"/>
      <c r="Q197" s="162"/>
      <c r="R197" s="162"/>
      <c r="S197" s="162"/>
      <c r="T197" s="167"/>
      <c r="AT197" s="168" t="s">
        <v>147</v>
      </c>
      <c r="AU197" s="168" t="s">
        <v>21</v>
      </c>
      <c r="AV197" s="168" t="s">
        <v>21</v>
      </c>
      <c r="AW197" s="168" t="s">
        <v>106</v>
      </c>
      <c r="AX197" s="168" t="s">
        <v>22</v>
      </c>
      <c r="AY197" s="168" t="s">
        <v>127</v>
      </c>
    </row>
    <row r="198" spans="2:65" s="6" customFormat="1" ht="15.75" customHeight="1">
      <c r="B198" s="24"/>
      <c r="C198" s="181" t="s">
        <v>422</v>
      </c>
      <c r="D198" s="181" t="s">
        <v>286</v>
      </c>
      <c r="E198" s="182" t="s">
        <v>423</v>
      </c>
      <c r="F198" s="183" t="s">
        <v>424</v>
      </c>
      <c r="G198" s="184" t="s">
        <v>145</v>
      </c>
      <c r="H198" s="185">
        <v>467.25</v>
      </c>
      <c r="I198" s="186"/>
      <c r="J198" s="187">
        <f>ROUND($I$198*$H$198,2)</f>
        <v>0</v>
      </c>
      <c r="K198" s="183"/>
      <c r="L198" s="188"/>
      <c r="M198" s="189"/>
      <c r="N198" s="190" t="s">
        <v>48</v>
      </c>
      <c r="O198" s="25"/>
      <c r="P198" s="25"/>
      <c r="Q198" s="156">
        <v>0</v>
      </c>
      <c r="R198" s="156">
        <f>$Q$198*$H$198</f>
        <v>0</v>
      </c>
      <c r="S198" s="156">
        <v>0</v>
      </c>
      <c r="T198" s="157">
        <f>$S$198*$H$198</f>
        <v>0</v>
      </c>
      <c r="AR198" s="91" t="s">
        <v>173</v>
      </c>
      <c r="AT198" s="91" t="s">
        <v>286</v>
      </c>
      <c r="AU198" s="91" t="s">
        <v>21</v>
      </c>
      <c r="AY198" s="6" t="s">
        <v>127</v>
      </c>
      <c r="BE198" s="158">
        <f>IF($N$198="základní",$J$198,0)</f>
        <v>0</v>
      </c>
      <c r="BF198" s="158">
        <f>IF($N$198="snížená",$J$198,0)</f>
        <v>0</v>
      </c>
      <c r="BG198" s="158">
        <f>IF($N$198="zákl. přenesená",$J$198,0)</f>
        <v>0</v>
      </c>
      <c r="BH198" s="158">
        <f>IF($N$198="sníž. přenesená",$J$198,0)</f>
        <v>0</v>
      </c>
      <c r="BI198" s="158">
        <f>IF($N$198="nulová",$J$198,0)</f>
        <v>0</v>
      </c>
      <c r="BJ198" s="91" t="s">
        <v>22</v>
      </c>
      <c r="BK198" s="158">
        <f>ROUND($I$198*$H$198,2)</f>
        <v>0</v>
      </c>
      <c r="BL198" s="91" t="s">
        <v>134</v>
      </c>
      <c r="BM198" s="91" t="s">
        <v>425</v>
      </c>
    </row>
    <row r="199" spans="2:47" s="6" customFormat="1" ht="30.75" customHeight="1">
      <c r="B199" s="24"/>
      <c r="C199" s="25"/>
      <c r="D199" s="159" t="s">
        <v>136</v>
      </c>
      <c r="E199" s="25"/>
      <c r="F199" s="160" t="s">
        <v>380</v>
      </c>
      <c r="G199" s="25"/>
      <c r="H199" s="25"/>
      <c r="J199" s="25"/>
      <c r="K199" s="25"/>
      <c r="L199" s="44"/>
      <c r="M199" s="57"/>
      <c r="N199" s="25"/>
      <c r="O199" s="25"/>
      <c r="P199" s="25"/>
      <c r="Q199" s="25"/>
      <c r="R199" s="25"/>
      <c r="S199" s="25"/>
      <c r="T199" s="58"/>
      <c r="AT199" s="6" t="s">
        <v>136</v>
      </c>
      <c r="AU199" s="6" t="s">
        <v>21</v>
      </c>
    </row>
    <row r="200" spans="2:51" s="6" customFormat="1" ht="15.75" customHeight="1">
      <c r="B200" s="161"/>
      <c r="C200" s="162"/>
      <c r="D200" s="169" t="s">
        <v>147</v>
      </c>
      <c r="E200" s="162"/>
      <c r="F200" s="163" t="s">
        <v>426</v>
      </c>
      <c r="G200" s="162"/>
      <c r="H200" s="164">
        <v>467.25</v>
      </c>
      <c r="J200" s="162"/>
      <c r="K200" s="162"/>
      <c r="L200" s="165"/>
      <c r="M200" s="166"/>
      <c r="N200" s="162"/>
      <c r="O200" s="162"/>
      <c r="P200" s="162"/>
      <c r="Q200" s="162"/>
      <c r="R200" s="162"/>
      <c r="S200" s="162"/>
      <c r="T200" s="167"/>
      <c r="AT200" s="168" t="s">
        <v>147</v>
      </c>
      <c r="AU200" s="168" t="s">
        <v>21</v>
      </c>
      <c r="AV200" s="168" t="s">
        <v>21</v>
      </c>
      <c r="AW200" s="168" t="s">
        <v>106</v>
      </c>
      <c r="AX200" s="168" t="s">
        <v>77</v>
      </c>
      <c r="AY200" s="168" t="s">
        <v>127</v>
      </c>
    </row>
    <row r="201" spans="2:51" s="6" customFormat="1" ht="15.75" customHeight="1">
      <c r="B201" s="170"/>
      <c r="C201" s="171"/>
      <c r="D201" s="169" t="s">
        <v>147</v>
      </c>
      <c r="E201" s="171"/>
      <c r="F201" s="172" t="s">
        <v>151</v>
      </c>
      <c r="G201" s="171"/>
      <c r="H201" s="173">
        <v>467.25</v>
      </c>
      <c r="J201" s="171"/>
      <c r="K201" s="171"/>
      <c r="L201" s="174"/>
      <c r="M201" s="175"/>
      <c r="N201" s="171"/>
      <c r="O201" s="171"/>
      <c r="P201" s="171"/>
      <c r="Q201" s="171"/>
      <c r="R201" s="171"/>
      <c r="S201" s="171"/>
      <c r="T201" s="176"/>
      <c r="AT201" s="177" t="s">
        <v>147</v>
      </c>
      <c r="AU201" s="177" t="s">
        <v>21</v>
      </c>
      <c r="AV201" s="177" t="s">
        <v>134</v>
      </c>
      <c r="AW201" s="177" t="s">
        <v>106</v>
      </c>
      <c r="AX201" s="177" t="s">
        <v>22</v>
      </c>
      <c r="AY201" s="177" t="s">
        <v>127</v>
      </c>
    </row>
    <row r="202" spans="2:65" s="6" customFormat="1" ht="15.75" customHeight="1">
      <c r="B202" s="24"/>
      <c r="C202" s="181" t="s">
        <v>427</v>
      </c>
      <c r="D202" s="181" t="s">
        <v>286</v>
      </c>
      <c r="E202" s="182" t="s">
        <v>428</v>
      </c>
      <c r="F202" s="183" t="s">
        <v>429</v>
      </c>
      <c r="G202" s="184" t="s">
        <v>145</v>
      </c>
      <c r="H202" s="185">
        <v>1438.5</v>
      </c>
      <c r="I202" s="186"/>
      <c r="J202" s="187">
        <f>ROUND($I$202*$H$202,2)</f>
        <v>0</v>
      </c>
      <c r="K202" s="183"/>
      <c r="L202" s="188"/>
      <c r="M202" s="189"/>
      <c r="N202" s="190" t="s">
        <v>48</v>
      </c>
      <c r="O202" s="25"/>
      <c r="P202" s="25"/>
      <c r="Q202" s="156">
        <v>0</v>
      </c>
      <c r="R202" s="156">
        <f>$Q$202*$H$202</f>
        <v>0</v>
      </c>
      <c r="S202" s="156">
        <v>0</v>
      </c>
      <c r="T202" s="157">
        <f>$S$202*$H$202</f>
        <v>0</v>
      </c>
      <c r="AR202" s="91" t="s">
        <v>173</v>
      </c>
      <c r="AT202" s="91" t="s">
        <v>286</v>
      </c>
      <c r="AU202" s="91" t="s">
        <v>21</v>
      </c>
      <c r="AY202" s="6" t="s">
        <v>127</v>
      </c>
      <c r="BE202" s="158">
        <f>IF($N$202="základní",$J$202,0)</f>
        <v>0</v>
      </c>
      <c r="BF202" s="158">
        <f>IF($N$202="snížená",$J$202,0)</f>
        <v>0</v>
      </c>
      <c r="BG202" s="158">
        <f>IF($N$202="zákl. přenesená",$J$202,0)</f>
        <v>0</v>
      </c>
      <c r="BH202" s="158">
        <f>IF($N$202="sníž. přenesená",$J$202,0)</f>
        <v>0</v>
      </c>
      <c r="BI202" s="158">
        <f>IF($N$202="nulová",$J$202,0)</f>
        <v>0</v>
      </c>
      <c r="BJ202" s="91" t="s">
        <v>22</v>
      </c>
      <c r="BK202" s="158">
        <f>ROUND($I$202*$H$202,2)</f>
        <v>0</v>
      </c>
      <c r="BL202" s="91" t="s">
        <v>134</v>
      </c>
      <c r="BM202" s="91" t="s">
        <v>430</v>
      </c>
    </row>
    <row r="203" spans="2:47" s="6" customFormat="1" ht="30.75" customHeight="1">
      <c r="B203" s="24"/>
      <c r="C203" s="25"/>
      <c r="D203" s="159" t="s">
        <v>136</v>
      </c>
      <c r="E203" s="25"/>
      <c r="F203" s="160" t="s">
        <v>380</v>
      </c>
      <c r="G203" s="25"/>
      <c r="H203" s="25"/>
      <c r="J203" s="25"/>
      <c r="K203" s="25"/>
      <c r="L203" s="44"/>
      <c r="M203" s="57"/>
      <c r="N203" s="25"/>
      <c r="O203" s="25"/>
      <c r="P203" s="25"/>
      <c r="Q203" s="25"/>
      <c r="R203" s="25"/>
      <c r="S203" s="25"/>
      <c r="T203" s="58"/>
      <c r="AT203" s="6" t="s">
        <v>136</v>
      </c>
      <c r="AU203" s="6" t="s">
        <v>21</v>
      </c>
    </row>
    <row r="204" spans="2:51" s="6" customFormat="1" ht="15.75" customHeight="1">
      <c r="B204" s="161"/>
      <c r="C204" s="162"/>
      <c r="D204" s="169" t="s">
        <v>147</v>
      </c>
      <c r="E204" s="162"/>
      <c r="F204" s="163" t="s">
        <v>431</v>
      </c>
      <c r="G204" s="162"/>
      <c r="H204" s="164">
        <v>1438.5</v>
      </c>
      <c r="J204" s="162"/>
      <c r="K204" s="162"/>
      <c r="L204" s="165"/>
      <c r="M204" s="166"/>
      <c r="N204" s="162"/>
      <c r="O204" s="162"/>
      <c r="P204" s="162"/>
      <c r="Q204" s="162"/>
      <c r="R204" s="162"/>
      <c r="S204" s="162"/>
      <c r="T204" s="167"/>
      <c r="AT204" s="168" t="s">
        <v>147</v>
      </c>
      <c r="AU204" s="168" t="s">
        <v>21</v>
      </c>
      <c r="AV204" s="168" t="s">
        <v>21</v>
      </c>
      <c r="AW204" s="168" t="s">
        <v>106</v>
      </c>
      <c r="AX204" s="168" t="s">
        <v>22</v>
      </c>
      <c r="AY204" s="168" t="s">
        <v>127</v>
      </c>
    </row>
    <row r="205" spans="2:51" s="6" customFormat="1" ht="15.75" customHeight="1">
      <c r="B205" s="170"/>
      <c r="C205" s="171"/>
      <c r="D205" s="169" t="s">
        <v>147</v>
      </c>
      <c r="E205" s="171"/>
      <c r="F205" s="172" t="s">
        <v>151</v>
      </c>
      <c r="G205" s="171"/>
      <c r="H205" s="173">
        <v>1438.5</v>
      </c>
      <c r="J205" s="171"/>
      <c r="K205" s="171"/>
      <c r="L205" s="174"/>
      <c r="M205" s="175"/>
      <c r="N205" s="171"/>
      <c r="O205" s="171"/>
      <c r="P205" s="171"/>
      <c r="Q205" s="171"/>
      <c r="R205" s="171"/>
      <c r="S205" s="171"/>
      <c r="T205" s="176"/>
      <c r="AT205" s="177" t="s">
        <v>147</v>
      </c>
      <c r="AU205" s="177" t="s">
        <v>21</v>
      </c>
      <c r="AV205" s="177" t="s">
        <v>134</v>
      </c>
      <c r="AW205" s="177" t="s">
        <v>106</v>
      </c>
      <c r="AX205" s="177" t="s">
        <v>77</v>
      </c>
      <c r="AY205" s="177" t="s">
        <v>127</v>
      </c>
    </row>
    <row r="206" spans="2:65" s="6" customFormat="1" ht="15.75" customHeight="1">
      <c r="B206" s="24"/>
      <c r="C206" s="181" t="s">
        <v>432</v>
      </c>
      <c r="D206" s="181" t="s">
        <v>286</v>
      </c>
      <c r="E206" s="182" t="s">
        <v>433</v>
      </c>
      <c r="F206" s="183" t="s">
        <v>434</v>
      </c>
      <c r="G206" s="184" t="s">
        <v>145</v>
      </c>
      <c r="H206" s="185">
        <v>45</v>
      </c>
      <c r="I206" s="186"/>
      <c r="J206" s="187">
        <f>ROUND($I$206*$H$206,2)</f>
        <v>0</v>
      </c>
      <c r="K206" s="183"/>
      <c r="L206" s="188"/>
      <c r="M206" s="189"/>
      <c r="N206" s="190" t="s">
        <v>48</v>
      </c>
      <c r="O206" s="25"/>
      <c r="P206" s="25"/>
      <c r="Q206" s="156">
        <v>0</v>
      </c>
      <c r="R206" s="156">
        <f>$Q$206*$H$206</f>
        <v>0</v>
      </c>
      <c r="S206" s="156">
        <v>0</v>
      </c>
      <c r="T206" s="157">
        <f>$S$206*$H$206</f>
        <v>0</v>
      </c>
      <c r="AR206" s="91" t="s">
        <v>173</v>
      </c>
      <c r="AT206" s="91" t="s">
        <v>286</v>
      </c>
      <c r="AU206" s="91" t="s">
        <v>21</v>
      </c>
      <c r="AY206" s="6" t="s">
        <v>127</v>
      </c>
      <c r="BE206" s="158">
        <f>IF($N$206="základní",$J$206,0)</f>
        <v>0</v>
      </c>
      <c r="BF206" s="158">
        <f>IF($N$206="snížená",$J$206,0)</f>
        <v>0</v>
      </c>
      <c r="BG206" s="158">
        <f>IF($N$206="zákl. přenesená",$J$206,0)</f>
        <v>0</v>
      </c>
      <c r="BH206" s="158">
        <f>IF($N$206="sníž. přenesená",$J$206,0)</f>
        <v>0</v>
      </c>
      <c r="BI206" s="158">
        <f>IF($N$206="nulová",$J$206,0)</f>
        <v>0</v>
      </c>
      <c r="BJ206" s="91" t="s">
        <v>22</v>
      </c>
      <c r="BK206" s="158">
        <f>ROUND($I$206*$H$206,2)</f>
        <v>0</v>
      </c>
      <c r="BL206" s="91" t="s">
        <v>134</v>
      </c>
      <c r="BM206" s="91" t="s">
        <v>435</v>
      </c>
    </row>
    <row r="207" spans="2:47" s="6" customFormat="1" ht="30.75" customHeight="1">
      <c r="B207" s="24"/>
      <c r="C207" s="25"/>
      <c r="D207" s="159" t="s">
        <v>136</v>
      </c>
      <c r="E207" s="25"/>
      <c r="F207" s="160" t="s">
        <v>380</v>
      </c>
      <c r="G207" s="25"/>
      <c r="H207" s="25"/>
      <c r="J207" s="25"/>
      <c r="K207" s="25"/>
      <c r="L207" s="44"/>
      <c r="M207" s="57"/>
      <c r="N207" s="25"/>
      <c r="O207" s="25"/>
      <c r="P207" s="25"/>
      <c r="Q207" s="25"/>
      <c r="R207" s="25"/>
      <c r="S207" s="25"/>
      <c r="T207" s="58"/>
      <c r="AT207" s="6" t="s">
        <v>136</v>
      </c>
      <c r="AU207" s="6" t="s">
        <v>21</v>
      </c>
    </row>
    <row r="208" spans="2:51" s="6" customFormat="1" ht="15.75" customHeight="1">
      <c r="B208" s="161"/>
      <c r="C208" s="162"/>
      <c r="D208" s="169" t="s">
        <v>147</v>
      </c>
      <c r="E208" s="162"/>
      <c r="F208" s="163" t="s">
        <v>436</v>
      </c>
      <c r="G208" s="162"/>
      <c r="H208" s="164">
        <v>45</v>
      </c>
      <c r="J208" s="162"/>
      <c r="K208" s="162"/>
      <c r="L208" s="165"/>
      <c r="M208" s="166"/>
      <c r="N208" s="162"/>
      <c r="O208" s="162"/>
      <c r="P208" s="162"/>
      <c r="Q208" s="162"/>
      <c r="R208" s="162"/>
      <c r="S208" s="162"/>
      <c r="T208" s="167"/>
      <c r="AT208" s="168" t="s">
        <v>147</v>
      </c>
      <c r="AU208" s="168" t="s">
        <v>21</v>
      </c>
      <c r="AV208" s="168" t="s">
        <v>21</v>
      </c>
      <c r="AW208" s="168" t="s">
        <v>106</v>
      </c>
      <c r="AX208" s="168" t="s">
        <v>22</v>
      </c>
      <c r="AY208" s="168" t="s">
        <v>127</v>
      </c>
    </row>
    <row r="209" spans="2:65" s="6" customFormat="1" ht="15.75" customHeight="1">
      <c r="B209" s="24"/>
      <c r="C209" s="147" t="s">
        <v>31</v>
      </c>
      <c r="D209" s="147" t="s">
        <v>129</v>
      </c>
      <c r="E209" s="148" t="s">
        <v>437</v>
      </c>
      <c r="F209" s="149" t="s">
        <v>438</v>
      </c>
      <c r="G209" s="150" t="s">
        <v>145</v>
      </c>
      <c r="H209" s="151">
        <v>3205.125</v>
      </c>
      <c r="I209" s="152"/>
      <c r="J209" s="153">
        <f>ROUND($I$209*$H$209,2)</f>
        <v>0</v>
      </c>
      <c r="K209" s="149" t="s">
        <v>133</v>
      </c>
      <c r="L209" s="44"/>
      <c r="M209" s="154"/>
      <c r="N209" s="155" t="s">
        <v>48</v>
      </c>
      <c r="O209" s="25"/>
      <c r="P209" s="25"/>
      <c r="Q209" s="156">
        <v>0</v>
      </c>
      <c r="R209" s="156">
        <f>$Q$209*$H$209</f>
        <v>0</v>
      </c>
      <c r="S209" s="156">
        <v>0</v>
      </c>
      <c r="T209" s="157">
        <f>$S$209*$H$209</f>
        <v>0</v>
      </c>
      <c r="AR209" s="91" t="s">
        <v>134</v>
      </c>
      <c r="AT209" s="91" t="s">
        <v>129</v>
      </c>
      <c r="AU209" s="91" t="s">
        <v>21</v>
      </c>
      <c r="AY209" s="6" t="s">
        <v>127</v>
      </c>
      <c r="BE209" s="158">
        <f>IF($N$209="základní",$J$209,0)</f>
        <v>0</v>
      </c>
      <c r="BF209" s="158">
        <f>IF($N$209="snížená",$J$209,0)</f>
        <v>0</v>
      </c>
      <c r="BG209" s="158">
        <f>IF($N$209="zákl. přenesená",$J$209,0)</f>
        <v>0</v>
      </c>
      <c r="BH209" s="158">
        <f>IF($N$209="sníž. přenesená",$J$209,0)</f>
        <v>0</v>
      </c>
      <c r="BI209" s="158">
        <f>IF($N$209="nulová",$J$209,0)</f>
        <v>0</v>
      </c>
      <c r="BJ209" s="91" t="s">
        <v>22</v>
      </c>
      <c r="BK209" s="158">
        <f>ROUND($I$209*$H$209,2)</f>
        <v>0</v>
      </c>
      <c r="BL209" s="91" t="s">
        <v>134</v>
      </c>
      <c r="BM209" s="91" t="s">
        <v>439</v>
      </c>
    </row>
    <row r="210" spans="2:51" s="6" customFormat="1" ht="15.75" customHeight="1">
      <c r="B210" s="161"/>
      <c r="C210" s="162"/>
      <c r="D210" s="159" t="s">
        <v>147</v>
      </c>
      <c r="E210" s="163"/>
      <c r="F210" s="163" t="s">
        <v>440</v>
      </c>
      <c r="G210" s="162"/>
      <c r="H210" s="164">
        <v>3205.125</v>
      </c>
      <c r="J210" s="162"/>
      <c r="K210" s="162"/>
      <c r="L210" s="165"/>
      <c r="M210" s="166"/>
      <c r="N210" s="162"/>
      <c r="O210" s="162"/>
      <c r="P210" s="162"/>
      <c r="Q210" s="162"/>
      <c r="R210" s="162"/>
      <c r="S210" s="162"/>
      <c r="T210" s="167"/>
      <c r="AT210" s="168" t="s">
        <v>147</v>
      </c>
      <c r="AU210" s="168" t="s">
        <v>21</v>
      </c>
      <c r="AV210" s="168" t="s">
        <v>21</v>
      </c>
      <c r="AW210" s="168" t="s">
        <v>106</v>
      </c>
      <c r="AX210" s="168" t="s">
        <v>77</v>
      </c>
      <c r="AY210" s="168" t="s">
        <v>127</v>
      </c>
    </row>
    <row r="211" spans="2:51" s="6" customFormat="1" ht="15.75" customHeight="1">
      <c r="B211" s="170"/>
      <c r="C211" s="171"/>
      <c r="D211" s="169" t="s">
        <v>147</v>
      </c>
      <c r="E211" s="171"/>
      <c r="F211" s="172" t="s">
        <v>151</v>
      </c>
      <c r="G211" s="171"/>
      <c r="H211" s="173">
        <v>3205.125</v>
      </c>
      <c r="J211" s="171"/>
      <c r="K211" s="171"/>
      <c r="L211" s="174"/>
      <c r="M211" s="175"/>
      <c r="N211" s="171"/>
      <c r="O211" s="171"/>
      <c r="P211" s="171"/>
      <c r="Q211" s="171"/>
      <c r="R211" s="171"/>
      <c r="S211" s="171"/>
      <c r="T211" s="176"/>
      <c r="AT211" s="177" t="s">
        <v>147</v>
      </c>
      <c r="AU211" s="177" t="s">
        <v>21</v>
      </c>
      <c r="AV211" s="177" t="s">
        <v>134</v>
      </c>
      <c r="AW211" s="177" t="s">
        <v>106</v>
      </c>
      <c r="AX211" s="177" t="s">
        <v>22</v>
      </c>
      <c r="AY211" s="177" t="s">
        <v>127</v>
      </c>
    </row>
    <row r="212" spans="2:65" s="6" customFormat="1" ht="15.75" customHeight="1">
      <c r="B212" s="24"/>
      <c r="C212" s="147" t="s">
        <v>441</v>
      </c>
      <c r="D212" s="147" t="s">
        <v>129</v>
      </c>
      <c r="E212" s="148" t="s">
        <v>442</v>
      </c>
      <c r="F212" s="149" t="s">
        <v>443</v>
      </c>
      <c r="G212" s="150" t="s">
        <v>145</v>
      </c>
      <c r="H212" s="151">
        <v>4326.75</v>
      </c>
      <c r="I212" s="152"/>
      <c r="J212" s="153">
        <f>ROUND($I$212*$H$212,2)</f>
        <v>0</v>
      </c>
      <c r="K212" s="149" t="s">
        <v>133</v>
      </c>
      <c r="L212" s="44"/>
      <c r="M212" s="154"/>
      <c r="N212" s="155" t="s">
        <v>48</v>
      </c>
      <c r="O212" s="25"/>
      <c r="P212" s="25"/>
      <c r="Q212" s="156">
        <v>0</v>
      </c>
      <c r="R212" s="156">
        <f>$Q$212*$H$212</f>
        <v>0</v>
      </c>
      <c r="S212" s="156">
        <v>0</v>
      </c>
      <c r="T212" s="157">
        <f>$S$212*$H$212</f>
        <v>0</v>
      </c>
      <c r="AR212" s="91" t="s">
        <v>134</v>
      </c>
      <c r="AT212" s="91" t="s">
        <v>129</v>
      </c>
      <c r="AU212" s="91" t="s">
        <v>21</v>
      </c>
      <c r="AY212" s="6" t="s">
        <v>127</v>
      </c>
      <c r="BE212" s="158">
        <f>IF($N$212="základní",$J$212,0)</f>
        <v>0</v>
      </c>
      <c r="BF212" s="158">
        <f>IF($N$212="snížená",$J$212,0)</f>
        <v>0</v>
      </c>
      <c r="BG212" s="158">
        <f>IF($N$212="zákl. přenesená",$J$212,0)</f>
        <v>0</v>
      </c>
      <c r="BH212" s="158">
        <f>IF($N$212="sníž. přenesená",$J$212,0)</f>
        <v>0</v>
      </c>
      <c r="BI212" s="158">
        <f>IF($N$212="nulová",$J$212,0)</f>
        <v>0</v>
      </c>
      <c r="BJ212" s="91" t="s">
        <v>22</v>
      </c>
      <c r="BK212" s="158">
        <f>ROUND($I$212*$H$212,2)</f>
        <v>0</v>
      </c>
      <c r="BL212" s="91" t="s">
        <v>134</v>
      </c>
      <c r="BM212" s="91" t="s">
        <v>444</v>
      </c>
    </row>
    <row r="213" spans="2:51" s="6" customFormat="1" ht="15.75" customHeight="1">
      <c r="B213" s="161"/>
      <c r="C213" s="162"/>
      <c r="D213" s="159" t="s">
        <v>147</v>
      </c>
      <c r="E213" s="163"/>
      <c r="F213" s="163" t="s">
        <v>445</v>
      </c>
      <c r="G213" s="162"/>
      <c r="H213" s="164">
        <v>4326.75</v>
      </c>
      <c r="J213" s="162"/>
      <c r="K213" s="162"/>
      <c r="L213" s="165"/>
      <c r="M213" s="166"/>
      <c r="N213" s="162"/>
      <c r="O213" s="162"/>
      <c r="P213" s="162"/>
      <c r="Q213" s="162"/>
      <c r="R213" s="162"/>
      <c r="S213" s="162"/>
      <c r="T213" s="167"/>
      <c r="AT213" s="168" t="s">
        <v>147</v>
      </c>
      <c r="AU213" s="168" t="s">
        <v>21</v>
      </c>
      <c r="AV213" s="168" t="s">
        <v>21</v>
      </c>
      <c r="AW213" s="168" t="s">
        <v>106</v>
      </c>
      <c r="AX213" s="168" t="s">
        <v>77</v>
      </c>
      <c r="AY213" s="168" t="s">
        <v>127</v>
      </c>
    </row>
    <row r="214" spans="2:51" s="6" customFormat="1" ht="15.75" customHeight="1">
      <c r="B214" s="170"/>
      <c r="C214" s="171"/>
      <c r="D214" s="169" t="s">
        <v>147</v>
      </c>
      <c r="E214" s="171"/>
      <c r="F214" s="172" t="s">
        <v>151</v>
      </c>
      <c r="G214" s="171"/>
      <c r="H214" s="173">
        <v>4326.75</v>
      </c>
      <c r="J214" s="171"/>
      <c r="K214" s="171"/>
      <c r="L214" s="174"/>
      <c r="M214" s="175"/>
      <c r="N214" s="171"/>
      <c r="O214" s="171"/>
      <c r="P214" s="171"/>
      <c r="Q214" s="171"/>
      <c r="R214" s="171"/>
      <c r="S214" s="171"/>
      <c r="T214" s="176"/>
      <c r="AT214" s="177" t="s">
        <v>147</v>
      </c>
      <c r="AU214" s="177" t="s">
        <v>21</v>
      </c>
      <c r="AV214" s="177" t="s">
        <v>134</v>
      </c>
      <c r="AW214" s="177" t="s">
        <v>106</v>
      </c>
      <c r="AX214" s="177" t="s">
        <v>22</v>
      </c>
      <c r="AY214" s="177" t="s">
        <v>127</v>
      </c>
    </row>
    <row r="215" spans="2:65" s="6" customFormat="1" ht="15.75" customHeight="1">
      <c r="B215" s="24"/>
      <c r="C215" s="147" t="s">
        <v>446</v>
      </c>
      <c r="D215" s="147" t="s">
        <v>129</v>
      </c>
      <c r="E215" s="148" t="s">
        <v>447</v>
      </c>
      <c r="F215" s="149" t="s">
        <v>448</v>
      </c>
      <c r="G215" s="150" t="s">
        <v>197</v>
      </c>
      <c r="H215" s="151">
        <v>6</v>
      </c>
      <c r="I215" s="152"/>
      <c r="J215" s="153">
        <f>ROUND($I$215*$H$215,2)</f>
        <v>0</v>
      </c>
      <c r="K215" s="149"/>
      <c r="L215" s="44"/>
      <c r="M215" s="154"/>
      <c r="N215" s="155" t="s">
        <v>48</v>
      </c>
      <c r="O215" s="25"/>
      <c r="P215" s="25"/>
      <c r="Q215" s="156">
        <v>0</v>
      </c>
      <c r="R215" s="156">
        <f>$Q$215*$H$215</f>
        <v>0</v>
      </c>
      <c r="S215" s="156">
        <v>0</v>
      </c>
      <c r="T215" s="157">
        <f>$S$215*$H$215</f>
        <v>0</v>
      </c>
      <c r="AR215" s="91" t="s">
        <v>134</v>
      </c>
      <c r="AT215" s="91" t="s">
        <v>129</v>
      </c>
      <c r="AU215" s="91" t="s">
        <v>21</v>
      </c>
      <c r="AY215" s="6" t="s">
        <v>127</v>
      </c>
      <c r="BE215" s="158">
        <f>IF($N$215="základní",$J$215,0)</f>
        <v>0</v>
      </c>
      <c r="BF215" s="158">
        <f>IF($N$215="snížená",$J$215,0)</f>
        <v>0</v>
      </c>
      <c r="BG215" s="158">
        <f>IF($N$215="zákl. přenesená",$J$215,0)</f>
        <v>0</v>
      </c>
      <c r="BH215" s="158">
        <f>IF($N$215="sníž. přenesená",$J$215,0)</f>
        <v>0</v>
      </c>
      <c r="BI215" s="158">
        <f>IF($N$215="nulová",$J$215,0)</f>
        <v>0</v>
      </c>
      <c r="BJ215" s="91" t="s">
        <v>22</v>
      </c>
      <c r="BK215" s="158">
        <f>ROUND($I$215*$H$215,2)</f>
        <v>0</v>
      </c>
      <c r="BL215" s="91" t="s">
        <v>134</v>
      </c>
      <c r="BM215" s="91" t="s">
        <v>449</v>
      </c>
    </row>
    <row r="216" spans="2:63" s="134" customFormat="1" ht="30.75" customHeight="1">
      <c r="B216" s="135"/>
      <c r="C216" s="136"/>
      <c r="D216" s="136" t="s">
        <v>76</v>
      </c>
      <c r="E216" s="145" t="s">
        <v>177</v>
      </c>
      <c r="F216" s="145" t="s">
        <v>450</v>
      </c>
      <c r="G216" s="136"/>
      <c r="H216" s="136"/>
      <c r="J216" s="146">
        <f>$BK$216</f>
        <v>0</v>
      </c>
      <c r="K216" s="136"/>
      <c r="L216" s="139"/>
      <c r="M216" s="140"/>
      <c r="N216" s="136"/>
      <c r="O216" s="136"/>
      <c r="P216" s="141">
        <f>$P$217+SUM($P$218:$P$275)</f>
        <v>0</v>
      </c>
      <c r="Q216" s="136"/>
      <c r="R216" s="141">
        <f>$R$217+SUM($R$218:$R$275)</f>
        <v>558.1433212</v>
      </c>
      <c r="S216" s="136"/>
      <c r="T216" s="142">
        <f>$T$217+SUM($T$218:$T$275)</f>
        <v>0</v>
      </c>
      <c r="AR216" s="143" t="s">
        <v>22</v>
      </c>
      <c r="AT216" s="143" t="s">
        <v>76</v>
      </c>
      <c r="AU216" s="143" t="s">
        <v>22</v>
      </c>
      <c r="AY216" s="143" t="s">
        <v>127</v>
      </c>
      <c r="BK216" s="144">
        <f>$BK$217+SUM($BK$218:$BK$275)</f>
        <v>0</v>
      </c>
    </row>
    <row r="217" spans="2:65" s="6" customFormat="1" ht="15.75" customHeight="1">
      <c r="B217" s="24"/>
      <c r="C217" s="150" t="s">
        <v>436</v>
      </c>
      <c r="D217" s="150" t="s">
        <v>129</v>
      </c>
      <c r="E217" s="148" t="s">
        <v>451</v>
      </c>
      <c r="F217" s="149" t="s">
        <v>452</v>
      </c>
      <c r="G217" s="150" t="s">
        <v>154</v>
      </c>
      <c r="H217" s="151">
        <v>270</v>
      </c>
      <c r="I217" s="152"/>
      <c r="J217" s="153">
        <f>ROUND($I$217*$H$217,2)</f>
        <v>0</v>
      </c>
      <c r="K217" s="149" t="s">
        <v>269</v>
      </c>
      <c r="L217" s="44"/>
      <c r="M217" s="154"/>
      <c r="N217" s="155" t="s">
        <v>48</v>
      </c>
      <c r="O217" s="25"/>
      <c r="P217" s="25"/>
      <c r="Q217" s="156">
        <v>0.14067</v>
      </c>
      <c r="R217" s="156">
        <f>$Q$217*$H$217</f>
        <v>37.9809</v>
      </c>
      <c r="S217" s="156">
        <v>0</v>
      </c>
      <c r="T217" s="157">
        <f>$S$217*$H$217</f>
        <v>0</v>
      </c>
      <c r="AR217" s="91" t="s">
        <v>134</v>
      </c>
      <c r="AT217" s="91" t="s">
        <v>129</v>
      </c>
      <c r="AU217" s="91" t="s">
        <v>21</v>
      </c>
      <c r="AY217" s="91" t="s">
        <v>127</v>
      </c>
      <c r="BE217" s="158">
        <f>IF($N$217="základní",$J$217,0)</f>
        <v>0</v>
      </c>
      <c r="BF217" s="158">
        <f>IF($N$217="snížená",$J$217,0)</f>
        <v>0</v>
      </c>
      <c r="BG217" s="158">
        <f>IF($N$217="zákl. přenesená",$J$217,0)</f>
        <v>0</v>
      </c>
      <c r="BH217" s="158">
        <f>IF($N$217="sníž. přenesená",$J$217,0)</f>
        <v>0</v>
      </c>
      <c r="BI217" s="158">
        <f>IF($N$217="nulová",$J$217,0)</f>
        <v>0</v>
      </c>
      <c r="BJ217" s="91" t="s">
        <v>22</v>
      </c>
      <c r="BK217" s="158">
        <f>ROUND($I$217*$H$217,2)</f>
        <v>0</v>
      </c>
      <c r="BL217" s="91" t="s">
        <v>134</v>
      </c>
      <c r="BM217" s="91" t="s">
        <v>453</v>
      </c>
    </row>
    <row r="218" spans="2:47" s="6" customFormat="1" ht="30.75" customHeight="1">
      <c r="B218" s="24"/>
      <c r="C218" s="25"/>
      <c r="D218" s="159" t="s">
        <v>136</v>
      </c>
      <c r="E218" s="25"/>
      <c r="F218" s="160" t="s">
        <v>454</v>
      </c>
      <c r="G218" s="25"/>
      <c r="H218" s="25"/>
      <c r="J218" s="25"/>
      <c r="K218" s="25"/>
      <c r="L218" s="44"/>
      <c r="M218" s="57"/>
      <c r="N218" s="25"/>
      <c r="O218" s="25"/>
      <c r="P218" s="25"/>
      <c r="Q218" s="25"/>
      <c r="R218" s="25"/>
      <c r="S218" s="25"/>
      <c r="T218" s="58"/>
      <c r="AT218" s="6" t="s">
        <v>136</v>
      </c>
      <c r="AU218" s="6" t="s">
        <v>21</v>
      </c>
    </row>
    <row r="219" spans="2:51" s="6" customFormat="1" ht="15.75" customHeight="1">
      <c r="B219" s="161"/>
      <c r="C219" s="162"/>
      <c r="D219" s="169" t="s">
        <v>147</v>
      </c>
      <c r="E219" s="162"/>
      <c r="F219" s="163" t="s">
        <v>455</v>
      </c>
      <c r="G219" s="162"/>
      <c r="H219" s="164">
        <v>210</v>
      </c>
      <c r="J219" s="162"/>
      <c r="K219" s="162"/>
      <c r="L219" s="165"/>
      <c r="M219" s="166"/>
      <c r="N219" s="162"/>
      <c r="O219" s="162"/>
      <c r="P219" s="162"/>
      <c r="Q219" s="162"/>
      <c r="R219" s="162"/>
      <c r="S219" s="162"/>
      <c r="T219" s="167"/>
      <c r="AT219" s="168" t="s">
        <v>147</v>
      </c>
      <c r="AU219" s="168" t="s">
        <v>21</v>
      </c>
      <c r="AV219" s="168" t="s">
        <v>21</v>
      </c>
      <c r="AW219" s="168" t="s">
        <v>106</v>
      </c>
      <c r="AX219" s="168" t="s">
        <v>77</v>
      </c>
      <c r="AY219" s="168" t="s">
        <v>127</v>
      </c>
    </row>
    <row r="220" spans="2:51" s="6" customFormat="1" ht="15.75" customHeight="1">
      <c r="B220" s="161"/>
      <c r="C220" s="162"/>
      <c r="D220" s="169" t="s">
        <v>147</v>
      </c>
      <c r="E220" s="162"/>
      <c r="F220" s="163" t="s">
        <v>456</v>
      </c>
      <c r="G220" s="162"/>
      <c r="H220" s="164">
        <v>60</v>
      </c>
      <c r="J220" s="162"/>
      <c r="K220" s="162"/>
      <c r="L220" s="165"/>
      <c r="M220" s="166"/>
      <c r="N220" s="162"/>
      <c r="O220" s="162"/>
      <c r="P220" s="162"/>
      <c r="Q220" s="162"/>
      <c r="R220" s="162"/>
      <c r="S220" s="162"/>
      <c r="T220" s="167"/>
      <c r="AT220" s="168" t="s">
        <v>147</v>
      </c>
      <c r="AU220" s="168" t="s">
        <v>21</v>
      </c>
      <c r="AV220" s="168" t="s">
        <v>21</v>
      </c>
      <c r="AW220" s="168" t="s">
        <v>106</v>
      </c>
      <c r="AX220" s="168" t="s">
        <v>77</v>
      </c>
      <c r="AY220" s="168" t="s">
        <v>127</v>
      </c>
    </row>
    <row r="221" spans="2:51" s="6" customFormat="1" ht="15.75" customHeight="1">
      <c r="B221" s="170"/>
      <c r="C221" s="171"/>
      <c r="D221" s="169" t="s">
        <v>147</v>
      </c>
      <c r="E221" s="171"/>
      <c r="F221" s="172" t="s">
        <v>151</v>
      </c>
      <c r="G221" s="171"/>
      <c r="H221" s="173">
        <v>270</v>
      </c>
      <c r="J221" s="171"/>
      <c r="K221" s="171"/>
      <c r="L221" s="174"/>
      <c r="M221" s="175"/>
      <c r="N221" s="171"/>
      <c r="O221" s="171"/>
      <c r="P221" s="171"/>
      <c r="Q221" s="171"/>
      <c r="R221" s="171"/>
      <c r="S221" s="171"/>
      <c r="T221" s="176"/>
      <c r="AT221" s="177" t="s">
        <v>147</v>
      </c>
      <c r="AU221" s="177" t="s">
        <v>21</v>
      </c>
      <c r="AV221" s="177" t="s">
        <v>134</v>
      </c>
      <c r="AW221" s="177" t="s">
        <v>106</v>
      </c>
      <c r="AX221" s="177" t="s">
        <v>22</v>
      </c>
      <c r="AY221" s="177" t="s">
        <v>127</v>
      </c>
    </row>
    <row r="222" spans="2:65" s="6" customFormat="1" ht="15.75" customHeight="1">
      <c r="B222" s="24"/>
      <c r="C222" s="181" t="s">
        <v>457</v>
      </c>
      <c r="D222" s="181" t="s">
        <v>286</v>
      </c>
      <c r="E222" s="182" t="s">
        <v>458</v>
      </c>
      <c r="F222" s="183" t="s">
        <v>459</v>
      </c>
      <c r="G222" s="184" t="s">
        <v>154</v>
      </c>
      <c r="H222" s="185">
        <v>90</v>
      </c>
      <c r="I222" s="186"/>
      <c r="J222" s="187">
        <f>ROUND($I$222*$H$222,2)</f>
        <v>0</v>
      </c>
      <c r="K222" s="183" t="s">
        <v>133</v>
      </c>
      <c r="L222" s="188"/>
      <c r="M222" s="189"/>
      <c r="N222" s="190" t="s">
        <v>48</v>
      </c>
      <c r="O222" s="25"/>
      <c r="P222" s="25"/>
      <c r="Q222" s="156">
        <v>0.162</v>
      </c>
      <c r="R222" s="156">
        <f>$Q$222*$H$222</f>
        <v>14.58</v>
      </c>
      <c r="S222" s="156">
        <v>0</v>
      </c>
      <c r="T222" s="157">
        <f>$S$222*$H$222</f>
        <v>0</v>
      </c>
      <c r="AR222" s="91" t="s">
        <v>173</v>
      </c>
      <c r="AT222" s="91" t="s">
        <v>286</v>
      </c>
      <c r="AU222" s="91" t="s">
        <v>21</v>
      </c>
      <c r="AY222" s="6" t="s">
        <v>127</v>
      </c>
      <c r="BE222" s="158">
        <f>IF($N$222="základní",$J$222,0)</f>
        <v>0</v>
      </c>
      <c r="BF222" s="158">
        <f>IF($N$222="snížená",$J$222,0)</f>
        <v>0</v>
      </c>
      <c r="BG222" s="158">
        <f>IF($N$222="zákl. přenesená",$J$222,0)</f>
        <v>0</v>
      </c>
      <c r="BH222" s="158">
        <f>IF($N$222="sníž. přenesená",$J$222,0)</f>
        <v>0</v>
      </c>
      <c r="BI222" s="158">
        <f>IF($N$222="nulová",$J$222,0)</f>
        <v>0</v>
      </c>
      <c r="BJ222" s="91" t="s">
        <v>22</v>
      </c>
      <c r="BK222" s="158">
        <f>ROUND($I$222*$H$222,2)</f>
        <v>0</v>
      </c>
      <c r="BL222" s="91" t="s">
        <v>134</v>
      </c>
      <c r="BM222" s="91" t="s">
        <v>460</v>
      </c>
    </row>
    <row r="223" spans="2:51" s="6" customFormat="1" ht="15.75" customHeight="1">
      <c r="B223" s="161"/>
      <c r="C223" s="162"/>
      <c r="D223" s="159" t="s">
        <v>147</v>
      </c>
      <c r="E223" s="163"/>
      <c r="F223" s="163" t="s">
        <v>461</v>
      </c>
      <c r="G223" s="162"/>
      <c r="H223" s="164">
        <v>60</v>
      </c>
      <c r="J223" s="162"/>
      <c r="K223" s="162"/>
      <c r="L223" s="165"/>
      <c r="M223" s="166"/>
      <c r="N223" s="162"/>
      <c r="O223" s="162"/>
      <c r="P223" s="162"/>
      <c r="Q223" s="162"/>
      <c r="R223" s="162"/>
      <c r="S223" s="162"/>
      <c r="T223" s="167"/>
      <c r="AT223" s="168" t="s">
        <v>147</v>
      </c>
      <c r="AU223" s="168" t="s">
        <v>21</v>
      </c>
      <c r="AV223" s="168" t="s">
        <v>21</v>
      </c>
      <c r="AW223" s="168" t="s">
        <v>106</v>
      </c>
      <c r="AX223" s="168" t="s">
        <v>77</v>
      </c>
      <c r="AY223" s="168" t="s">
        <v>127</v>
      </c>
    </row>
    <row r="224" spans="2:51" s="6" customFormat="1" ht="15.75" customHeight="1">
      <c r="B224" s="161"/>
      <c r="C224" s="162"/>
      <c r="D224" s="169" t="s">
        <v>147</v>
      </c>
      <c r="E224" s="162"/>
      <c r="F224" s="163" t="s">
        <v>462</v>
      </c>
      <c r="G224" s="162"/>
      <c r="H224" s="164">
        <v>30</v>
      </c>
      <c r="J224" s="162"/>
      <c r="K224" s="162"/>
      <c r="L224" s="165"/>
      <c r="M224" s="166"/>
      <c r="N224" s="162"/>
      <c r="O224" s="162"/>
      <c r="P224" s="162"/>
      <c r="Q224" s="162"/>
      <c r="R224" s="162"/>
      <c r="S224" s="162"/>
      <c r="T224" s="167"/>
      <c r="AT224" s="168" t="s">
        <v>147</v>
      </c>
      <c r="AU224" s="168" t="s">
        <v>21</v>
      </c>
      <c r="AV224" s="168" t="s">
        <v>21</v>
      </c>
      <c r="AW224" s="168" t="s">
        <v>106</v>
      </c>
      <c r="AX224" s="168" t="s">
        <v>77</v>
      </c>
      <c r="AY224" s="168" t="s">
        <v>127</v>
      </c>
    </row>
    <row r="225" spans="2:51" s="6" customFormat="1" ht="15.75" customHeight="1">
      <c r="B225" s="170"/>
      <c r="C225" s="171"/>
      <c r="D225" s="169" t="s">
        <v>147</v>
      </c>
      <c r="E225" s="171"/>
      <c r="F225" s="172" t="s">
        <v>151</v>
      </c>
      <c r="G225" s="171"/>
      <c r="H225" s="173">
        <v>90</v>
      </c>
      <c r="J225" s="171"/>
      <c r="K225" s="171"/>
      <c r="L225" s="174"/>
      <c r="M225" s="175"/>
      <c r="N225" s="171"/>
      <c r="O225" s="171"/>
      <c r="P225" s="171"/>
      <c r="Q225" s="171"/>
      <c r="R225" s="171"/>
      <c r="S225" s="171"/>
      <c r="T225" s="176"/>
      <c r="AT225" s="177" t="s">
        <v>147</v>
      </c>
      <c r="AU225" s="177" t="s">
        <v>21</v>
      </c>
      <c r="AV225" s="177" t="s">
        <v>134</v>
      </c>
      <c r="AW225" s="177" t="s">
        <v>106</v>
      </c>
      <c r="AX225" s="177" t="s">
        <v>22</v>
      </c>
      <c r="AY225" s="177" t="s">
        <v>127</v>
      </c>
    </row>
    <row r="226" spans="2:65" s="6" customFormat="1" ht="15.75" customHeight="1">
      <c r="B226" s="24"/>
      <c r="C226" s="181" t="s">
        <v>463</v>
      </c>
      <c r="D226" s="181" t="s">
        <v>286</v>
      </c>
      <c r="E226" s="182" t="s">
        <v>464</v>
      </c>
      <c r="F226" s="183" t="s">
        <v>465</v>
      </c>
      <c r="G226" s="184" t="s">
        <v>154</v>
      </c>
      <c r="H226" s="185">
        <v>60</v>
      </c>
      <c r="I226" s="186"/>
      <c r="J226" s="187">
        <f>ROUND($I$226*$H$226,2)</f>
        <v>0</v>
      </c>
      <c r="K226" s="183" t="s">
        <v>133</v>
      </c>
      <c r="L226" s="188"/>
      <c r="M226" s="189"/>
      <c r="N226" s="190" t="s">
        <v>48</v>
      </c>
      <c r="O226" s="25"/>
      <c r="P226" s="25"/>
      <c r="Q226" s="156">
        <v>0.082</v>
      </c>
      <c r="R226" s="156">
        <f>$Q$226*$H$226</f>
        <v>4.92</v>
      </c>
      <c r="S226" s="156">
        <v>0</v>
      </c>
      <c r="T226" s="157">
        <f>$S$226*$H$226</f>
        <v>0</v>
      </c>
      <c r="AR226" s="91" t="s">
        <v>173</v>
      </c>
      <c r="AT226" s="91" t="s">
        <v>286</v>
      </c>
      <c r="AU226" s="91" t="s">
        <v>21</v>
      </c>
      <c r="AY226" s="6" t="s">
        <v>127</v>
      </c>
      <c r="BE226" s="158">
        <f>IF($N$226="základní",$J$226,0)</f>
        <v>0</v>
      </c>
      <c r="BF226" s="158">
        <f>IF($N$226="snížená",$J$226,0)</f>
        <v>0</v>
      </c>
      <c r="BG226" s="158">
        <f>IF($N$226="zákl. přenesená",$J$226,0)</f>
        <v>0</v>
      </c>
      <c r="BH226" s="158">
        <f>IF($N$226="sníž. přenesená",$J$226,0)</f>
        <v>0</v>
      </c>
      <c r="BI226" s="158">
        <f>IF($N$226="nulová",$J$226,0)</f>
        <v>0</v>
      </c>
      <c r="BJ226" s="91" t="s">
        <v>22</v>
      </c>
      <c r="BK226" s="158">
        <f>ROUND($I$226*$H$226,2)</f>
        <v>0</v>
      </c>
      <c r="BL226" s="91" t="s">
        <v>134</v>
      </c>
      <c r="BM226" s="91" t="s">
        <v>466</v>
      </c>
    </row>
    <row r="227" spans="2:47" s="6" customFormat="1" ht="30.75" customHeight="1">
      <c r="B227" s="24"/>
      <c r="C227" s="25"/>
      <c r="D227" s="159" t="s">
        <v>136</v>
      </c>
      <c r="E227" s="25"/>
      <c r="F227" s="160" t="s">
        <v>467</v>
      </c>
      <c r="G227" s="25"/>
      <c r="H227" s="25"/>
      <c r="J227" s="25"/>
      <c r="K227" s="25"/>
      <c r="L227" s="44"/>
      <c r="M227" s="57"/>
      <c r="N227" s="25"/>
      <c r="O227" s="25"/>
      <c r="P227" s="25"/>
      <c r="Q227" s="25"/>
      <c r="R227" s="25"/>
      <c r="S227" s="25"/>
      <c r="T227" s="58"/>
      <c r="AT227" s="6" t="s">
        <v>136</v>
      </c>
      <c r="AU227" s="6" t="s">
        <v>21</v>
      </c>
    </row>
    <row r="228" spans="2:65" s="6" customFormat="1" ht="15.75" customHeight="1">
      <c r="B228" s="24"/>
      <c r="C228" s="147" t="s">
        <v>468</v>
      </c>
      <c r="D228" s="147" t="s">
        <v>129</v>
      </c>
      <c r="E228" s="148" t="s">
        <v>469</v>
      </c>
      <c r="F228" s="149" t="s">
        <v>470</v>
      </c>
      <c r="G228" s="150" t="s">
        <v>154</v>
      </c>
      <c r="H228" s="151">
        <v>1410</v>
      </c>
      <c r="I228" s="152"/>
      <c r="J228" s="153">
        <f>ROUND($I$228*$H$228,2)</f>
        <v>0</v>
      </c>
      <c r="K228" s="149" t="s">
        <v>133</v>
      </c>
      <c r="L228" s="44"/>
      <c r="M228" s="154"/>
      <c r="N228" s="155" t="s">
        <v>48</v>
      </c>
      <c r="O228" s="25"/>
      <c r="P228" s="25"/>
      <c r="Q228" s="156">
        <v>0.10095</v>
      </c>
      <c r="R228" s="156">
        <f>$Q$228*$H$228</f>
        <v>142.3395</v>
      </c>
      <c r="S228" s="156">
        <v>0</v>
      </c>
      <c r="T228" s="157">
        <f>$S$228*$H$228</f>
        <v>0</v>
      </c>
      <c r="AR228" s="91" t="s">
        <v>134</v>
      </c>
      <c r="AT228" s="91" t="s">
        <v>129</v>
      </c>
      <c r="AU228" s="91" t="s">
        <v>21</v>
      </c>
      <c r="AY228" s="6" t="s">
        <v>127</v>
      </c>
      <c r="BE228" s="158">
        <f>IF($N$228="základní",$J$228,0)</f>
        <v>0</v>
      </c>
      <c r="BF228" s="158">
        <f>IF($N$228="snížená",$J$228,0)</f>
        <v>0</v>
      </c>
      <c r="BG228" s="158">
        <f>IF($N$228="zákl. přenesená",$J$228,0)</f>
        <v>0</v>
      </c>
      <c r="BH228" s="158">
        <f>IF($N$228="sníž. přenesená",$J$228,0)</f>
        <v>0</v>
      </c>
      <c r="BI228" s="158">
        <f>IF($N$228="nulová",$J$228,0)</f>
        <v>0</v>
      </c>
      <c r="BJ228" s="91" t="s">
        <v>22</v>
      </c>
      <c r="BK228" s="158">
        <f>ROUND($I$228*$H$228,2)</f>
        <v>0</v>
      </c>
      <c r="BL228" s="91" t="s">
        <v>134</v>
      </c>
      <c r="BM228" s="91" t="s">
        <v>471</v>
      </c>
    </row>
    <row r="229" spans="2:65" s="6" customFormat="1" ht="15.75" customHeight="1">
      <c r="B229" s="24"/>
      <c r="C229" s="184" t="s">
        <v>472</v>
      </c>
      <c r="D229" s="184" t="s">
        <v>286</v>
      </c>
      <c r="E229" s="182" t="s">
        <v>473</v>
      </c>
      <c r="F229" s="183" t="s">
        <v>474</v>
      </c>
      <c r="G229" s="184" t="s">
        <v>132</v>
      </c>
      <c r="H229" s="185">
        <v>2420</v>
      </c>
      <c r="I229" s="186"/>
      <c r="J229" s="187">
        <f>ROUND($I$229*$H$229,2)</f>
        <v>0</v>
      </c>
      <c r="K229" s="183" t="s">
        <v>133</v>
      </c>
      <c r="L229" s="188"/>
      <c r="M229" s="189"/>
      <c r="N229" s="190" t="s">
        <v>48</v>
      </c>
      <c r="O229" s="25"/>
      <c r="P229" s="25"/>
      <c r="Q229" s="156">
        <v>0.0335</v>
      </c>
      <c r="R229" s="156">
        <f>$Q$229*$H$229</f>
        <v>81.07000000000001</v>
      </c>
      <c r="S229" s="156">
        <v>0</v>
      </c>
      <c r="T229" s="157">
        <f>$S$229*$H$229</f>
        <v>0</v>
      </c>
      <c r="AR229" s="91" t="s">
        <v>173</v>
      </c>
      <c r="AT229" s="91" t="s">
        <v>286</v>
      </c>
      <c r="AU229" s="91" t="s">
        <v>21</v>
      </c>
      <c r="AY229" s="91" t="s">
        <v>127</v>
      </c>
      <c r="BE229" s="158">
        <f>IF($N$229="základní",$J$229,0)</f>
        <v>0</v>
      </c>
      <c r="BF229" s="158">
        <f>IF($N$229="snížená",$J$229,0)</f>
        <v>0</v>
      </c>
      <c r="BG229" s="158">
        <f>IF($N$229="zákl. přenesená",$J$229,0)</f>
        <v>0</v>
      </c>
      <c r="BH229" s="158">
        <f>IF($N$229="sníž. přenesená",$J$229,0)</f>
        <v>0</v>
      </c>
      <c r="BI229" s="158">
        <f>IF($N$229="nulová",$J$229,0)</f>
        <v>0</v>
      </c>
      <c r="BJ229" s="91" t="s">
        <v>22</v>
      </c>
      <c r="BK229" s="158">
        <f>ROUND($I$229*$H$229,2)</f>
        <v>0</v>
      </c>
      <c r="BL229" s="91" t="s">
        <v>134</v>
      </c>
      <c r="BM229" s="91" t="s">
        <v>475</v>
      </c>
    </row>
    <row r="230" spans="2:51" s="6" customFormat="1" ht="15.75" customHeight="1">
      <c r="B230" s="161"/>
      <c r="C230" s="162"/>
      <c r="D230" s="159" t="s">
        <v>147</v>
      </c>
      <c r="E230" s="163"/>
      <c r="F230" s="163" t="s">
        <v>476</v>
      </c>
      <c r="G230" s="162"/>
      <c r="H230" s="164">
        <v>2420</v>
      </c>
      <c r="J230" s="162"/>
      <c r="K230" s="162"/>
      <c r="L230" s="165"/>
      <c r="M230" s="166"/>
      <c r="N230" s="162"/>
      <c r="O230" s="162"/>
      <c r="P230" s="162"/>
      <c r="Q230" s="162"/>
      <c r="R230" s="162"/>
      <c r="S230" s="162"/>
      <c r="T230" s="167"/>
      <c r="AT230" s="168" t="s">
        <v>147</v>
      </c>
      <c r="AU230" s="168" t="s">
        <v>21</v>
      </c>
      <c r="AV230" s="168" t="s">
        <v>21</v>
      </c>
      <c r="AW230" s="168" t="s">
        <v>106</v>
      </c>
      <c r="AX230" s="168" t="s">
        <v>77</v>
      </c>
      <c r="AY230" s="168" t="s">
        <v>127</v>
      </c>
    </row>
    <row r="231" spans="2:51" s="6" customFormat="1" ht="15.75" customHeight="1">
      <c r="B231" s="170"/>
      <c r="C231" s="171"/>
      <c r="D231" s="169" t="s">
        <v>147</v>
      </c>
      <c r="E231" s="171"/>
      <c r="F231" s="172" t="s">
        <v>151</v>
      </c>
      <c r="G231" s="171"/>
      <c r="H231" s="173">
        <v>2420</v>
      </c>
      <c r="J231" s="171"/>
      <c r="K231" s="171"/>
      <c r="L231" s="174"/>
      <c r="M231" s="175"/>
      <c r="N231" s="171"/>
      <c r="O231" s="171"/>
      <c r="P231" s="171"/>
      <c r="Q231" s="171"/>
      <c r="R231" s="171"/>
      <c r="S231" s="171"/>
      <c r="T231" s="176"/>
      <c r="AT231" s="177" t="s">
        <v>147</v>
      </c>
      <c r="AU231" s="177" t="s">
        <v>21</v>
      </c>
      <c r="AV231" s="177" t="s">
        <v>134</v>
      </c>
      <c r="AW231" s="177" t="s">
        <v>106</v>
      </c>
      <c r="AX231" s="177" t="s">
        <v>22</v>
      </c>
      <c r="AY231" s="177" t="s">
        <v>127</v>
      </c>
    </row>
    <row r="232" spans="2:65" s="6" customFormat="1" ht="15.75" customHeight="1">
      <c r="B232" s="24"/>
      <c r="C232" s="181" t="s">
        <v>477</v>
      </c>
      <c r="D232" s="181" t="s">
        <v>286</v>
      </c>
      <c r="E232" s="182" t="s">
        <v>478</v>
      </c>
      <c r="F232" s="183" t="s">
        <v>479</v>
      </c>
      <c r="G232" s="184" t="s">
        <v>132</v>
      </c>
      <c r="H232" s="185">
        <v>200</v>
      </c>
      <c r="I232" s="186"/>
      <c r="J232" s="187">
        <f>ROUND($I$232*$H$232,2)</f>
        <v>0</v>
      </c>
      <c r="K232" s="183"/>
      <c r="L232" s="188"/>
      <c r="M232" s="189"/>
      <c r="N232" s="190" t="s">
        <v>48</v>
      </c>
      <c r="O232" s="25"/>
      <c r="P232" s="25"/>
      <c r="Q232" s="156">
        <v>0.0335</v>
      </c>
      <c r="R232" s="156">
        <f>$Q$232*$H$232</f>
        <v>6.7</v>
      </c>
      <c r="S232" s="156">
        <v>0</v>
      </c>
      <c r="T232" s="157">
        <f>$S$232*$H$232</f>
        <v>0</v>
      </c>
      <c r="AR232" s="91" t="s">
        <v>173</v>
      </c>
      <c r="AT232" s="91" t="s">
        <v>286</v>
      </c>
      <c r="AU232" s="91" t="s">
        <v>21</v>
      </c>
      <c r="AY232" s="6" t="s">
        <v>127</v>
      </c>
      <c r="BE232" s="158">
        <f>IF($N$232="základní",$J$232,0)</f>
        <v>0</v>
      </c>
      <c r="BF232" s="158">
        <f>IF($N$232="snížená",$J$232,0)</f>
        <v>0</v>
      </c>
      <c r="BG232" s="158">
        <f>IF($N$232="zákl. přenesená",$J$232,0)</f>
        <v>0</v>
      </c>
      <c r="BH232" s="158">
        <f>IF($N$232="sníž. přenesená",$J$232,0)</f>
        <v>0</v>
      </c>
      <c r="BI232" s="158">
        <f>IF($N$232="nulová",$J$232,0)</f>
        <v>0</v>
      </c>
      <c r="BJ232" s="91" t="s">
        <v>22</v>
      </c>
      <c r="BK232" s="158">
        <f>ROUND($I$232*$H$232,2)</f>
        <v>0</v>
      </c>
      <c r="BL232" s="91" t="s">
        <v>134</v>
      </c>
      <c r="BM232" s="91" t="s">
        <v>480</v>
      </c>
    </row>
    <row r="233" spans="2:51" s="6" customFormat="1" ht="15.75" customHeight="1">
      <c r="B233" s="161"/>
      <c r="C233" s="162"/>
      <c r="D233" s="159" t="s">
        <v>147</v>
      </c>
      <c r="E233" s="163"/>
      <c r="F233" s="163" t="s">
        <v>481</v>
      </c>
      <c r="G233" s="162"/>
      <c r="H233" s="164">
        <v>200</v>
      </c>
      <c r="J233" s="162"/>
      <c r="K233" s="162"/>
      <c r="L233" s="165"/>
      <c r="M233" s="166"/>
      <c r="N233" s="162"/>
      <c r="O233" s="162"/>
      <c r="P233" s="162"/>
      <c r="Q233" s="162"/>
      <c r="R233" s="162"/>
      <c r="S233" s="162"/>
      <c r="T233" s="167"/>
      <c r="AT233" s="168" t="s">
        <v>147</v>
      </c>
      <c r="AU233" s="168" t="s">
        <v>21</v>
      </c>
      <c r="AV233" s="168" t="s">
        <v>21</v>
      </c>
      <c r="AW233" s="168" t="s">
        <v>106</v>
      </c>
      <c r="AX233" s="168" t="s">
        <v>22</v>
      </c>
      <c r="AY233" s="168" t="s">
        <v>127</v>
      </c>
    </row>
    <row r="234" spans="2:51" s="6" customFormat="1" ht="15.75" customHeight="1">
      <c r="B234" s="170"/>
      <c r="C234" s="171"/>
      <c r="D234" s="169" t="s">
        <v>147</v>
      </c>
      <c r="E234" s="171"/>
      <c r="F234" s="172" t="s">
        <v>151</v>
      </c>
      <c r="G234" s="171"/>
      <c r="H234" s="173">
        <v>200</v>
      </c>
      <c r="J234" s="171"/>
      <c r="K234" s="171"/>
      <c r="L234" s="174"/>
      <c r="M234" s="175"/>
      <c r="N234" s="171"/>
      <c r="O234" s="171"/>
      <c r="P234" s="171"/>
      <c r="Q234" s="171"/>
      <c r="R234" s="171"/>
      <c r="S234" s="171"/>
      <c r="T234" s="176"/>
      <c r="AT234" s="177" t="s">
        <v>147</v>
      </c>
      <c r="AU234" s="177" t="s">
        <v>21</v>
      </c>
      <c r="AV234" s="177" t="s">
        <v>134</v>
      </c>
      <c r="AW234" s="177" t="s">
        <v>106</v>
      </c>
      <c r="AX234" s="177" t="s">
        <v>77</v>
      </c>
      <c r="AY234" s="177" t="s">
        <v>127</v>
      </c>
    </row>
    <row r="235" spans="2:65" s="6" customFormat="1" ht="15.75" customHeight="1">
      <c r="B235" s="24"/>
      <c r="C235" s="181" t="s">
        <v>482</v>
      </c>
      <c r="D235" s="181" t="s">
        <v>286</v>
      </c>
      <c r="E235" s="182" t="s">
        <v>483</v>
      </c>
      <c r="F235" s="183" t="s">
        <v>484</v>
      </c>
      <c r="G235" s="184" t="s">
        <v>154</v>
      </c>
      <c r="H235" s="185">
        <v>755</v>
      </c>
      <c r="I235" s="186"/>
      <c r="J235" s="187">
        <f>ROUND($I$235*$H$235,2)</f>
        <v>0</v>
      </c>
      <c r="K235" s="183"/>
      <c r="L235" s="188"/>
      <c r="M235" s="189"/>
      <c r="N235" s="190" t="s">
        <v>48</v>
      </c>
      <c r="O235" s="25"/>
      <c r="P235" s="25"/>
      <c r="Q235" s="156">
        <v>0.0335</v>
      </c>
      <c r="R235" s="156">
        <f>$Q$235*$H$235</f>
        <v>25.2925</v>
      </c>
      <c r="S235" s="156">
        <v>0</v>
      </c>
      <c r="T235" s="157">
        <f>$S$235*$H$235</f>
        <v>0</v>
      </c>
      <c r="AR235" s="91" t="s">
        <v>173</v>
      </c>
      <c r="AT235" s="91" t="s">
        <v>286</v>
      </c>
      <c r="AU235" s="91" t="s">
        <v>21</v>
      </c>
      <c r="AY235" s="6" t="s">
        <v>127</v>
      </c>
      <c r="BE235" s="158">
        <f>IF($N$235="základní",$J$235,0)</f>
        <v>0</v>
      </c>
      <c r="BF235" s="158">
        <f>IF($N$235="snížená",$J$235,0)</f>
        <v>0</v>
      </c>
      <c r="BG235" s="158">
        <f>IF($N$235="zákl. přenesená",$J$235,0)</f>
        <v>0</v>
      </c>
      <c r="BH235" s="158">
        <f>IF($N$235="sníž. přenesená",$J$235,0)</f>
        <v>0</v>
      </c>
      <c r="BI235" s="158">
        <f>IF($N$235="nulová",$J$235,0)</f>
        <v>0</v>
      </c>
      <c r="BJ235" s="91" t="s">
        <v>22</v>
      </c>
      <c r="BK235" s="158">
        <f>ROUND($I$235*$H$235,2)</f>
        <v>0</v>
      </c>
      <c r="BL235" s="91" t="s">
        <v>134</v>
      </c>
      <c r="BM235" s="91" t="s">
        <v>485</v>
      </c>
    </row>
    <row r="236" spans="2:65" s="6" customFormat="1" ht="15.75" customHeight="1">
      <c r="B236" s="24"/>
      <c r="C236" s="150" t="s">
        <v>486</v>
      </c>
      <c r="D236" s="150" t="s">
        <v>129</v>
      </c>
      <c r="E236" s="148" t="s">
        <v>487</v>
      </c>
      <c r="F236" s="149" t="s">
        <v>488</v>
      </c>
      <c r="G236" s="150" t="s">
        <v>154</v>
      </c>
      <c r="H236" s="151">
        <v>755</v>
      </c>
      <c r="I236" s="152"/>
      <c r="J236" s="153">
        <f>ROUND($I$236*$H$236,2)</f>
        <v>0</v>
      </c>
      <c r="K236" s="149"/>
      <c r="L236" s="44"/>
      <c r="M236" s="154"/>
      <c r="N236" s="155" t="s">
        <v>48</v>
      </c>
      <c r="O236" s="25"/>
      <c r="P236" s="25"/>
      <c r="Q236" s="156">
        <v>0.10095</v>
      </c>
      <c r="R236" s="156">
        <f>$Q$236*$H$236</f>
        <v>76.21724999999999</v>
      </c>
      <c r="S236" s="156">
        <v>0</v>
      </c>
      <c r="T236" s="157">
        <f>$S$236*$H$236</f>
        <v>0</v>
      </c>
      <c r="AR236" s="91" t="s">
        <v>134</v>
      </c>
      <c r="AT236" s="91" t="s">
        <v>129</v>
      </c>
      <c r="AU236" s="91" t="s">
        <v>21</v>
      </c>
      <c r="AY236" s="91" t="s">
        <v>127</v>
      </c>
      <c r="BE236" s="158">
        <f>IF($N$236="základní",$J$236,0)</f>
        <v>0</v>
      </c>
      <c r="BF236" s="158">
        <f>IF($N$236="snížená",$J$236,0)</f>
        <v>0</v>
      </c>
      <c r="BG236" s="158">
        <f>IF($N$236="zákl. přenesená",$J$236,0)</f>
        <v>0</v>
      </c>
      <c r="BH236" s="158">
        <f>IF($N$236="sníž. přenesená",$J$236,0)</f>
        <v>0</v>
      </c>
      <c r="BI236" s="158">
        <f>IF($N$236="nulová",$J$236,0)</f>
        <v>0</v>
      </c>
      <c r="BJ236" s="91" t="s">
        <v>22</v>
      </c>
      <c r="BK236" s="158">
        <f>ROUND($I$236*$H$236,2)</f>
        <v>0</v>
      </c>
      <c r="BL236" s="91" t="s">
        <v>134</v>
      </c>
      <c r="BM236" s="91" t="s">
        <v>489</v>
      </c>
    </row>
    <row r="237" spans="2:47" s="6" customFormat="1" ht="30.75" customHeight="1">
      <c r="B237" s="24"/>
      <c r="C237" s="25"/>
      <c r="D237" s="159" t="s">
        <v>136</v>
      </c>
      <c r="E237" s="25"/>
      <c r="F237" s="160" t="s">
        <v>490</v>
      </c>
      <c r="G237" s="25"/>
      <c r="H237" s="25"/>
      <c r="J237" s="25"/>
      <c r="K237" s="25"/>
      <c r="L237" s="44"/>
      <c r="M237" s="57"/>
      <c r="N237" s="25"/>
      <c r="O237" s="25"/>
      <c r="P237" s="25"/>
      <c r="Q237" s="25"/>
      <c r="R237" s="25"/>
      <c r="S237" s="25"/>
      <c r="T237" s="58"/>
      <c r="AT237" s="6" t="s">
        <v>136</v>
      </c>
      <c r="AU237" s="6" t="s">
        <v>21</v>
      </c>
    </row>
    <row r="238" spans="2:65" s="6" customFormat="1" ht="15.75" customHeight="1">
      <c r="B238" s="24"/>
      <c r="C238" s="147" t="s">
        <v>491</v>
      </c>
      <c r="D238" s="147" t="s">
        <v>129</v>
      </c>
      <c r="E238" s="148" t="s">
        <v>492</v>
      </c>
      <c r="F238" s="149" t="s">
        <v>493</v>
      </c>
      <c r="G238" s="150" t="s">
        <v>154</v>
      </c>
      <c r="H238" s="151">
        <v>18</v>
      </c>
      <c r="I238" s="152"/>
      <c r="J238" s="153">
        <f>ROUND($I$238*$H$238,2)</f>
        <v>0</v>
      </c>
      <c r="K238" s="149" t="s">
        <v>133</v>
      </c>
      <c r="L238" s="44"/>
      <c r="M238" s="154"/>
      <c r="N238" s="155" t="s">
        <v>48</v>
      </c>
      <c r="O238" s="25"/>
      <c r="P238" s="25"/>
      <c r="Q238" s="156">
        <v>0.29221</v>
      </c>
      <c r="R238" s="156">
        <f>$Q$238*$H$238</f>
        <v>5.25978</v>
      </c>
      <c r="S238" s="156">
        <v>0</v>
      </c>
      <c r="T238" s="157">
        <f>$S$238*$H$238</f>
        <v>0</v>
      </c>
      <c r="AR238" s="91" t="s">
        <v>134</v>
      </c>
      <c r="AT238" s="91" t="s">
        <v>129</v>
      </c>
      <c r="AU238" s="91" t="s">
        <v>21</v>
      </c>
      <c r="AY238" s="6" t="s">
        <v>127</v>
      </c>
      <c r="BE238" s="158">
        <f>IF($N$238="základní",$J$238,0)</f>
        <v>0</v>
      </c>
      <c r="BF238" s="158">
        <f>IF($N$238="snížená",$J$238,0)</f>
        <v>0</v>
      </c>
      <c r="BG238" s="158">
        <f>IF($N$238="zákl. přenesená",$J$238,0)</f>
        <v>0</v>
      </c>
      <c r="BH238" s="158">
        <f>IF($N$238="sníž. přenesená",$J$238,0)</f>
        <v>0</v>
      </c>
      <c r="BI238" s="158">
        <f>IF($N$238="nulová",$J$238,0)</f>
        <v>0</v>
      </c>
      <c r="BJ238" s="91" t="s">
        <v>22</v>
      </c>
      <c r="BK238" s="158">
        <f>ROUND($I$238*$H$238,2)</f>
        <v>0</v>
      </c>
      <c r="BL238" s="91" t="s">
        <v>134</v>
      </c>
      <c r="BM238" s="91" t="s">
        <v>494</v>
      </c>
    </row>
    <row r="239" spans="2:65" s="6" customFormat="1" ht="15.75" customHeight="1">
      <c r="B239" s="24"/>
      <c r="C239" s="184" t="s">
        <v>495</v>
      </c>
      <c r="D239" s="184" t="s">
        <v>286</v>
      </c>
      <c r="E239" s="182" t="s">
        <v>496</v>
      </c>
      <c r="F239" s="183" t="s">
        <v>497</v>
      </c>
      <c r="G239" s="184" t="s">
        <v>154</v>
      </c>
      <c r="H239" s="185">
        <v>18</v>
      </c>
      <c r="I239" s="186"/>
      <c r="J239" s="187">
        <f>ROUND($I$239*$H$239,2)</f>
        <v>0</v>
      </c>
      <c r="K239" s="183" t="s">
        <v>133</v>
      </c>
      <c r="L239" s="188"/>
      <c r="M239" s="189"/>
      <c r="N239" s="190" t="s">
        <v>48</v>
      </c>
      <c r="O239" s="25"/>
      <c r="P239" s="25"/>
      <c r="Q239" s="156">
        <v>0.0138</v>
      </c>
      <c r="R239" s="156">
        <f>$Q$239*$H$239</f>
        <v>0.2484</v>
      </c>
      <c r="S239" s="156">
        <v>0</v>
      </c>
      <c r="T239" s="157">
        <f>$S$239*$H$239</f>
        <v>0</v>
      </c>
      <c r="AR239" s="91" t="s">
        <v>173</v>
      </c>
      <c r="AT239" s="91" t="s">
        <v>286</v>
      </c>
      <c r="AU239" s="91" t="s">
        <v>21</v>
      </c>
      <c r="AY239" s="91" t="s">
        <v>127</v>
      </c>
      <c r="BE239" s="158">
        <f>IF($N$239="základní",$J$239,0)</f>
        <v>0</v>
      </c>
      <c r="BF239" s="158">
        <f>IF($N$239="snížená",$J$239,0)</f>
        <v>0</v>
      </c>
      <c r="BG239" s="158">
        <f>IF($N$239="zákl. přenesená",$J$239,0)</f>
        <v>0</v>
      </c>
      <c r="BH239" s="158">
        <f>IF($N$239="sníž. přenesená",$J$239,0)</f>
        <v>0</v>
      </c>
      <c r="BI239" s="158">
        <f>IF($N$239="nulová",$J$239,0)</f>
        <v>0</v>
      </c>
      <c r="BJ239" s="91" t="s">
        <v>22</v>
      </c>
      <c r="BK239" s="158">
        <f>ROUND($I$239*$H$239,2)</f>
        <v>0</v>
      </c>
      <c r="BL239" s="91" t="s">
        <v>134</v>
      </c>
      <c r="BM239" s="91" t="s">
        <v>498</v>
      </c>
    </row>
    <row r="240" spans="2:65" s="6" customFormat="1" ht="15.75" customHeight="1">
      <c r="B240" s="24"/>
      <c r="C240" s="184" t="s">
        <v>499</v>
      </c>
      <c r="D240" s="184" t="s">
        <v>286</v>
      </c>
      <c r="E240" s="182" t="s">
        <v>500</v>
      </c>
      <c r="F240" s="183" t="s">
        <v>501</v>
      </c>
      <c r="G240" s="184" t="s">
        <v>132</v>
      </c>
      <c r="H240" s="185">
        <v>36</v>
      </c>
      <c r="I240" s="186"/>
      <c r="J240" s="187">
        <f>ROUND($I$240*$H$240,2)</f>
        <v>0</v>
      </c>
      <c r="K240" s="183" t="s">
        <v>133</v>
      </c>
      <c r="L240" s="188"/>
      <c r="M240" s="189"/>
      <c r="N240" s="190" t="s">
        <v>48</v>
      </c>
      <c r="O240" s="25"/>
      <c r="P240" s="25"/>
      <c r="Q240" s="156">
        <v>0.0029</v>
      </c>
      <c r="R240" s="156">
        <f>$Q$240*$H$240</f>
        <v>0.10439999999999999</v>
      </c>
      <c r="S240" s="156">
        <v>0</v>
      </c>
      <c r="T240" s="157">
        <f>$S$240*$H$240</f>
        <v>0</v>
      </c>
      <c r="AR240" s="91" t="s">
        <v>173</v>
      </c>
      <c r="AT240" s="91" t="s">
        <v>286</v>
      </c>
      <c r="AU240" s="91" t="s">
        <v>21</v>
      </c>
      <c r="AY240" s="91" t="s">
        <v>127</v>
      </c>
      <c r="BE240" s="158">
        <f>IF($N$240="základní",$J$240,0)</f>
        <v>0</v>
      </c>
      <c r="BF240" s="158">
        <f>IF($N$240="snížená",$J$240,0)</f>
        <v>0</v>
      </c>
      <c r="BG240" s="158">
        <f>IF($N$240="zákl. přenesená",$J$240,0)</f>
        <v>0</v>
      </c>
      <c r="BH240" s="158">
        <f>IF($N$240="sníž. přenesená",$J$240,0)</f>
        <v>0</v>
      </c>
      <c r="BI240" s="158">
        <f>IF($N$240="nulová",$J$240,0)</f>
        <v>0</v>
      </c>
      <c r="BJ240" s="91" t="s">
        <v>22</v>
      </c>
      <c r="BK240" s="158">
        <f>ROUND($I$240*$H$240,2)</f>
        <v>0</v>
      </c>
      <c r="BL240" s="91" t="s">
        <v>134</v>
      </c>
      <c r="BM240" s="91" t="s">
        <v>502</v>
      </c>
    </row>
    <row r="241" spans="2:65" s="6" customFormat="1" ht="15.75" customHeight="1">
      <c r="B241" s="24"/>
      <c r="C241" s="150" t="s">
        <v>503</v>
      </c>
      <c r="D241" s="150" t="s">
        <v>129</v>
      </c>
      <c r="E241" s="148" t="s">
        <v>504</v>
      </c>
      <c r="F241" s="149" t="s">
        <v>505</v>
      </c>
      <c r="G241" s="150" t="s">
        <v>154</v>
      </c>
      <c r="H241" s="151">
        <v>96</v>
      </c>
      <c r="I241" s="152"/>
      <c r="J241" s="153">
        <f>ROUND($I$241*$H$241,2)</f>
        <v>0</v>
      </c>
      <c r="K241" s="149"/>
      <c r="L241" s="44"/>
      <c r="M241" s="154"/>
      <c r="N241" s="155" t="s">
        <v>48</v>
      </c>
      <c r="O241" s="25"/>
      <c r="P241" s="25"/>
      <c r="Q241" s="156">
        <v>0</v>
      </c>
      <c r="R241" s="156">
        <f>$Q$241*$H$241</f>
        <v>0</v>
      </c>
      <c r="S241" s="156">
        <v>0</v>
      </c>
      <c r="T241" s="157">
        <f>$S$241*$H$241</f>
        <v>0</v>
      </c>
      <c r="AR241" s="91" t="s">
        <v>134</v>
      </c>
      <c r="AT241" s="91" t="s">
        <v>129</v>
      </c>
      <c r="AU241" s="91" t="s">
        <v>21</v>
      </c>
      <c r="AY241" s="91" t="s">
        <v>127</v>
      </c>
      <c r="BE241" s="158">
        <f>IF($N$241="základní",$J$241,0)</f>
        <v>0</v>
      </c>
      <c r="BF241" s="158">
        <f>IF($N$241="snížená",$J$241,0)</f>
        <v>0</v>
      </c>
      <c r="BG241" s="158">
        <f>IF($N$241="zákl. přenesená",$J$241,0)</f>
        <v>0</v>
      </c>
      <c r="BH241" s="158">
        <f>IF($N$241="sníž. přenesená",$J$241,0)</f>
        <v>0</v>
      </c>
      <c r="BI241" s="158">
        <f>IF($N$241="nulová",$J$241,0)</f>
        <v>0</v>
      </c>
      <c r="BJ241" s="91" t="s">
        <v>22</v>
      </c>
      <c r="BK241" s="158">
        <f>ROUND($I$241*$H$241,2)</f>
        <v>0</v>
      </c>
      <c r="BL241" s="91" t="s">
        <v>134</v>
      </c>
      <c r="BM241" s="91" t="s">
        <v>506</v>
      </c>
    </row>
    <row r="242" spans="2:47" s="6" customFormat="1" ht="30.75" customHeight="1">
      <c r="B242" s="24"/>
      <c r="C242" s="25"/>
      <c r="D242" s="159" t="s">
        <v>136</v>
      </c>
      <c r="E242" s="25"/>
      <c r="F242" s="160" t="s">
        <v>507</v>
      </c>
      <c r="G242" s="25"/>
      <c r="H242" s="25"/>
      <c r="J242" s="25"/>
      <c r="K242" s="25"/>
      <c r="L242" s="44"/>
      <c r="M242" s="57"/>
      <c r="N242" s="25"/>
      <c r="O242" s="25"/>
      <c r="P242" s="25"/>
      <c r="Q242" s="25"/>
      <c r="R242" s="25"/>
      <c r="S242" s="25"/>
      <c r="T242" s="58"/>
      <c r="AT242" s="6" t="s">
        <v>136</v>
      </c>
      <c r="AU242" s="6" t="s">
        <v>21</v>
      </c>
    </row>
    <row r="243" spans="2:65" s="6" customFormat="1" ht="15.75" customHeight="1">
      <c r="B243" s="24"/>
      <c r="C243" s="147" t="s">
        <v>508</v>
      </c>
      <c r="D243" s="147" t="s">
        <v>129</v>
      </c>
      <c r="E243" s="148" t="s">
        <v>509</v>
      </c>
      <c r="F243" s="149" t="s">
        <v>510</v>
      </c>
      <c r="G243" s="150" t="s">
        <v>154</v>
      </c>
      <c r="H243" s="151">
        <v>69.7</v>
      </c>
      <c r="I243" s="152"/>
      <c r="J243" s="153">
        <f>ROUND($I$243*$H$243,2)</f>
        <v>0</v>
      </c>
      <c r="K243" s="149"/>
      <c r="L243" s="44"/>
      <c r="M243" s="154"/>
      <c r="N243" s="155" t="s">
        <v>48</v>
      </c>
      <c r="O243" s="25"/>
      <c r="P243" s="25"/>
      <c r="Q243" s="156">
        <v>0.7</v>
      </c>
      <c r="R243" s="156">
        <f>$Q$243*$H$243</f>
        <v>48.79</v>
      </c>
      <c r="S243" s="156">
        <v>0</v>
      </c>
      <c r="T243" s="157">
        <f>$S$243*$H$243</f>
        <v>0</v>
      </c>
      <c r="AR243" s="91" t="s">
        <v>134</v>
      </c>
      <c r="AT243" s="91" t="s">
        <v>129</v>
      </c>
      <c r="AU243" s="91" t="s">
        <v>21</v>
      </c>
      <c r="AY243" s="6" t="s">
        <v>127</v>
      </c>
      <c r="BE243" s="158">
        <f>IF($N$243="základní",$J$243,0)</f>
        <v>0</v>
      </c>
      <c r="BF243" s="158">
        <f>IF($N$243="snížená",$J$243,0)</f>
        <v>0</v>
      </c>
      <c r="BG243" s="158">
        <f>IF($N$243="zákl. přenesená",$J$243,0)</f>
        <v>0</v>
      </c>
      <c r="BH243" s="158">
        <f>IF($N$243="sníž. přenesená",$J$243,0)</f>
        <v>0</v>
      </c>
      <c r="BI243" s="158">
        <f>IF($N$243="nulová",$J$243,0)</f>
        <v>0</v>
      </c>
      <c r="BJ243" s="91" t="s">
        <v>22</v>
      </c>
      <c r="BK243" s="158">
        <f>ROUND($I$243*$H$243,2)</f>
        <v>0</v>
      </c>
      <c r="BL243" s="91" t="s">
        <v>134</v>
      </c>
      <c r="BM243" s="91" t="s">
        <v>511</v>
      </c>
    </row>
    <row r="244" spans="2:47" s="6" customFormat="1" ht="57.75" customHeight="1">
      <c r="B244" s="24"/>
      <c r="C244" s="25"/>
      <c r="D244" s="159" t="s">
        <v>136</v>
      </c>
      <c r="E244" s="25"/>
      <c r="F244" s="160" t="s">
        <v>512</v>
      </c>
      <c r="G244" s="25"/>
      <c r="H244" s="25"/>
      <c r="J244" s="25"/>
      <c r="K244" s="25"/>
      <c r="L244" s="44"/>
      <c r="M244" s="57"/>
      <c r="N244" s="25"/>
      <c r="O244" s="25"/>
      <c r="P244" s="25"/>
      <c r="Q244" s="25"/>
      <c r="R244" s="25"/>
      <c r="S244" s="25"/>
      <c r="T244" s="58"/>
      <c r="AT244" s="6" t="s">
        <v>136</v>
      </c>
      <c r="AU244" s="6" t="s">
        <v>21</v>
      </c>
    </row>
    <row r="245" spans="2:51" s="6" customFormat="1" ht="15.75" customHeight="1">
      <c r="B245" s="161"/>
      <c r="C245" s="162"/>
      <c r="D245" s="169" t="s">
        <v>147</v>
      </c>
      <c r="E245" s="162"/>
      <c r="F245" s="163" t="s">
        <v>513</v>
      </c>
      <c r="G245" s="162"/>
      <c r="H245" s="164">
        <v>2.7</v>
      </c>
      <c r="J245" s="162"/>
      <c r="K245" s="162"/>
      <c r="L245" s="165"/>
      <c r="M245" s="166"/>
      <c r="N245" s="162"/>
      <c r="O245" s="162"/>
      <c r="P245" s="162"/>
      <c r="Q245" s="162"/>
      <c r="R245" s="162"/>
      <c r="S245" s="162"/>
      <c r="T245" s="167"/>
      <c r="AT245" s="168" t="s">
        <v>147</v>
      </c>
      <c r="AU245" s="168" t="s">
        <v>21</v>
      </c>
      <c r="AV245" s="168" t="s">
        <v>21</v>
      </c>
      <c r="AW245" s="168" t="s">
        <v>106</v>
      </c>
      <c r="AX245" s="168" t="s">
        <v>77</v>
      </c>
      <c r="AY245" s="168" t="s">
        <v>127</v>
      </c>
    </row>
    <row r="246" spans="2:51" s="6" customFormat="1" ht="15.75" customHeight="1">
      <c r="B246" s="161"/>
      <c r="C246" s="162"/>
      <c r="D246" s="169" t="s">
        <v>147</v>
      </c>
      <c r="E246" s="162"/>
      <c r="F246" s="163" t="s">
        <v>514</v>
      </c>
      <c r="G246" s="162"/>
      <c r="H246" s="164">
        <v>3.5</v>
      </c>
      <c r="J246" s="162"/>
      <c r="K246" s="162"/>
      <c r="L246" s="165"/>
      <c r="M246" s="166"/>
      <c r="N246" s="162"/>
      <c r="O246" s="162"/>
      <c r="P246" s="162"/>
      <c r="Q246" s="162"/>
      <c r="R246" s="162"/>
      <c r="S246" s="162"/>
      <c r="T246" s="167"/>
      <c r="AT246" s="168" t="s">
        <v>147</v>
      </c>
      <c r="AU246" s="168" t="s">
        <v>21</v>
      </c>
      <c r="AV246" s="168" t="s">
        <v>21</v>
      </c>
      <c r="AW246" s="168" t="s">
        <v>106</v>
      </c>
      <c r="AX246" s="168" t="s">
        <v>77</v>
      </c>
      <c r="AY246" s="168" t="s">
        <v>127</v>
      </c>
    </row>
    <row r="247" spans="2:51" s="6" customFormat="1" ht="15.75" customHeight="1">
      <c r="B247" s="161"/>
      <c r="C247" s="162"/>
      <c r="D247" s="169" t="s">
        <v>147</v>
      </c>
      <c r="E247" s="162"/>
      <c r="F247" s="163" t="s">
        <v>515</v>
      </c>
      <c r="G247" s="162"/>
      <c r="H247" s="164">
        <v>3.5</v>
      </c>
      <c r="J247" s="162"/>
      <c r="K247" s="162"/>
      <c r="L247" s="165"/>
      <c r="M247" s="166"/>
      <c r="N247" s="162"/>
      <c r="O247" s="162"/>
      <c r="P247" s="162"/>
      <c r="Q247" s="162"/>
      <c r="R247" s="162"/>
      <c r="S247" s="162"/>
      <c r="T247" s="167"/>
      <c r="AT247" s="168" t="s">
        <v>147</v>
      </c>
      <c r="AU247" s="168" t="s">
        <v>21</v>
      </c>
      <c r="AV247" s="168" t="s">
        <v>21</v>
      </c>
      <c r="AW247" s="168" t="s">
        <v>106</v>
      </c>
      <c r="AX247" s="168" t="s">
        <v>77</v>
      </c>
      <c r="AY247" s="168" t="s">
        <v>127</v>
      </c>
    </row>
    <row r="248" spans="2:51" s="6" customFormat="1" ht="15.75" customHeight="1">
      <c r="B248" s="161"/>
      <c r="C248" s="162"/>
      <c r="D248" s="169" t="s">
        <v>147</v>
      </c>
      <c r="E248" s="162"/>
      <c r="F248" s="163" t="s">
        <v>516</v>
      </c>
      <c r="G248" s="162"/>
      <c r="H248" s="164">
        <v>16</v>
      </c>
      <c r="J248" s="162"/>
      <c r="K248" s="162"/>
      <c r="L248" s="165"/>
      <c r="M248" s="166"/>
      <c r="N248" s="162"/>
      <c r="O248" s="162"/>
      <c r="P248" s="162"/>
      <c r="Q248" s="162"/>
      <c r="R248" s="162"/>
      <c r="S248" s="162"/>
      <c r="T248" s="167"/>
      <c r="AT248" s="168" t="s">
        <v>147</v>
      </c>
      <c r="AU248" s="168" t="s">
        <v>21</v>
      </c>
      <c r="AV248" s="168" t="s">
        <v>21</v>
      </c>
      <c r="AW248" s="168" t="s">
        <v>106</v>
      </c>
      <c r="AX248" s="168" t="s">
        <v>77</v>
      </c>
      <c r="AY248" s="168" t="s">
        <v>127</v>
      </c>
    </row>
    <row r="249" spans="2:51" s="6" customFormat="1" ht="15.75" customHeight="1">
      <c r="B249" s="161"/>
      <c r="C249" s="162"/>
      <c r="D249" s="169" t="s">
        <v>147</v>
      </c>
      <c r="E249" s="162"/>
      <c r="F249" s="163" t="s">
        <v>517</v>
      </c>
      <c r="G249" s="162"/>
      <c r="H249" s="164">
        <v>44</v>
      </c>
      <c r="J249" s="162"/>
      <c r="K249" s="162"/>
      <c r="L249" s="165"/>
      <c r="M249" s="166"/>
      <c r="N249" s="162"/>
      <c r="O249" s="162"/>
      <c r="P249" s="162"/>
      <c r="Q249" s="162"/>
      <c r="R249" s="162"/>
      <c r="S249" s="162"/>
      <c r="T249" s="167"/>
      <c r="AT249" s="168" t="s">
        <v>147</v>
      </c>
      <c r="AU249" s="168" t="s">
        <v>21</v>
      </c>
      <c r="AV249" s="168" t="s">
        <v>21</v>
      </c>
      <c r="AW249" s="168" t="s">
        <v>106</v>
      </c>
      <c r="AX249" s="168" t="s">
        <v>77</v>
      </c>
      <c r="AY249" s="168" t="s">
        <v>127</v>
      </c>
    </row>
    <row r="250" spans="2:51" s="6" customFormat="1" ht="15.75" customHeight="1">
      <c r="B250" s="170"/>
      <c r="C250" s="171"/>
      <c r="D250" s="169" t="s">
        <v>147</v>
      </c>
      <c r="E250" s="171"/>
      <c r="F250" s="172" t="s">
        <v>151</v>
      </c>
      <c r="G250" s="171"/>
      <c r="H250" s="173">
        <v>69.7</v>
      </c>
      <c r="J250" s="171"/>
      <c r="K250" s="171"/>
      <c r="L250" s="174"/>
      <c r="M250" s="175"/>
      <c r="N250" s="171"/>
      <c r="O250" s="171"/>
      <c r="P250" s="171"/>
      <c r="Q250" s="171"/>
      <c r="R250" s="171"/>
      <c r="S250" s="171"/>
      <c r="T250" s="176"/>
      <c r="AT250" s="177" t="s">
        <v>147</v>
      </c>
      <c r="AU250" s="177" t="s">
        <v>21</v>
      </c>
      <c r="AV250" s="177" t="s">
        <v>134</v>
      </c>
      <c r="AW250" s="177" t="s">
        <v>106</v>
      </c>
      <c r="AX250" s="177" t="s">
        <v>22</v>
      </c>
      <c r="AY250" s="177" t="s">
        <v>127</v>
      </c>
    </row>
    <row r="251" spans="2:65" s="6" customFormat="1" ht="15.75" customHeight="1">
      <c r="B251" s="24"/>
      <c r="C251" s="147" t="s">
        <v>518</v>
      </c>
      <c r="D251" s="147" t="s">
        <v>129</v>
      </c>
      <c r="E251" s="148" t="s">
        <v>519</v>
      </c>
      <c r="F251" s="149" t="s">
        <v>520</v>
      </c>
      <c r="G251" s="150" t="s">
        <v>154</v>
      </c>
      <c r="H251" s="151">
        <v>26.2</v>
      </c>
      <c r="I251" s="152"/>
      <c r="J251" s="153">
        <f>ROUND($I$251*$H$251,2)</f>
        <v>0</v>
      </c>
      <c r="K251" s="149"/>
      <c r="L251" s="44"/>
      <c r="M251" s="154"/>
      <c r="N251" s="155" t="s">
        <v>48</v>
      </c>
      <c r="O251" s="25"/>
      <c r="P251" s="25"/>
      <c r="Q251" s="156">
        <v>0.7</v>
      </c>
      <c r="R251" s="156">
        <f>$Q$251*$H$251</f>
        <v>18.34</v>
      </c>
      <c r="S251" s="156">
        <v>0</v>
      </c>
      <c r="T251" s="157">
        <f>$S$251*$H$251</f>
        <v>0</v>
      </c>
      <c r="AR251" s="91" t="s">
        <v>134</v>
      </c>
      <c r="AT251" s="91" t="s">
        <v>129</v>
      </c>
      <c r="AU251" s="91" t="s">
        <v>21</v>
      </c>
      <c r="AY251" s="6" t="s">
        <v>127</v>
      </c>
      <c r="BE251" s="158">
        <f>IF($N$251="základní",$J$251,0)</f>
        <v>0</v>
      </c>
      <c r="BF251" s="158">
        <f>IF($N$251="snížená",$J$251,0)</f>
        <v>0</v>
      </c>
      <c r="BG251" s="158">
        <f>IF($N$251="zákl. přenesená",$J$251,0)</f>
        <v>0</v>
      </c>
      <c r="BH251" s="158">
        <f>IF($N$251="sníž. přenesená",$J$251,0)</f>
        <v>0</v>
      </c>
      <c r="BI251" s="158">
        <f>IF($N$251="nulová",$J$251,0)</f>
        <v>0</v>
      </c>
      <c r="BJ251" s="91" t="s">
        <v>22</v>
      </c>
      <c r="BK251" s="158">
        <f>ROUND($I$251*$H$251,2)</f>
        <v>0</v>
      </c>
      <c r="BL251" s="91" t="s">
        <v>134</v>
      </c>
      <c r="BM251" s="91" t="s">
        <v>521</v>
      </c>
    </row>
    <row r="252" spans="2:47" s="6" customFormat="1" ht="57.75" customHeight="1">
      <c r="B252" s="24"/>
      <c r="C252" s="25"/>
      <c r="D252" s="159" t="s">
        <v>136</v>
      </c>
      <c r="E252" s="25"/>
      <c r="F252" s="160" t="s">
        <v>522</v>
      </c>
      <c r="G252" s="25"/>
      <c r="H252" s="25"/>
      <c r="J252" s="25"/>
      <c r="K252" s="25"/>
      <c r="L252" s="44"/>
      <c r="M252" s="57"/>
      <c r="N252" s="25"/>
      <c r="O252" s="25"/>
      <c r="P252" s="25"/>
      <c r="Q252" s="25"/>
      <c r="R252" s="25"/>
      <c r="S252" s="25"/>
      <c r="T252" s="58"/>
      <c r="AT252" s="6" t="s">
        <v>136</v>
      </c>
      <c r="AU252" s="6" t="s">
        <v>21</v>
      </c>
    </row>
    <row r="253" spans="2:51" s="6" customFormat="1" ht="15.75" customHeight="1">
      <c r="B253" s="161"/>
      <c r="C253" s="162"/>
      <c r="D253" s="169" t="s">
        <v>147</v>
      </c>
      <c r="E253" s="162"/>
      <c r="F253" s="163" t="s">
        <v>523</v>
      </c>
      <c r="G253" s="162"/>
      <c r="H253" s="164">
        <v>26.2</v>
      </c>
      <c r="J253" s="162"/>
      <c r="K253" s="162"/>
      <c r="L253" s="165"/>
      <c r="M253" s="166"/>
      <c r="N253" s="162"/>
      <c r="O253" s="162"/>
      <c r="P253" s="162"/>
      <c r="Q253" s="162"/>
      <c r="R253" s="162"/>
      <c r="S253" s="162"/>
      <c r="T253" s="167"/>
      <c r="AT253" s="168" t="s">
        <v>147</v>
      </c>
      <c r="AU253" s="168" t="s">
        <v>21</v>
      </c>
      <c r="AV253" s="168" t="s">
        <v>21</v>
      </c>
      <c r="AW253" s="168" t="s">
        <v>106</v>
      </c>
      <c r="AX253" s="168" t="s">
        <v>77</v>
      </c>
      <c r="AY253" s="168" t="s">
        <v>127</v>
      </c>
    </row>
    <row r="254" spans="2:51" s="6" customFormat="1" ht="15.75" customHeight="1">
      <c r="B254" s="170"/>
      <c r="C254" s="171"/>
      <c r="D254" s="169" t="s">
        <v>147</v>
      </c>
      <c r="E254" s="171"/>
      <c r="F254" s="172" t="s">
        <v>151</v>
      </c>
      <c r="G254" s="171"/>
      <c r="H254" s="173">
        <v>26.2</v>
      </c>
      <c r="J254" s="171"/>
      <c r="K254" s="171"/>
      <c r="L254" s="174"/>
      <c r="M254" s="175"/>
      <c r="N254" s="171"/>
      <c r="O254" s="171"/>
      <c r="P254" s="171"/>
      <c r="Q254" s="171"/>
      <c r="R254" s="171"/>
      <c r="S254" s="171"/>
      <c r="T254" s="176"/>
      <c r="AT254" s="177" t="s">
        <v>147</v>
      </c>
      <c r="AU254" s="177" t="s">
        <v>21</v>
      </c>
      <c r="AV254" s="177" t="s">
        <v>134</v>
      </c>
      <c r="AW254" s="177" t="s">
        <v>106</v>
      </c>
      <c r="AX254" s="177" t="s">
        <v>22</v>
      </c>
      <c r="AY254" s="177" t="s">
        <v>127</v>
      </c>
    </row>
    <row r="255" spans="2:65" s="6" customFormat="1" ht="15.75" customHeight="1">
      <c r="B255" s="24"/>
      <c r="C255" s="147" t="s">
        <v>524</v>
      </c>
      <c r="D255" s="147" t="s">
        <v>129</v>
      </c>
      <c r="E255" s="148" t="s">
        <v>525</v>
      </c>
      <c r="F255" s="149" t="s">
        <v>526</v>
      </c>
      <c r="G255" s="150" t="s">
        <v>205</v>
      </c>
      <c r="H255" s="151">
        <v>42.68</v>
      </c>
      <c r="I255" s="152"/>
      <c r="J255" s="153">
        <f>ROUND($I$255*$H$255,2)</f>
        <v>0</v>
      </c>
      <c r="K255" s="149" t="s">
        <v>133</v>
      </c>
      <c r="L255" s="44"/>
      <c r="M255" s="154"/>
      <c r="N255" s="155" t="s">
        <v>48</v>
      </c>
      <c r="O255" s="25"/>
      <c r="P255" s="25"/>
      <c r="Q255" s="156">
        <v>2.25634</v>
      </c>
      <c r="R255" s="156">
        <f>$Q$255*$H$255</f>
        <v>96.30059119999999</v>
      </c>
      <c r="S255" s="156">
        <v>0</v>
      </c>
      <c r="T255" s="157">
        <f>$S$255*$H$255</f>
        <v>0</v>
      </c>
      <c r="AR255" s="91" t="s">
        <v>134</v>
      </c>
      <c r="AT255" s="91" t="s">
        <v>129</v>
      </c>
      <c r="AU255" s="91" t="s">
        <v>21</v>
      </c>
      <c r="AY255" s="6" t="s">
        <v>127</v>
      </c>
      <c r="BE255" s="158">
        <f>IF($N$255="základní",$J$255,0)</f>
        <v>0</v>
      </c>
      <c r="BF255" s="158">
        <f>IF($N$255="snížená",$J$255,0)</f>
        <v>0</v>
      </c>
      <c r="BG255" s="158">
        <f>IF($N$255="zákl. přenesená",$J$255,0)</f>
        <v>0</v>
      </c>
      <c r="BH255" s="158">
        <f>IF($N$255="sníž. přenesená",$J$255,0)</f>
        <v>0</v>
      </c>
      <c r="BI255" s="158">
        <f>IF($N$255="nulová",$J$255,0)</f>
        <v>0</v>
      </c>
      <c r="BJ255" s="91" t="s">
        <v>22</v>
      </c>
      <c r="BK255" s="158">
        <f>ROUND($I$255*$H$255,2)</f>
        <v>0</v>
      </c>
      <c r="BL255" s="91" t="s">
        <v>134</v>
      </c>
      <c r="BM255" s="91" t="s">
        <v>527</v>
      </c>
    </row>
    <row r="256" spans="2:47" s="6" customFormat="1" ht="57.75" customHeight="1">
      <c r="B256" s="24"/>
      <c r="C256" s="25"/>
      <c r="D256" s="159" t="s">
        <v>136</v>
      </c>
      <c r="E256" s="25"/>
      <c r="F256" s="160" t="s">
        <v>528</v>
      </c>
      <c r="G256" s="25"/>
      <c r="H256" s="25"/>
      <c r="J256" s="25"/>
      <c r="K256" s="25"/>
      <c r="L256" s="44"/>
      <c r="M256" s="57"/>
      <c r="N256" s="25"/>
      <c r="O256" s="25"/>
      <c r="P256" s="25"/>
      <c r="Q256" s="25"/>
      <c r="R256" s="25"/>
      <c r="S256" s="25"/>
      <c r="T256" s="58"/>
      <c r="AT256" s="6" t="s">
        <v>136</v>
      </c>
      <c r="AU256" s="6" t="s">
        <v>21</v>
      </c>
    </row>
    <row r="257" spans="2:51" s="6" customFormat="1" ht="15.75" customHeight="1">
      <c r="B257" s="161"/>
      <c r="C257" s="162"/>
      <c r="D257" s="169" t="s">
        <v>147</v>
      </c>
      <c r="E257" s="162"/>
      <c r="F257" s="163" t="s">
        <v>529</v>
      </c>
      <c r="G257" s="162"/>
      <c r="H257" s="164">
        <v>42.68</v>
      </c>
      <c r="J257" s="162"/>
      <c r="K257" s="162"/>
      <c r="L257" s="165"/>
      <c r="M257" s="166"/>
      <c r="N257" s="162"/>
      <c r="O257" s="162"/>
      <c r="P257" s="162"/>
      <c r="Q257" s="162"/>
      <c r="R257" s="162"/>
      <c r="S257" s="162"/>
      <c r="T257" s="167"/>
      <c r="AT257" s="168" t="s">
        <v>147</v>
      </c>
      <c r="AU257" s="168" t="s">
        <v>21</v>
      </c>
      <c r="AV257" s="168" t="s">
        <v>21</v>
      </c>
      <c r="AW257" s="168" t="s">
        <v>106</v>
      </c>
      <c r="AX257" s="168" t="s">
        <v>77</v>
      </c>
      <c r="AY257" s="168" t="s">
        <v>127</v>
      </c>
    </row>
    <row r="258" spans="2:51" s="6" customFormat="1" ht="15.75" customHeight="1">
      <c r="B258" s="170"/>
      <c r="C258" s="171"/>
      <c r="D258" s="169" t="s">
        <v>147</v>
      </c>
      <c r="E258" s="171"/>
      <c r="F258" s="172" t="s">
        <v>151</v>
      </c>
      <c r="G258" s="171"/>
      <c r="H258" s="173">
        <v>42.68</v>
      </c>
      <c r="J258" s="171"/>
      <c r="K258" s="171"/>
      <c r="L258" s="174"/>
      <c r="M258" s="175"/>
      <c r="N258" s="171"/>
      <c r="O258" s="171"/>
      <c r="P258" s="171"/>
      <c r="Q258" s="171"/>
      <c r="R258" s="171"/>
      <c r="S258" s="171"/>
      <c r="T258" s="176"/>
      <c r="AT258" s="177" t="s">
        <v>147</v>
      </c>
      <c r="AU258" s="177" t="s">
        <v>21</v>
      </c>
      <c r="AV258" s="177" t="s">
        <v>134</v>
      </c>
      <c r="AW258" s="177" t="s">
        <v>106</v>
      </c>
      <c r="AX258" s="177" t="s">
        <v>22</v>
      </c>
      <c r="AY258" s="177" t="s">
        <v>127</v>
      </c>
    </row>
    <row r="259" spans="2:65" s="6" customFormat="1" ht="15.75" customHeight="1">
      <c r="B259" s="24"/>
      <c r="C259" s="147" t="s">
        <v>530</v>
      </c>
      <c r="D259" s="147" t="s">
        <v>129</v>
      </c>
      <c r="E259" s="148" t="s">
        <v>531</v>
      </c>
      <c r="F259" s="149" t="s">
        <v>532</v>
      </c>
      <c r="G259" s="150" t="s">
        <v>197</v>
      </c>
      <c r="H259" s="151">
        <v>24</v>
      </c>
      <c r="I259" s="152"/>
      <c r="J259" s="153">
        <f>ROUND($I$259*$H$259,2)</f>
        <v>0</v>
      </c>
      <c r="K259" s="149"/>
      <c r="L259" s="44"/>
      <c r="M259" s="154"/>
      <c r="N259" s="155" t="s">
        <v>48</v>
      </c>
      <c r="O259" s="25"/>
      <c r="P259" s="25"/>
      <c r="Q259" s="156">
        <v>0</v>
      </c>
      <c r="R259" s="156">
        <f>$Q$259*$H$259</f>
        <v>0</v>
      </c>
      <c r="S259" s="156">
        <v>0</v>
      </c>
      <c r="T259" s="157">
        <f>$S$259*$H$259</f>
        <v>0</v>
      </c>
      <c r="AR259" s="91" t="s">
        <v>134</v>
      </c>
      <c r="AT259" s="91" t="s">
        <v>129</v>
      </c>
      <c r="AU259" s="91" t="s">
        <v>21</v>
      </c>
      <c r="AY259" s="6" t="s">
        <v>127</v>
      </c>
      <c r="BE259" s="158">
        <f>IF($N$259="základní",$J$259,0)</f>
        <v>0</v>
      </c>
      <c r="BF259" s="158">
        <f>IF($N$259="snížená",$J$259,0)</f>
        <v>0</v>
      </c>
      <c r="BG259" s="158">
        <f>IF($N$259="zákl. přenesená",$J$259,0)</f>
        <v>0</v>
      </c>
      <c r="BH259" s="158">
        <f>IF($N$259="sníž. přenesená",$J$259,0)</f>
        <v>0</v>
      </c>
      <c r="BI259" s="158">
        <f>IF($N$259="nulová",$J$259,0)</f>
        <v>0</v>
      </c>
      <c r="BJ259" s="91" t="s">
        <v>22</v>
      </c>
      <c r="BK259" s="158">
        <f>ROUND($I$259*$H$259,2)</f>
        <v>0</v>
      </c>
      <c r="BL259" s="91" t="s">
        <v>134</v>
      </c>
      <c r="BM259" s="91" t="s">
        <v>533</v>
      </c>
    </row>
    <row r="260" spans="2:47" s="6" customFormat="1" ht="71.25" customHeight="1">
      <c r="B260" s="24"/>
      <c r="C260" s="25"/>
      <c r="D260" s="159" t="s">
        <v>136</v>
      </c>
      <c r="E260" s="25"/>
      <c r="F260" s="160" t="s">
        <v>534</v>
      </c>
      <c r="G260" s="25"/>
      <c r="H260" s="25"/>
      <c r="J260" s="25"/>
      <c r="K260" s="25"/>
      <c r="L260" s="44"/>
      <c r="M260" s="57"/>
      <c r="N260" s="25"/>
      <c r="O260" s="25"/>
      <c r="P260" s="25"/>
      <c r="Q260" s="25"/>
      <c r="R260" s="25"/>
      <c r="S260" s="25"/>
      <c r="T260" s="58"/>
      <c r="AT260" s="6" t="s">
        <v>136</v>
      </c>
      <c r="AU260" s="6" t="s">
        <v>21</v>
      </c>
    </row>
    <row r="261" spans="2:65" s="6" customFormat="1" ht="15.75" customHeight="1">
      <c r="B261" s="24"/>
      <c r="C261" s="147" t="s">
        <v>535</v>
      </c>
      <c r="D261" s="147" t="s">
        <v>129</v>
      </c>
      <c r="E261" s="148" t="s">
        <v>536</v>
      </c>
      <c r="F261" s="149" t="s">
        <v>537</v>
      </c>
      <c r="G261" s="150" t="s">
        <v>197</v>
      </c>
      <c r="H261" s="151">
        <v>10</v>
      </c>
      <c r="I261" s="152"/>
      <c r="J261" s="153">
        <f>ROUND($I$261*$H$261,2)</f>
        <v>0</v>
      </c>
      <c r="K261" s="149"/>
      <c r="L261" s="44"/>
      <c r="M261" s="154"/>
      <c r="N261" s="155" t="s">
        <v>48</v>
      </c>
      <c r="O261" s="25"/>
      <c r="P261" s="25"/>
      <c r="Q261" s="156">
        <v>0</v>
      </c>
      <c r="R261" s="156">
        <f>$Q$261*$H$261</f>
        <v>0</v>
      </c>
      <c r="S261" s="156">
        <v>0</v>
      </c>
      <c r="T261" s="157">
        <f>$S$261*$H$261</f>
        <v>0</v>
      </c>
      <c r="AR261" s="91" t="s">
        <v>134</v>
      </c>
      <c r="AT261" s="91" t="s">
        <v>129</v>
      </c>
      <c r="AU261" s="91" t="s">
        <v>21</v>
      </c>
      <c r="AY261" s="6" t="s">
        <v>127</v>
      </c>
      <c r="BE261" s="158">
        <f>IF($N$261="základní",$J$261,0)</f>
        <v>0</v>
      </c>
      <c r="BF261" s="158">
        <f>IF($N$261="snížená",$J$261,0)</f>
        <v>0</v>
      </c>
      <c r="BG261" s="158">
        <f>IF($N$261="zákl. přenesená",$J$261,0)</f>
        <v>0</v>
      </c>
      <c r="BH261" s="158">
        <f>IF($N$261="sníž. přenesená",$J$261,0)</f>
        <v>0</v>
      </c>
      <c r="BI261" s="158">
        <f>IF($N$261="nulová",$J$261,0)</f>
        <v>0</v>
      </c>
      <c r="BJ261" s="91" t="s">
        <v>22</v>
      </c>
      <c r="BK261" s="158">
        <f>ROUND($I$261*$H$261,2)</f>
        <v>0</v>
      </c>
      <c r="BL261" s="91" t="s">
        <v>134</v>
      </c>
      <c r="BM261" s="91" t="s">
        <v>538</v>
      </c>
    </row>
    <row r="262" spans="2:47" s="6" customFormat="1" ht="57.75" customHeight="1">
      <c r="B262" s="24"/>
      <c r="C262" s="25"/>
      <c r="D262" s="159" t="s">
        <v>136</v>
      </c>
      <c r="E262" s="25"/>
      <c r="F262" s="160" t="s">
        <v>539</v>
      </c>
      <c r="G262" s="25"/>
      <c r="H262" s="25"/>
      <c r="J262" s="25"/>
      <c r="K262" s="25"/>
      <c r="L262" s="44"/>
      <c r="M262" s="57"/>
      <c r="N262" s="25"/>
      <c r="O262" s="25"/>
      <c r="P262" s="25"/>
      <c r="Q262" s="25"/>
      <c r="R262" s="25"/>
      <c r="S262" s="25"/>
      <c r="T262" s="58"/>
      <c r="AT262" s="6" t="s">
        <v>136</v>
      </c>
      <c r="AU262" s="6" t="s">
        <v>21</v>
      </c>
    </row>
    <row r="263" spans="2:65" s="6" customFormat="1" ht="15.75" customHeight="1">
      <c r="B263" s="24"/>
      <c r="C263" s="147" t="s">
        <v>540</v>
      </c>
      <c r="D263" s="147" t="s">
        <v>129</v>
      </c>
      <c r="E263" s="148" t="s">
        <v>541</v>
      </c>
      <c r="F263" s="149" t="s">
        <v>542</v>
      </c>
      <c r="G263" s="150" t="s">
        <v>197</v>
      </c>
      <c r="H263" s="151">
        <v>6</v>
      </c>
      <c r="I263" s="152"/>
      <c r="J263" s="153">
        <f>ROUND($I$263*$H$263,2)</f>
        <v>0</v>
      </c>
      <c r="K263" s="149"/>
      <c r="L263" s="44"/>
      <c r="M263" s="154"/>
      <c r="N263" s="155" t="s">
        <v>48</v>
      </c>
      <c r="O263" s="25"/>
      <c r="P263" s="25"/>
      <c r="Q263" s="156">
        <v>0</v>
      </c>
      <c r="R263" s="156">
        <f>$Q$263*$H$263</f>
        <v>0</v>
      </c>
      <c r="S263" s="156">
        <v>0</v>
      </c>
      <c r="T263" s="157">
        <f>$S$263*$H$263</f>
        <v>0</v>
      </c>
      <c r="AR263" s="91" t="s">
        <v>134</v>
      </c>
      <c r="AT263" s="91" t="s">
        <v>129</v>
      </c>
      <c r="AU263" s="91" t="s">
        <v>21</v>
      </c>
      <c r="AY263" s="6" t="s">
        <v>127</v>
      </c>
      <c r="BE263" s="158">
        <f>IF($N$263="základní",$J$263,0)</f>
        <v>0</v>
      </c>
      <c r="BF263" s="158">
        <f>IF($N$263="snížená",$J$263,0)</f>
        <v>0</v>
      </c>
      <c r="BG263" s="158">
        <f>IF($N$263="zákl. přenesená",$J$263,0)</f>
        <v>0</v>
      </c>
      <c r="BH263" s="158">
        <f>IF($N$263="sníž. přenesená",$J$263,0)</f>
        <v>0</v>
      </c>
      <c r="BI263" s="158">
        <f>IF($N$263="nulová",$J$263,0)</f>
        <v>0</v>
      </c>
      <c r="BJ263" s="91" t="s">
        <v>22</v>
      </c>
      <c r="BK263" s="158">
        <f>ROUND($I$263*$H$263,2)</f>
        <v>0</v>
      </c>
      <c r="BL263" s="91" t="s">
        <v>134</v>
      </c>
      <c r="BM263" s="91" t="s">
        <v>543</v>
      </c>
    </row>
    <row r="264" spans="2:47" s="6" customFormat="1" ht="57.75" customHeight="1">
      <c r="B264" s="24"/>
      <c r="C264" s="25"/>
      <c r="D264" s="159" t="s">
        <v>136</v>
      </c>
      <c r="E264" s="25"/>
      <c r="F264" s="160" t="s">
        <v>544</v>
      </c>
      <c r="G264" s="25"/>
      <c r="H264" s="25"/>
      <c r="J264" s="25"/>
      <c r="K264" s="25"/>
      <c r="L264" s="44"/>
      <c r="M264" s="57"/>
      <c r="N264" s="25"/>
      <c r="O264" s="25"/>
      <c r="P264" s="25"/>
      <c r="Q264" s="25"/>
      <c r="R264" s="25"/>
      <c r="S264" s="25"/>
      <c r="T264" s="58"/>
      <c r="AT264" s="6" t="s">
        <v>136</v>
      </c>
      <c r="AU264" s="6" t="s">
        <v>21</v>
      </c>
    </row>
    <row r="265" spans="2:65" s="6" customFormat="1" ht="15.75" customHeight="1">
      <c r="B265" s="24"/>
      <c r="C265" s="147" t="s">
        <v>545</v>
      </c>
      <c r="D265" s="147" t="s">
        <v>129</v>
      </c>
      <c r="E265" s="148" t="s">
        <v>546</v>
      </c>
      <c r="F265" s="149" t="s">
        <v>547</v>
      </c>
      <c r="G265" s="150" t="s">
        <v>197</v>
      </c>
      <c r="H265" s="151">
        <v>2</v>
      </c>
      <c r="I265" s="152"/>
      <c r="J265" s="153">
        <f>ROUND($I$265*$H$265,2)</f>
        <v>0</v>
      </c>
      <c r="K265" s="149"/>
      <c r="L265" s="44"/>
      <c r="M265" s="154"/>
      <c r="N265" s="155" t="s">
        <v>48</v>
      </c>
      <c r="O265" s="25"/>
      <c r="P265" s="25"/>
      <c r="Q265" s="156">
        <v>0</v>
      </c>
      <c r="R265" s="156">
        <f>$Q$265*$H$265</f>
        <v>0</v>
      </c>
      <c r="S265" s="156">
        <v>0</v>
      </c>
      <c r="T265" s="157">
        <f>$S$265*$H$265</f>
        <v>0</v>
      </c>
      <c r="AR265" s="91" t="s">
        <v>134</v>
      </c>
      <c r="AT265" s="91" t="s">
        <v>129</v>
      </c>
      <c r="AU265" s="91" t="s">
        <v>21</v>
      </c>
      <c r="AY265" s="6" t="s">
        <v>127</v>
      </c>
      <c r="BE265" s="158">
        <f>IF($N$265="základní",$J$265,0)</f>
        <v>0</v>
      </c>
      <c r="BF265" s="158">
        <f>IF($N$265="snížená",$J$265,0)</f>
        <v>0</v>
      </c>
      <c r="BG265" s="158">
        <f>IF($N$265="zákl. přenesená",$J$265,0)</f>
        <v>0</v>
      </c>
      <c r="BH265" s="158">
        <f>IF($N$265="sníž. přenesená",$J$265,0)</f>
        <v>0</v>
      </c>
      <c r="BI265" s="158">
        <f>IF($N$265="nulová",$J$265,0)</f>
        <v>0</v>
      </c>
      <c r="BJ265" s="91" t="s">
        <v>22</v>
      </c>
      <c r="BK265" s="158">
        <f>ROUND($I$265*$H$265,2)</f>
        <v>0</v>
      </c>
      <c r="BL265" s="91" t="s">
        <v>134</v>
      </c>
      <c r="BM265" s="91" t="s">
        <v>548</v>
      </c>
    </row>
    <row r="266" spans="2:47" s="6" customFormat="1" ht="44.25" customHeight="1">
      <c r="B266" s="24"/>
      <c r="C266" s="25"/>
      <c r="D266" s="159" t="s">
        <v>136</v>
      </c>
      <c r="E266" s="25"/>
      <c r="F266" s="160" t="s">
        <v>549</v>
      </c>
      <c r="G266" s="25"/>
      <c r="H266" s="25"/>
      <c r="J266" s="25"/>
      <c r="K266" s="25"/>
      <c r="L266" s="44"/>
      <c r="M266" s="57"/>
      <c r="N266" s="25"/>
      <c r="O266" s="25"/>
      <c r="P266" s="25"/>
      <c r="Q266" s="25"/>
      <c r="R266" s="25"/>
      <c r="S266" s="25"/>
      <c r="T266" s="58"/>
      <c r="AT266" s="6" t="s">
        <v>136</v>
      </c>
      <c r="AU266" s="6" t="s">
        <v>21</v>
      </c>
    </row>
    <row r="267" spans="2:65" s="6" customFormat="1" ht="15.75" customHeight="1">
      <c r="B267" s="24"/>
      <c r="C267" s="147" t="s">
        <v>550</v>
      </c>
      <c r="D267" s="147" t="s">
        <v>129</v>
      </c>
      <c r="E267" s="148" t="s">
        <v>551</v>
      </c>
      <c r="F267" s="149" t="s">
        <v>552</v>
      </c>
      <c r="G267" s="150" t="s">
        <v>197</v>
      </c>
      <c r="H267" s="151">
        <v>1</v>
      </c>
      <c r="I267" s="152"/>
      <c r="J267" s="153">
        <f>ROUND($I$267*$H$267,2)</f>
        <v>0</v>
      </c>
      <c r="K267" s="149"/>
      <c r="L267" s="44"/>
      <c r="M267" s="154"/>
      <c r="N267" s="155" t="s">
        <v>48</v>
      </c>
      <c r="O267" s="25"/>
      <c r="P267" s="25"/>
      <c r="Q267" s="156">
        <v>0</v>
      </c>
      <c r="R267" s="156">
        <f>$Q$267*$H$267</f>
        <v>0</v>
      </c>
      <c r="S267" s="156">
        <v>0</v>
      </c>
      <c r="T267" s="157">
        <f>$S$267*$H$267</f>
        <v>0</v>
      </c>
      <c r="AR267" s="91" t="s">
        <v>134</v>
      </c>
      <c r="AT267" s="91" t="s">
        <v>129</v>
      </c>
      <c r="AU267" s="91" t="s">
        <v>21</v>
      </c>
      <c r="AY267" s="6" t="s">
        <v>127</v>
      </c>
      <c r="BE267" s="158">
        <f>IF($N$267="základní",$J$267,0)</f>
        <v>0</v>
      </c>
      <c r="BF267" s="158">
        <f>IF($N$267="snížená",$J$267,0)</f>
        <v>0</v>
      </c>
      <c r="BG267" s="158">
        <f>IF($N$267="zákl. přenesená",$J$267,0)</f>
        <v>0</v>
      </c>
      <c r="BH267" s="158">
        <f>IF($N$267="sníž. přenesená",$J$267,0)</f>
        <v>0</v>
      </c>
      <c r="BI267" s="158">
        <f>IF($N$267="nulová",$J$267,0)</f>
        <v>0</v>
      </c>
      <c r="BJ267" s="91" t="s">
        <v>22</v>
      </c>
      <c r="BK267" s="158">
        <f>ROUND($I$267*$H$267,2)</f>
        <v>0</v>
      </c>
      <c r="BL267" s="91" t="s">
        <v>134</v>
      </c>
      <c r="BM267" s="91" t="s">
        <v>553</v>
      </c>
    </row>
    <row r="268" spans="2:47" s="6" customFormat="1" ht="71.25" customHeight="1">
      <c r="B268" s="24"/>
      <c r="C268" s="25"/>
      <c r="D268" s="159" t="s">
        <v>136</v>
      </c>
      <c r="E268" s="25"/>
      <c r="F268" s="160" t="s">
        <v>554</v>
      </c>
      <c r="G268" s="25"/>
      <c r="H268" s="25"/>
      <c r="J268" s="25"/>
      <c r="K268" s="25"/>
      <c r="L268" s="44"/>
      <c r="M268" s="57"/>
      <c r="N268" s="25"/>
      <c r="O268" s="25"/>
      <c r="P268" s="25"/>
      <c r="Q268" s="25"/>
      <c r="R268" s="25"/>
      <c r="S268" s="25"/>
      <c r="T268" s="58"/>
      <c r="AT268" s="6" t="s">
        <v>136</v>
      </c>
      <c r="AU268" s="6" t="s">
        <v>21</v>
      </c>
    </row>
    <row r="269" spans="2:65" s="6" customFormat="1" ht="15.75" customHeight="1">
      <c r="B269" s="24"/>
      <c r="C269" s="147" t="s">
        <v>555</v>
      </c>
      <c r="D269" s="147" t="s">
        <v>129</v>
      </c>
      <c r="E269" s="148" t="s">
        <v>556</v>
      </c>
      <c r="F269" s="149" t="s">
        <v>557</v>
      </c>
      <c r="G269" s="150" t="s">
        <v>154</v>
      </c>
      <c r="H269" s="151">
        <v>10</v>
      </c>
      <c r="I269" s="152"/>
      <c r="J269" s="153">
        <f>ROUND($I$269*$H$269,2)</f>
        <v>0</v>
      </c>
      <c r="K269" s="149"/>
      <c r="L269" s="44"/>
      <c r="M269" s="154"/>
      <c r="N269" s="155" t="s">
        <v>48</v>
      </c>
      <c r="O269" s="25"/>
      <c r="P269" s="25"/>
      <c r="Q269" s="156">
        <v>0</v>
      </c>
      <c r="R269" s="156">
        <f>$Q$269*$H$269</f>
        <v>0</v>
      </c>
      <c r="S269" s="156">
        <v>0</v>
      </c>
      <c r="T269" s="157">
        <f>$S$269*$H$269</f>
        <v>0</v>
      </c>
      <c r="AR269" s="91" t="s">
        <v>134</v>
      </c>
      <c r="AT269" s="91" t="s">
        <v>129</v>
      </c>
      <c r="AU269" s="91" t="s">
        <v>21</v>
      </c>
      <c r="AY269" s="6" t="s">
        <v>127</v>
      </c>
      <c r="BE269" s="158">
        <f>IF($N$269="základní",$J$269,0)</f>
        <v>0</v>
      </c>
      <c r="BF269" s="158">
        <f>IF($N$269="snížená",$J$269,0)</f>
        <v>0</v>
      </c>
      <c r="BG269" s="158">
        <f>IF($N$269="zákl. přenesená",$J$269,0)</f>
        <v>0</v>
      </c>
      <c r="BH269" s="158">
        <f>IF($N$269="sníž. přenesená",$J$269,0)</f>
        <v>0</v>
      </c>
      <c r="BI269" s="158">
        <f>IF($N$269="nulová",$J$269,0)</f>
        <v>0</v>
      </c>
      <c r="BJ269" s="91" t="s">
        <v>22</v>
      </c>
      <c r="BK269" s="158">
        <f>ROUND($I$269*$H$269,2)</f>
        <v>0</v>
      </c>
      <c r="BL269" s="91" t="s">
        <v>134</v>
      </c>
      <c r="BM269" s="91" t="s">
        <v>558</v>
      </c>
    </row>
    <row r="270" spans="2:47" s="6" customFormat="1" ht="30.75" customHeight="1">
      <c r="B270" s="24"/>
      <c r="C270" s="25"/>
      <c r="D270" s="159" t="s">
        <v>136</v>
      </c>
      <c r="E270" s="25"/>
      <c r="F270" s="160" t="s">
        <v>559</v>
      </c>
      <c r="G270" s="25"/>
      <c r="H270" s="25"/>
      <c r="J270" s="25"/>
      <c r="K270" s="25"/>
      <c r="L270" s="44"/>
      <c r="M270" s="57"/>
      <c r="N270" s="25"/>
      <c r="O270" s="25"/>
      <c r="P270" s="25"/>
      <c r="Q270" s="25"/>
      <c r="R270" s="25"/>
      <c r="S270" s="25"/>
      <c r="T270" s="58"/>
      <c r="AT270" s="6" t="s">
        <v>136</v>
      </c>
      <c r="AU270" s="6" t="s">
        <v>21</v>
      </c>
    </row>
    <row r="271" spans="2:65" s="6" customFormat="1" ht="15.75" customHeight="1">
      <c r="B271" s="24"/>
      <c r="C271" s="147" t="s">
        <v>560</v>
      </c>
      <c r="D271" s="147" t="s">
        <v>129</v>
      </c>
      <c r="E271" s="148" t="s">
        <v>561</v>
      </c>
      <c r="F271" s="149" t="s">
        <v>562</v>
      </c>
      <c r="G271" s="150" t="s">
        <v>197</v>
      </c>
      <c r="H271" s="151">
        <v>15</v>
      </c>
      <c r="I271" s="152"/>
      <c r="J271" s="153">
        <f>ROUND($I$271*$H$271,2)</f>
        <v>0</v>
      </c>
      <c r="K271" s="149"/>
      <c r="L271" s="44"/>
      <c r="M271" s="154"/>
      <c r="N271" s="155" t="s">
        <v>48</v>
      </c>
      <c r="O271" s="25"/>
      <c r="P271" s="25"/>
      <c r="Q271" s="156">
        <v>0</v>
      </c>
      <c r="R271" s="156">
        <f>$Q$271*$H$271</f>
        <v>0</v>
      </c>
      <c r="S271" s="156">
        <v>0</v>
      </c>
      <c r="T271" s="157">
        <f>$S$271*$H$271</f>
        <v>0</v>
      </c>
      <c r="AR271" s="91" t="s">
        <v>134</v>
      </c>
      <c r="AT271" s="91" t="s">
        <v>129</v>
      </c>
      <c r="AU271" s="91" t="s">
        <v>21</v>
      </c>
      <c r="AY271" s="6" t="s">
        <v>127</v>
      </c>
      <c r="BE271" s="158">
        <f>IF($N$271="základní",$J$271,0)</f>
        <v>0</v>
      </c>
      <c r="BF271" s="158">
        <f>IF($N$271="snížená",$J$271,0)</f>
        <v>0</v>
      </c>
      <c r="BG271" s="158">
        <f>IF($N$271="zákl. přenesená",$J$271,0)</f>
        <v>0</v>
      </c>
      <c r="BH271" s="158">
        <f>IF($N$271="sníž. přenesená",$J$271,0)</f>
        <v>0</v>
      </c>
      <c r="BI271" s="158">
        <f>IF($N$271="nulová",$J$271,0)</f>
        <v>0</v>
      </c>
      <c r="BJ271" s="91" t="s">
        <v>22</v>
      </c>
      <c r="BK271" s="158">
        <f>ROUND($I$271*$H$271,2)</f>
        <v>0</v>
      </c>
      <c r="BL271" s="91" t="s">
        <v>134</v>
      </c>
      <c r="BM271" s="91" t="s">
        <v>563</v>
      </c>
    </row>
    <row r="272" spans="2:47" s="6" customFormat="1" ht="57.75" customHeight="1">
      <c r="B272" s="24"/>
      <c r="C272" s="25"/>
      <c r="D272" s="159" t="s">
        <v>136</v>
      </c>
      <c r="E272" s="25"/>
      <c r="F272" s="160" t="s">
        <v>564</v>
      </c>
      <c r="G272" s="25"/>
      <c r="H272" s="25"/>
      <c r="J272" s="25"/>
      <c r="K272" s="25"/>
      <c r="L272" s="44"/>
      <c r="M272" s="57"/>
      <c r="N272" s="25"/>
      <c r="O272" s="25"/>
      <c r="P272" s="25"/>
      <c r="Q272" s="25"/>
      <c r="R272" s="25"/>
      <c r="S272" s="25"/>
      <c r="T272" s="58"/>
      <c r="AT272" s="6" t="s">
        <v>136</v>
      </c>
      <c r="AU272" s="6" t="s">
        <v>21</v>
      </c>
    </row>
    <row r="273" spans="2:65" s="6" customFormat="1" ht="15.75" customHeight="1">
      <c r="B273" s="24"/>
      <c r="C273" s="147" t="s">
        <v>565</v>
      </c>
      <c r="D273" s="147" t="s">
        <v>129</v>
      </c>
      <c r="E273" s="148" t="s">
        <v>566</v>
      </c>
      <c r="F273" s="149" t="s">
        <v>567</v>
      </c>
      <c r="G273" s="150" t="s">
        <v>197</v>
      </c>
      <c r="H273" s="151">
        <v>4</v>
      </c>
      <c r="I273" s="152"/>
      <c r="J273" s="153">
        <f>ROUND($I$273*$H$273,2)</f>
        <v>0</v>
      </c>
      <c r="K273" s="149"/>
      <c r="L273" s="44"/>
      <c r="M273" s="154"/>
      <c r="N273" s="155" t="s">
        <v>48</v>
      </c>
      <c r="O273" s="25"/>
      <c r="P273" s="25"/>
      <c r="Q273" s="156">
        <v>0</v>
      </c>
      <c r="R273" s="156">
        <f>$Q$273*$H$273</f>
        <v>0</v>
      </c>
      <c r="S273" s="156">
        <v>0</v>
      </c>
      <c r="T273" s="157">
        <f>$S$273*$H$273</f>
        <v>0</v>
      </c>
      <c r="AR273" s="91" t="s">
        <v>134</v>
      </c>
      <c r="AT273" s="91" t="s">
        <v>129</v>
      </c>
      <c r="AU273" s="91" t="s">
        <v>21</v>
      </c>
      <c r="AY273" s="6" t="s">
        <v>127</v>
      </c>
      <c r="BE273" s="158">
        <f>IF($N$273="základní",$J$273,0)</f>
        <v>0</v>
      </c>
      <c r="BF273" s="158">
        <f>IF($N$273="snížená",$J$273,0)</f>
        <v>0</v>
      </c>
      <c r="BG273" s="158">
        <f>IF($N$273="zákl. přenesená",$J$273,0)</f>
        <v>0</v>
      </c>
      <c r="BH273" s="158">
        <f>IF($N$273="sníž. přenesená",$J$273,0)</f>
        <v>0</v>
      </c>
      <c r="BI273" s="158">
        <f>IF($N$273="nulová",$J$273,0)</f>
        <v>0</v>
      </c>
      <c r="BJ273" s="91" t="s">
        <v>22</v>
      </c>
      <c r="BK273" s="158">
        <f>ROUND($I$273*$H$273,2)</f>
        <v>0</v>
      </c>
      <c r="BL273" s="91" t="s">
        <v>134</v>
      </c>
      <c r="BM273" s="91" t="s">
        <v>568</v>
      </c>
    </row>
    <row r="274" spans="2:47" s="6" customFormat="1" ht="44.25" customHeight="1">
      <c r="B274" s="24"/>
      <c r="C274" s="25"/>
      <c r="D274" s="159" t="s">
        <v>136</v>
      </c>
      <c r="E274" s="25"/>
      <c r="F274" s="160" t="s">
        <v>569</v>
      </c>
      <c r="G274" s="25"/>
      <c r="H274" s="25"/>
      <c r="J274" s="25"/>
      <c r="K274" s="25"/>
      <c r="L274" s="44"/>
      <c r="M274" s="57"/>
      <c r="N274" s="25"/>
      <c r="O274" s="25"/>
      <c r="P274" s="25"/>
      <c r="Q274" s="25"/>
      <c r="R274" s="25"/>
      <c r="S274" s="25"/>
      <c r="T274" s="58"/>
      <c r="AT274" s="6" t="s">
        <v>136</v>
      </c>
      <c r="AU274" s="6" t="s">
        <v>21</v>
      </c>
    </row>
    <row r="275" spans="2:63" s="134" customFormat="1" ht="23.25" customHeight="1">
      <c r="B275" s="135"/>
      <c r="C275" s="136"/>
      <c r="D275" s="136" t="s">
        <v>76</v>
      </c>
      <c r="E275" s="145" t="s">
        <v>570</v>
      </c>
      <c r="F275" s="145" t="s">
        <v>571</v>
      </c>
      <c r="G275" s="136"/>
      <c r="H275" s="136"/>
      <c r="J275" s="146">
        <f>$BK$275</f>
        <v>0</v>
      </c>
      <c r="K275" s="136"/>
      <c r="L275" s="139"/>
      <c r="M275" s="140"/>
      <c r="N275" s="136"/>
      <c r="O275" s="136"/>
      <c r="P275" s="141">
        <f>SUM($P$276:$P$278)</f>
        <v>0</v>
      </c>
      <c r="Q275" s="136"/>
      <c r="R275" s="141">
        <f>SUM($R$276:$R$278)</f>
        <v>0</v>
      </c>
      <c r="S275" s="136"/>
      <c r="T275" s="142">
        <f>SUM($T$276:$T$278)</f>
        <v>0</v>
      </c>
      <c r="AR275" s="143" t="s">
        <v>22</v>
      </c>
      <c r="AT275" s="143" t="s">
        <v>76</v>
      </c>
      <c r="AU275" s="143" t="s">
        <v>21</v>
      </c>
      <c r="AY275" s="143" t="s">
        <v>127</v>
      </c>
      <c r="BK275" s="144">
        <f>SUM($BK$276:$BK$278)</f>
        <v>0</v>
      </c>
    </row>
    <row r="276" spans="2:65" s="6" customFormat="1" ht="15.75" customHeight="1">
      <c r="B276" s="24"/>
      <c r="C276" s="147" t="s">
        <v>572</v>
      </c>
      <c r="D276" s="147" t="s">
        <v>129</v>
      </c>
      <c r="E276" s="148" t="s">
        <v>573</v>
      </c>
      <c r="F276" s="149" t="s">
        <v>574</v>
      </c>
      <c r="G276" s="150" t="s">
        <v>210</v>
      </c>
      <c r="H276" s="151">
        <v>710</v>
      </c>
      <c r="I276" s="152"/>
      <c r="J276" s="153">
        <f>ROUND($I$276*$H$276,2)</f>
        <v>0</v>
      </c>
      <c r="K276" s="149"/>
      <c r="L276" s="44"/>
      <c r="M276" s="154"/>
      <c r="N276" s="155" t="s">
        <v>48</v>
      </c>
      <c r="O276" s="25"/>
      <c r="P276" s="25"/>
      <c r="Q276" s="156">
        <v>0</v>
      </c>
      <c r="R276" s="156">
        <f>$Q$276*$H$276</f>
        <v>0</v>
      </c>
      <c r="S276" s="156">
        <v>0</v>
      </c>
      <c r="T276" s="157">
        <f>$S$276*$H$276</f>
        <v>0</v>
      </c>
      <c r="AR276" s="91" t="s">
        <v>134</v>
      </c>
      <c r="AT276" s="91" t="s">
        <v>129</v>
      </c>
      <c r="AU276" s="91" t="s">
        <v>142</v>
      </c>
      <c r="AY276" s="6" t="s">
        <v>127</v>
      </c>
      <c r="BE276" s="158">
        <f>IF($N$276="základní",$J$276,0)</f>
        <v>0</v>
      </c>
      <c r="BF276" s="158">
        <f>IF($N$276="snížená",$J$276,0)</f>
        <v>0</v>
      </c>
      <c r="BG276" s="158">
        <f>IF($N$276="zákl. přenesená",$J$276,0)</f>
        <v>0</v>
      </c>
      <c r="BH276" s="158">
        <f>IF($N$276="sníž. přenesená",$J$276,0)</f>
        <v>0</v>
      </c>
      <c r="BI276" s="158">
        <f>IF($N$276="nulová",$J$276,0)</f>
        <v>0</v>
      </c>
      <c r="BJ276" s="91" t="s">
        <v>22</v>
      </c>
      <c r="BK276" s="158">
        <f>ROUND($I$276*$H$276,2)</f>
        <v>0</v>
      </c>
      <c r="BL276" s="91" t="s">
        <v>134</v>
      </c>
      <c r="BM276" s="91" t="s">
        <v>575</v>
      </c>
    </row>
    <row r="277" spans="2:51" s="6" customFormat="1" ht="15.75" customHeight="1">
      <c r="B277" s="161"/>
      <c r="C277" s="162"/>
      <c r="D277" s="159" t="s">
        <v>147</v>
      </c>
      <c r="E277" s="163"/>
      <c r="F277" s="163" t="s">
        <v>576</v>
      </c>
      <c r="G277" s="162"/>
      <c r="H277" s="164">
        <v>710</v>
      </c>
      <c r="J277" s="162"/>
      <c r="K277" s="162"/>
      <c r="L277" s="165"/>
      <c r="M277" s="166"/>
      <c r="N277" s="162"/>
      <c r="O277" s="162"/>
      <c r="P277" s="162"/>
      <c r="Q277" s="162"/>
      <c r="R277" s="162"/>
      <c r="S277" s="162"/>
      <c r="T277" s="167"/>
      <c r="AT277" s="168" t="s">
        <v>147</v>
      </c>
      <c r="AU277" s="168" t="s">
        <v>142</v>
      </c>
      <c r="AV277" s="168" t="s">
        <v>21</v>
      </c>
      <c r="AW277" s="168" t="s">
        <v>106</v>
      </c>
      <c r="AX277" s="168" t="s">
        <v>22</v>
      </c>
      <c r="AY277" s="168" t="s">
        <v>127</v>
      </c>
    </row>
    <row r="278" spans="2:65" s="6" customFormat="1" ht="15.75" customHeight="1">
      <c r="B278" s="24"/>
      <c r="C278" s="147" t="s">
        <v>577</v>
      </c>
      <c r="D278" s="147" t="s">
        <v>129</v>
      </c>
      <c r="E278" s="148" t="s">
        <v>578</v>
      </c>
      <c r="F278" s="149" t="s">
        <v>579</v>
      </c>
      <c r="G278" s="150" t="s">
        <v>210</v>
      </c>
      <c r="H278" s="151">
        <v>543</v>
      </c>
      <c r="I278" s="152"/>
      <c r="J278" s="153">
        <f>ROUND($I$278*$H$278,2)</f>
        <v>0</v>
      </c>
      <c r="K278" s="149"/>
      <c r="L278" s="44"/>
      <c r="M278" s="154"/>
      <c r="N278" s="191" t="s">
        <v>48</v>
      </c>
      <c r="O278" s="192"/>
      <c r="P278" s="192"/>
      <c r="Q278" s="193">
        <v>0</v>
      </c>
      <c r="R278" s="193">
        <f>$Q$278*$H$278</f>
        <v>0</v>
      </c>
      <c r="S278" s="193">
        <v>0</v>
      </c>
      <c r="T278" s="194">
        <f>$S$278*$H$278</f>
        <v>0</v>
      </c>
      <c r="AR278" s="91" t="s">
        <v>134</v>
      </c>
      <c r="AT278" s="91" t="s">
        <v>129</v>
      </c>
      <c r="AU278" s="91" t="s">
        <v>142</v>
      </c>
      <c r="AY278" s="6" t="s">
        <v>127</v>
      </c>
      <c r="BE278" s="158">
        <f>IF($N$278="základní",$J$278,0)</f>
        <v>0</v>
      </c>
      <c r="BF278" s="158">
        <f>IF($N$278="snížená",$J$278,0)</f>
        <v>0</v>
      </c>
      <c r="BG278" s="158">
        <f>IF($N$278="zákl. přenesená",$J$278,0)</f>
        <v>0</v>
      </c>
      <c r="BH278" s="158">
        <f>IF($N$278="sníž. přenesená",$J$278,0)</f>
        <v>0</v>
      </c>
      <c r="BI278" s="158">
        <f>IF($N$278="nulová",$J$278,0)</f>
        <v>0</v>
      </c>
      <c r="BJ278" s="91" t="s">
        <v>22</v>
      </c>
      <c r="BK278" s="158">
        <f>ROUND($I$278*$H$278,2)</f>
        <v>0</v>
      </c>
      <c r="BL278" s="91" t="s">
        <v>134</v>
      </c>
      <c r="BM278" s="91" t="s">
        <v>580</v>
      </c>
    </row>
    <row r="279" spans="2:12" s="6" customFormat="1" ht="7.5" customHeight="1">
      <c r="B279" s="39"/>
      <c r="C279" s="40"/>
      <c r="D279" s="40"/>
      <c r="E279" s="40"/>
      <c r="F279" s="40"/>
      <c r="G279" s="40"/>
      <c r="H279" s="40"/>
      <c r="I279" s="103"/>
      <c r="J279" s="40"/>
      <c r="K279" s="40"/>
      <c r="L279" s="44"/>
    </row>
    <row r="280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8"/>
      <c r="C1" s="218"/>
      <c r="D1" s="217" t="s">
        <v>1</v>
      </c>
      <c r="E1" s="218"/>
      <c r="F1" s="219" t="s">
        <v>1282</v>
      </c>
      <c r="G1" s="336" t="s">
        <v>1283</v>
      </c>
      <c r="H1" s="336"/>
      <c r="I1" s="218"/>
      <c r="J1" s="219" t="s">
        <v>1284</v>
      </c>
      <c r="K1" s="217" t="s">
        <v>97</v>
      </c>
      <c r="L1" s="219" t="s">
        <v>1285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99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2" t="s">
        <v>90</v>
      </c>
      <c r="AZ2" s="6" t="s">
        <v>581</v>
      </c>
      <c r="BA2" s="6" t="s">
        <v>582</v>
      </c>
      <c r="BB2" s="6" t="s">
        <v>154</v>
      </c>
      <c r="BC2" s="6" t="s">
        <v>393</v>
      </c>
      <c r="BD2" s="6" t="s">
        <v>21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  <c r="AZ3" s="6" t="s">
        <v>583</v>
      </c>
      <c r="BA3" s="6" t="s">
        <v>582</v>
      </c>
      <c r="BB3" s="6" t="s">
        <v>154</v>
      </c>
      <c r="BC3" s="6" t="s">
        <v>21</v>
      </c>
      <c r="BD3" s="6" t="s">
        <v>21</v>
      </c>
    </row>
    <row r="4" spans="2:56" s="2" customFormat="1" ht="37.5" customHeight="1">
      <c r="B4" s="10"/>
      <c r="C4" s="11"/>
      <c r="D4" s="12" t="s">
        <v>98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  <c r="AZ4" s="6" t="s">
        <v>584</v>
      </c>
      <c r="BA4" s="6" t="s">
        <v>585</v>
      </c>
      <c r="BB4" s="6" t="s">
        <v>154</v>
      </c>
      <c r="BC4" s="6" t="s">
        <v>477</v>
      </c>
      <c r="BD4" s="6" t="s">
        <v>21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  <c r="AZ5" s="6" t="s">
        <v>586</v>
      </c>
      <c r="BA5" s="6" t="s">
        <v>587</v>
      </c>
      <c r="BB5" s="6" t="s">
        <v>154</v>
      </c>
      <c r="BC5" s="6" t="s">
        <v>588</v>
      </c>
      <c r="BD5" s="6" t="s">
        <v>21</v>
      </c>
    </row>
    <row r="6" spans="2:56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  <c r="AZ6" s="6" t="s">
        <v>589</v>
      </c>
      <c r="BA6" s="6" t="s">
        <v>587</v>
      </c>
      <c r="BB6" s="6" t="s">
        <v>154</v>
      </c>
      <c r="BC6" s="6" t="s">
        <v>577</v>
      </c>
      <c r="BD6" s="6" t="s">
        <v>21</v>
      </c>
    </row>
    <row r="7" spans="2:11" s="2" customFormat="1" ht="15.75" customHeight="1">
      <c r="B7" s="10"/>
      <c r="C7" s="11"/>
      <c r="D7" s="11"/>
      <c r="E7" s="337" t="str">
        <f>'Rekapitulace stavby'!$K$6</f>
        <v>Revitalizace parku ¸¸Městské sady¨</v>
      </c>
      <c r="F7" s="329"/>
      <c r="G7" s="329"/>
      <c r="H7" s="329"/>
      <c r="J7" s="11"/>
      <c r="K7" s="13"/>
    </row>
    <row r="8" spans="2:11" s="6" customFormat="1" ht="15.75" customHeight="1">
      <c r="B8" s="24"/>
      <c r="C8" s="25"/>
      <c r="D8" s="19" t="s">
        <v>99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314" t="s">
        <v>590</v>
      </c>
      <c r="F9" s="317"/>
      <c r="G9" s="317"/>
      <c r="H9" s="317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 t="s">
        <v>21</v>
      </c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04.11.2014</v>
      </c>
      <c r="K12" s="28"/>
    </row>
    <row r="13" spans="2:11" s="6" customFormat="1" ht="22.5" customHeight="1">
      <c r="B13" s="24"/>
      <c r="C13" s="25"/>
      <c r="D13" s="16" t="s">
        <v>28</v>
      </c>
      <c r="E13" s="25"/>
      <c r="F13" s="21" t="s">
        <v>101</v>
      </c>
      <c r="G13" s="25"/>
      <c r="H13" s="25"/>
      <c r="I13" s="90" t="s">
        <v>30</v>
      </c>
      <c r="J13" s="21" t="s">
        <v>31</v>
      </c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1" customFormat="1" ht="15.75" customHeight="1">
      <c r="B24" s="92"/>
      <c r="C24" s="93"/>
      <c r="D24" s="93"/>
      <c r="E24" s="332"/>
      <c r="F24" s="338"/>
      <c r="G24" s="338"/>
      <c r="H24" s="338"/>
      <c r="J24" s="93"/>
      <c r="K24" s="94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5"/>
    </row>
    <row r="27" spans="2:11" s="6" customFormat="1" ht="26.25" customHeight="1">
      <c r="B27" s="24"/>
      <c r="C27" s="25"/>
      <c r="D27" s="96" t="s">
        <v>43</v>
      </c>
      <c r="E27" s="25"/>
      <c r="F27" s="25"/>
      <c r="G27" s="25"/>
      <c r="H27" s="25"/>
      <c r="J27" s="68">
        <f>ROUND($J$81,2)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5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7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8">
        <f>ROUND(SUM($BE$81:$BE$478),2)</f>
        <v>0</v>
      </c>
      <c r="G30" s="25"/>
      <c r="H30" s="25"/>
      <c r="I30" s="99">
        <v>0.21</v>
      </c>
      <c r="J30" s="98">
        <f>ROUND(SUM($BE$81:$BE$478)*$I$30,2)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8">
        <f>ROUND(SUM($BF$81:$BF$478),2)</f>
        <v>0</v>
      </c>
      <c r="G31" s="25"/>
      <c r="H31" s="25"/>
      <c r="I31" s="99">
        <v>0.15</v>
      </c>
      <c r="J31" s="98">
        <f>ROUND(SUM($BF$81:$BF$478)*$I$31,2)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8">
        <f>ROUND(SUM($BG$81:$BG$478),2)</f>
        <v>0</v>
      </c>
      <c r="G32" s="25"/>
      <c r="H32" s="25"/>
      <c r="I32" s="99">
        <v>0.21</v>
      </c>
      <c r="J32" s="98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8">
        <f>ROUND(SUM($BH$81:$BH$478),2)</f>
        <v>0</v>
      </c>
      <c r="G33" s="25"/>
      <c r="H33" s="25"/>
      <c r="I33" s="99">
        <v>0.15</v>
      </c>
      <c r="J33" s="98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8">
        <f>ROUND(SUM($BI$81:$BI$478),2)</f>
        <v>0</v>
      </c>
      <c r="G34" s="25"/>
      <c r="H34" s="25"/>
      <c r="I34" s="99">
        <v>0</v>
      </c>
      <c r="J34" s="98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100" t="s">
        <v>54</v>
      </c>
      <c r="H36" s="36" t="s">
        <v>55</v>
      </c>
      <c r="I36" s="101"/>
      <c r="J36" s="37">
        <f>ROUND(SUM($J$27:$J$34),2)</f>
        <v>0</v>
      </c>
      <c r="K36" s="102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3"/>
      <c r="J37" s="40"/>
      <c r="K37" s="41"/>
    </row>
    <row r="41" spans="2:11" s="6" customFormat="1" ht="7.5" customHeight="1">
      <c r="B41" s="104"/>
      <c r="C41" s="105"/>
      <c r="D41" s="105"/>
      <c r="E41" s="105"/>
      <c r="F41" s="105"/>
      <c r="G41" s="105"/>
      <c r="H41" s="105"/>
      <c r="I41" s="105"/>
      <c r="J41" s="105"/>
      <c r="K41" s="106"/>
    </row>
    <row r="42" spans="2:11" s="6" customFormat="1" ht="37.5" customHeight="1">
      <c r="B42" s="24"/>
      <c r="C42" s="12" t="s">
        <v>102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337" t="str">
        <f>$E$7</f>
        <v>Revitalizace parku ¸¸Městské sady¨</v>
      </c>
      <c r="F45" s="317"/>
      <c r="G45" s="317"/>
      <c r="H45" s="317"/>
      <c r="J45" s="25"/>
      <c r="K45" s="28"/>
    </row>
    <row r="46" spans="2:11" s="6" customFormat="1" ht="15" customHeight="1">
      <c r="B46" s="24"/>
      <c r="C46" s="19" t="s">
        <v>99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314" t="str">
        <f>$E$9</f>
        <v>SO 431 - SO 431 Veřejné osvětlení, kabel elektro</v>
      </c>
      <c r="F47" s="317"/>
      <c r="G47" s="317"/>
      <c r="H47" s="317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Cheb, ulice Májová</v>
      </c>
      <c r="G49" s="25"/>
      <c r="H49" s="25"/>
      <c r="I49" s="89" t="s">
        <v>25</v>
      </c>
      <c r="J49" s="53" t="str">
        <f>IF($J$12="","",$J$12)</f>
        <v>04.11.2014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Cheb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7" t="s">
        <v>103</v>
      </c>
      <c r="D54" s="33"/>
      <c r="E54" s="33"/>
      <c r="F54" s="33"/>
      <c r="G54" s="33"/>
      <c r="H54" s="33"/>
      <c r="I54" s="108"/>
      <c r="J54" s="109" t="s">
        <v>104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105</v>
      </c>
      <c r="D56" s="25"/>
      <c r="E56" s="25"/>
      <c r="F56" s="25"/>
      <c r="G56" s="25"/>
      <c r="H56" s="25"/>
      <c r="J56" s="68">
        <f>ROUND($J$81,2)</f>
        <v>0</v>
      </c>
      <c r="K56" s="28"/>
      <c r="AU56" s="6" t="s">
        <v>106</v>
      </c>
    </row>
    <row r="57" spans="2:11" s="74" customFormat="1" ht="25.5" customHeight="1">
      <c r="B57" s="110"/>
      <c r="C57" s="111"/>
      <c r="D57" s="112" t="s">
        <v>591</v>
      </c>
      <c r="E57" s="112"/>
      <c r="F57" s="112"/>
      <c r="G57" s="112"/>
      <c r="H57" s="112"/>
      <c r="I57" s="113"/>
      <c r="J57" s="114">
        <f>ROUND($J$82,2)</f>
        <v>0</v>
      </c>
      <c r="K57" s="115"/>
    </row>
    <row r="58" spans="2:11" s="116" customFormat="1" ht="21" customHeight="1">
      <c r="B58" s="117"/>
      <c r="C58" s="118"/>
      <c r="D58" s="119" t="s">
        <v>592</v>
      </c>
      <c r="E58" s="119"/>
      <c r="F58" s="119"/>
      <c r="G58" s="119"/>
      <c r="H58" s="119"/>
      <c r="I58" s="120"/>
      <c r="J58" s="121">
        <f>ROUND($J$83,2)</f>
        <v>0</v>
      </c>
      <c r="K58" s="122"/>
    </row>
    <row r="59" spans="2:11" s="116" customFormat="1" ht="15.75" customHeight="1">
      <c r="B59" s="117"/>
      <c r="C59" s="118"/>
      <c r="D59" s="119" t="s">
        <v>593</v>
      </c>
      <c r="E59" s="119"/>
      <c r="F59" s="119"/>
      <c r="G59" s="119"/>
      <c r="H59" s="119"/>
      <c r="I59" s="120"/>
      <c r="J59" s="121">
        <f>ROUND($J$84,2)</f>
        <v>0</v>
      </c>
      <c r="K59" s="122"/>
    </row>
    <row r="60" spans="2:11" s="116" customFormat="1" ht="15.75" customHeight="1">
      <c r="B60" s="117"/>
      <c r="C60" s="118"/>
      <c r="D60" s="119" t="s">
        <v>594</v>
      </c>
      <c r="E60" s="119"/>
      <c r="F60" s="119"/>
      <c r="G60" s="119"/>
      <c r="H60" s="119"/>
      <c r="I60" s="120"/>
      <c r="J60" s="121">
        <f>ROUND($J$243,2)</f>
        <v>0</v>
      </c>
      <c r="K60" s="122"/>
    </row>
    <row r="61" spans="2:11" s="116" customFormat="1" ht="22.5" customHeight="1">
      <c r="B61" s="117"/>
      <c r="C61" s="118"/>
      <c r="D61" s="119" t="s">
        <v>595</v>
      </c>
      <c r="E61" s="119"/>
      <c r="F61" s="119"/>
      <c r="G61" s="119"/>
      <c r="H61" s="119"/>
      <c r="I61" s="120"/>
      <c r="J61" s="121">
        <f>ROUND($J$381,2)</f>
        <v>0</v>
      </c>
      <c r="K61" s="122"/>
    </row>
    <row r="62" spans="2:11" s="6" customFormat="1" ht="22.5" customHeight="1">
      <c r="B62" s="24"/>
      <c r="C62" s="25"/>
      <c r="D62" s="25"/>
      <c r="E62" s="25"/>
      <c r="F62" s="25"/>
      <c r="G62" s="25"/>
      <c r="H62" s="25"/>
      <c r="J62" s="25"/>
      <c r="K62" s="28"/>
    </row>
    <row r="63" spans="2:11" s="6" customFormat="1" ht="7.5" customHeight="1">
      <c r="B63" s="39"/>
      <c r="C63" s="40"/>
      <c r="D63" s="40"/>
      <c r="E63" s="40"/>
      <c r="F63" s="40"/>
      <c r="G63" s="40"/>
      <c r="H63" s="40"/>
      <c r="I63" s="103"/>
      <c r="J63" s="40"/>
      <c r="K63" s="41"/>
    </row>
    <row r="67" spans="2:12" s="6" customFormat="1" ht="7.5" customHeight="1">
      <c r="B67" s="42"/>
      <c r="C67" s="43"/>
      <c r="D67" s="43"/>
      <c r="E67" s="43"/>
      <c r="F67" s="43"/>
      <c r="G67" s="43"/>
      <c r="H67" s="43"/>
      <c r="I67" s="105"/>
      <c r="J67" s="43"/>
      <c r="K67" s="43"/>
      <c r="L67" s="44"/>
    </row>
    <row r="68" spans="2:12" s="6" customFormat="1" ht="37.5" customHeight="1">
      <c r="B68" s="24"/>
      <c r="C68" s="12" t="s">
        <v>110</v>
      </c>
      <c r="D68" s="25"/>
      <c r="E68" s="25"/>
      <c r="F68" s="25"/>
      <c r="G68" s="25"/>
      <c r="H68" s="25"/>
      <c r="J68" s="25"/>
      <c r="K68" s="25"/>
      <c r="L68" s="44"/>
    </row>
    <row r="69" spans="2:12" s="6" customFormat="1" ht="7.5" customHeight="1">
      <c r="B69" s="24"/>
      <c r="C69" s="25"/>
      <c r="D69" s="25"/>
      <c r="E69" s="25"/>
      <c r="F69" s="25"/>
      <c r="G69" s="25"/>
      <c r="H69" s="25"/>
      <c r="J69" s="25"/>
      <c r="K69" s="25"/>
      <c r="L69" s="44"/>
    </row>
    <row r="70" spans="2:12" s="6" customFormat="1" ht="15" customHeight="1">
      <c r="B70" s="24"/>
      <c r="C70" s="19" t="s">
        <v>15</v>
      </c>
      <c r="D70" s="25"/>
      <c r="E70" s="25"/>
      <c r="F70" s="25"/>
      <c r="G70" s="25"/>
      <c r="H70" s="25"/>
      <c r="J70" s="25"/>
      <c r="K70" s="25"/>
      <c r="L70" s="44"/>
    </row>
    <row r="71" spans="2:12" s="6" customFormat="1" ht="16.5" customHeight="1">
      <c r="B71" s="24"/>
      <c r="C71" s="25"/>
      <c r="D71" s="25"/>
      <c r="E71" s="337" t="str">
        <f>$E$7</f>
        <v>Revitalizace parku ¸¸Městské sady¨</v>
      </c>
      <c r="F71" s="317"/>
      <c r="G71" s="317"/>
      <c r="H71" s="317"/>
      <c r="J71" s="25"/>
      <c r="K71" s="25"/>
      <c r="L71" s="44"/>
    </row>
    <row r="72" spans="2:12" s="6" customFormat="1" ht="15" customHeight="1">
      <c r="B72" s="24"/>
      <c r="C72" s="19" t="s">
        <v>99</v>
      </c>
      <c r="D72" s="25"/>
      <c r="E72" s="25"/>
      <c r="F72" s="25"/>
      <c r="G72" s="25"/>
      <c r="H72" s="25"/>
      <c r="J72" s="25"/>
      <c r="K72" s="25"/>
      <c r="L72" s="44"/>
    </row>
    <row r="73" spans="2:12" s="6" customFormat="1" ht="19.5" customHeight="1">
      <c r="B73" s="24"/>
      <c r="C73" s="25"/>
      <c r="D73" s="25"/>
      <c r="E73" s="314" t="str">
        <f>$E$9</f>
        <v>SO 431 - SO 431 Veřejné osvětlení, kabel elektro</v>
      </c>
      <c r="F73" s="317"/>
      <c r="G73" s="317"/>
      <c r="H73" s="317"/>
      <c r="J73" s="25"/>
      <c r="K73" s="25"/>
      <c r="L73" s="44"/>
    </row>
    <row r="74" spans="2:12" s="6" customFormat="1" ht="7.5" customHeight="1">
      <c r="B74" s="24"/>
      <c r="C74" s="25"/>
      <c r="D74" s="25"/>
      <c r="E74" s="25"/>
      <c r="F74" s="25"/>
      <c r="G74" s="25"/>
      <c r="H74" s="25"/>
      <c r="J74" s="25"/>
      <c r="K74" s="25"/>
      <c r="L74" s="44"/>
    </row>
    <row r="75" spans="2:12" s="6" customFormat="1" ht="18.75" customHeight="1">
      <c r="B75" s="24"/>
      <c r="C75" s="19" t="s">
        <v>23</v>
      </c>
      <c r="D75" s="25"/>
      <c r="E75" s="25"/>
      <c r="F75" s="17" t="str">
        <f>$F$12</f>
        <v>Cheb, ulice Májová</v>
      </c>
      <c r="G75" s="25"/>
      <c r="H75" s="25"/>
      <c r="I75" s="89" t="s">
        <v>25</v>
      </c>
      <c r="J75" s="53" t="str">
        <f>IF($J$12="","",$J$12)</f>
        <v>04.11.2014</v>
      </c>
      <c r="K75" s="25"/>
      <c r="L75" s="44"/>
    </row>
    <row r="76" spans="2:12" s="6" customFormat="1" ht="7.5" customHeight="1">
      <c r="B76" s="24"/>
      <c r="C76" s="25"/>
      <c r="D76" s="25"/>
      <c r="E76" s="25"/>
      <c r="F76" s="25"/>
      <c r="G76" s="25"/>
      <c r="H76" s="25"/>
      <c r="J76" s="25"/>
      <c r="K76" s="25"/>
      <c r="L76" s="44"/>
    </row>
    <row r="77" spans="2:12" s="6" customFormat="1" ht="15.75" customHeight="1">
      <c r="B77" s="24"/>
      <c r="C77" s="19" t="s">
        <v>33</v>
      </c>
      <c r="D77" s="25"/>
      <c r="E77" s="25"/>
      <c r="F77" s="17" t="str">
        <f>$E$15</f>
        <v>Město Cheb</v>
      </c>
      <c r="G77" s="25"/>
      <c r="H77" s="25"/>
      <c r="I77" s="89" t="s">
        <v>39</v>
      </c>
      <c r="J77" s="17" t="str">
        <f>$E$21</f>
        <v>DSVA s.r.o.</v>
      </c>
      <c r="K77" s="25"/>
      <c r="L77" s="44"/>
    </row>
    <row r="78" spans="2:12" s="6" customFormat="1" ht="15" customHeight="1">
      <c r="B78" s="24"/>
      <c r="C78" s="19" t="s">
        <v>37</v>
      </c>
      <c r="D78" s="25"/>
      <c r="E78" s="25"/>
      <c r="F78" s="17">
        <f>IF($E$18="","",$E$18)</f>
      </c>
      <c r="G78" s="25"/>
      <c r="H78" s="25"/>
      <c r="J78" s="25"/>
      <c r="K78" s="25"/>
      <c r="L78" s="44"/>
    </row>
    <row r="79" spans="2:12" s="6" customFormat="1" ht="11.25" customHeight="1">
      <c r="B79" s="24"/>
      <c r="C79" s="25"/>
      <c r="D79" s="25"/>
      <c r="E79" s="25"/>
      <c r="F79" s="25"/>
      <c r="G79" s="25"/>
      <c r="H79" s="25"/>
      <c r="J79" s="25"/>
      <c r="K79" s="25"/>
      <c r="L79" s="44"/>
    </row>
    <row r="80" spans="2:20" s="123" customFormat="1" ht="30" customHeight="1">
      <c r="B80" s="124"/>
      <c r="C80" s="125" t="s">
        <v>111</v>
      </c>
      <c r="D80" s="126" t="s">
        <v>62</v>
      </c>
      <c r="E80" s="126" t="s">
        <v>58</v>
      </c>
      <c r="F80" s="126" t="s">
        <v>112</v>
      </c>
      <c r="G80" s="126" t="s">
        <v>113</v>
      </c>
      <c r="H80" s="126" t="s">
        <v>114</v>
      </c>
      <c r="I80" s="127" t="s">
        <v>115</v>
      </c>
      <c r="J80" s="126" t="s">
        <v>116</v>
      </c>
      <c r="K80" s="128" t="s">
        <v>117</v>
      </c>
      <c r="L80" s="129"/>
      <c r="M80" s="60" t="s">
        <v>118</v>
      </c>
      <c r="N80" s="61" t="s">
        <v>47</v>
      </c>
      <c r="O80" s="61" t="s">
        <v>119</v>
      </c>
      <c r="P80" s="61" t="s">
        <v>120</v>
      </c>
      <c r="Q80" s="61" t="s">
        <v>121</v>
      </c>
      <c r="R80" s="61" t="s">
        <v>122</v>
      </c>
      <c r="S80" s="61" t="s">
        <v>123</v>
      </c>
      <c r="T80" s="62" t="s">
        <v>124</v>
      </c>
    </row>
    <row r="81" spans="2:63" s="6" customFormat="1" ht="30" customHeight="1">
      <c r="B81" s="24"/>
      <c r="C81" s="67" t="s">
        <v>105</v>
      </c>
      <c r="D81" s="25"/>
      <c r="E81" s="25"/>
      <c r="F81" s="25"/>
      <c r="G81" s="25"/>
      <c r="H81" s="25"/>
      <c r="J81" s="130">
        <f>$BK$81</f>
        <v>0</v>
      </c>
      <c r="K81" s="25"/>
      <c r="L81" s="44"/>
      <c r="M81" s="64"/>
      <c r="N81" s="65"/>
      <c r="O81" s="65"/>
      <c r="P81" s="131">
        <f>$P$82</f>
        <v>0</v>
      </c>
      <c r="Q81" s="65"/>
      <c r="R81" s="131">
        <f>$R$82</f>
        <v>812.9531203800001</v>
      </c>
      <c r="S81" s="65"/>
      <c r="T81" s="132">
        <f>$T$82</f>
        <v>0</v>
      </c>
      <c r="AT81" s="6" t="s">
        <v>76</v>
      </c>
      <c r="AU81" s="6" t="s">
        <v>106</v>
      </c>
      <c r="BK81" s="133">
        <f>$BK$82</f>
        <v>0</v>
      </c>
    </row>
    <row r="82" spans="2:63" s="134" customFormat="1" ht="37.5" customHeight="1">
      <c r="B82" s="135"/>
      <c r="C82" s="136"/>
      <c r="D82" s="136" t="s">
        <v>76</v>
      </c>
      <c r="E82" s="137" t="s">
        <v>596</v>
      </c>
      <c r="F82" s="137" t="s">
        <v>597</v>
      </c>
      <c r="G82" s="136"/>
      <c r="H82" s="136"/>
      <c r="J82" s="138">
        <f>$BK$82</f>
        <v>0</v>
      </c>
      <c r="K82" s="136"/>
      <c r="L82" s="139"/>
      <c r="M82" s="140"/>
      <c r="N82" s="136"/>
      <c r="O82" s="136"/>
      <c r="P82" s="141">
        <f>$P$83</f>
        <v>0</v>
      </c>
      <c r="Q82" s="136"/>
      <c r="R82" s="141">
        <f>$R$83</f>
        <v>812.9531203800001</v>
      </c>
      <c r="S82" s="136"/>
      <c r="T82" s="142">
        <f>$T$83</f>
        <v>0</v>
      </c>
      <c r="AR82" s="143" t="s">
        <v>21</v>
      </c>
      <c r="AT82" s="143" t="s">
        <v>76</v>
      </c>
      <c r="AU82" s="143" t="s">
        <v>77</v>
      </c>
      <c r="AY82" s="143" t="s">
        <v>127</v>
      </c>
      <c r="BK82" s="144">
        <f>$BK$83</f>
        <v>0</v>
      </c>
    </row>
    <row r="83" spans="2:63" s="134" customFormat="1" ht="21" customHeight="1">
      <c r="B83" s="135"/>
      <c r="C83" s="136"/>
      <c r="D83" s="136" t="s">
        <v>76</v>
      </c>
      <c r="E83" s="145" t="s">
        <v>286</v>
      </c>
      <c r="F83" s="145" t="s">
        <v>598</v>
      </c>
      <c r="G83" s="136"/>
      <c r="H83" s="136"/>
      <c r="J83" s="146">
        <f>$BK$83</f>
        <v>0</v>
      </c>
      <c r="K83" s="136"/>
      <c r="L83" s="139"/>
      <c r="M83" s="140"/>
      <c r="N83" s="136"/>
      <c r="O83" s="136"/>
      <c r="P83" s="141">
        <f>$P$84+$P$243</f>
        <v>0</v>
      </c>
      <c r="Q83" s="136"/>
      <c r="R83" s="141">
        <f>$R$84+$R$243</f>
        <v>812.9531203800001</v>
      </c>
      <c r="S83" s="136"/>
      <c r="T83" s="142">
        <f>$T$84+$T$243</f>
        <v>0</v>
      </c>
      <c r="AR83" s="143" t="s">
        <v>142</v>
      </c>
      <c r="AT83" s="143" t="s">
        <v>76</v>
      </c>
      <c r="AU83" s="143" t="s">
        <v>22</v>
      </c>
      <c r="AY83" s="143" t="s">
        <v>127</v>
      </c>
      <c r="BK83" s="144">
        <f>$BK$84+$BK$243</f>
        <v>0</v>
      </c>
    </row>
    <row r="84" spans="2:63" s="134" customFormat="1" ht="15.75" customHeight="1">
      <c r="B84" s="135"/>
      <c r="C84" s="136"/>
      <c r="D84" s="136" t="s">
        <v>76</v>
      </c>
      <c r="E84" s="145" t="s">
        <v>599</v>
      </c>
      <c r="F84" s="145" t="s">
        <v>600</v>
      </c>
      <c r="G84" s="136"/>
      <c r="H84" s="136"/>
      <c r="J84" s="146">
        <f>$BK$84</f>
        <v>0</v>
      </c>
      <c r="K84" s="136"/>
      <c r="L84" s="139"/>
      <c r="M84" s="140"/>
      <c r="N84" s="136"/>
      <c r="O84" s="136"/>
      <c r="P84" s="141">
        <f>SUM($P$85:$P$242)</f>
        <v>0</v>
      </c>
      <c r="Q84" s="136"/>
      <c r="R84" s="141">
        <f>SUM($R$85:$R$242)</f>
        <v>762.8754600000001</v>
      </c>
      <c r="S84" s="136"/>
      <c r="T84" s="142">
        <f>SUM($T$85:$T$242)</f>
        <v>0</v>
      </c>
      <c r="AR84" s="143" t="s">
        <v>142</v>
      </c>
      <c r="AT84" s="143" t="s">
        <v>76</v>
      </c>
      <c r="AU84" s="143" t="s">
        <v>21</v>
      </c>
      <c r="AY84" s="143" t="s">
        <v>127</v>
      </c>
      <c r="BK84" s="144">
        <f>SUM($BK$85:$BK$242)</f>
        <v>0</v>
      </c>
    </row>
    <row r="85" spans="2:65" s="6" customFormat="1" ht="15.75" customHeight="1">
      <c r="B85" s="24"/>
      <c r="C85" s="147" t="s">
        <v>22</v>
      </c>
      <c r="D85" s="147" t="s">
        <v>129</v>
      </c>
      <c r="E85" s="148" t="s">
        <v>601</v>
      </c>
      <c r="F85" s="149" t="s">
        <v>602</v>
      </c>
      <c r="G85" s="150" t="s">
        <v>132</v>
      </c>
      <c r="H85" s="151">
        <v>14</v>
      </c>
      <c r="I85" s="152"/>
      <c r="J85" s="153">
        <f>ROUND($I$85*$H$85,2)</f>
        <v>0</v>
      </c>
      <c r="K85" s="149" t="s">
        <v>603</v>
      </c>
      <c r="L85" s="44"/>
      <c r="M85" s="154"/>
      <c r="N85" s="155" t="s">
        <v>48</v>
      </c>
      <c r="O85" s="25"/>
      <c r="P85" s="25"/>
      <c r="Q85" s="156">
        <v>0</v>
      </c>
      <c r="R85" s="156">
        <f>$Q$85*$H$85</f>
        <v>0</v>
      </c>
      <c r="S85" s="156">
        <v>0</v>
      </c>
      <c r="T85" s="157">
        <f>$S$85*$H$85</f>
        <v>0</v>
      </c>
      <c r="AR85" s="91" t="s">
        <v>550</v>
      </c>
      <c r="AT85" s="91" t="s">
        <v>129</v>
      </c>
      <c r="AU85" s="91" t="s">
        <v>142</v>
      </c>
      <c r="AY85" s="6" t="s">
        <v>127</v>
      </c>
      <c r="BE85" s="158">
        <f>IF($N$85="základní",$J$85,0)</f>
        <v>0</v>
      </c>
      <c r="BF85" s="158">
        <f>IF($N$85="snížená",$J$85,0)</f>
        <v>0</v>
      </c>
      <c r="BG85" s="158">
        <f>IF($N$85="zákl. přenesená",$J$85,0)</f>
        <v>0</v>
      </c>
      <c r="BH85" s="158">
        <f>IF($N$85="sníž. přenesená",$J$85,0)</f>
        <v>0</v>
      </c>
      <c r="BI85" s="158">
        <f>IF($N$85="nulová",$J$85,0)</f>
        <v>0</v>
      </c>
      <c r="BJ85" s="91" t="s">
        <v>22</v>
      </c>
      <c r="BK85" s="158">
        <f>ROUND($I$85*$H$85,2)</f>
        <v>0</v>
      </c>
      <c r="BL85" s="91" t="s">
        <v>550</v>
      </c>
      <c r="BM85" s="91" t="s">
        <v>604</v>
      </c>
    </row>
    <row r="86" spans="2:51" s="6" customFormat="1" ht="15.75" customHeight="1">
      <c r="B86" s="195"/>
      <c r="C86" s="196"/>
      <c r="D86" s="159" t="s">
        <v>147</v>
      </c>
      <c r="E86" s="197"/>
      <c r="F86" s="197" t="s">
        <v>605</v>
      </c>
      <c r="G86" s="196"/>
      <c r="H86" s="196"/>
      <c r="J86" s="196"/>
      <c r="K86" s="196"/>
      <c r="L86" s="198"/>
      <c r="M86" s="199"/>
      <c r="N86" s="196"/>
      <c r="O86" s="196"/>
      <c r="P86" s="196"/>
      <c r="Q86" s="196"/>
      <c r="R86" s="196"/>
      <c r="S86" s="196"/>
      <c r="T86" s="200"/>
      <c r="AT86" s="201" t="s">
        <v>147</v>
      </c>
      <c r="AU86" s="201" t="s">
        <v>142</v>
      </c>
      <c r="AV86" s="201" t="s">
        <v>22</v>
      </c>
      <c r="AW86" s="201" t="s">
        <v>106</v>
      </c>
      <c r="AX86" s="201" t="s">
        <v>77</v>
      </c>
      <c r="AY86" s="201" t="s">
        <v>127</v>
      </c>
    </row>
    <row r="87" spans="2:51" s="6" customFormat="1" ht="15.75" customHeight="1">
      <c r="B87" s="161"/>
      <c r="C87" s="162"/>
      <c r="D87" s="169" t="s">
        <v>147</v>
      </c>
      <c r="E87" s="162"/>
      <c r="F87" s="163" t="s">
        <v>202</v>
      </c>
      <c r="G87" s="162"/>
      <c r="H87" s="164">
        <v>14</v>
      </c>
      <c r="J87" s="162"/>
      <c r="K87" s="162"/>
      <c r="L87" s="165"/>
      <c r="M87" s="166"/>
      <c r="N87" s="162"/>
      <c r="O87" s="162"/>
      <c r="P87" s="162"/>
      <c r="Q87" s="162"/>
      <c r="R87" s="162"/>
      <c r="S87" s="162"/>
      <c r="T87" s="167"/>
      <c r="AT87" s="168" t="s">
        <v>147</v>
      </c>
      <c r="AU87" s="168" t="s">
        <v>142</v>
      </c>
      <c r="AV87" s="168" t="s">
        <v>21</v>
      </c>
      <c r="AW87" s="168" t="s">
        <v>106</v>
      </c>
      <c r="AX87" s="168" t="s">
        <v>77</v>
      </c>
      <c r="AY87" s="168" t="s">
        <v>127</v>
      </c>
    </row>
    <row r="88" spans="2:51" s="6" customFormat="1" ht="15.75" customHeight="1">
      <c r="B88" s="170"/>
      <c r="C88" s="171"/>
      <c r="D88" s="169" t="s">
        <v>147</v>
      </c>
      <c r="E88" s="171"/>
      <c r="F88" s="172" t="s">
        <v>151</v>
      </c>
      <c r="G88" s="171"/>
      <c r="H88" s="173">
        <v>14</v>
      </c>
      <c r="J88" s="171"/>
      <c r="K88" s="171"/>
      <c r="L88" s="174"/>
      <c r="M88" s="175"/>
      <c r="N88" s="171"/>
      <c r="O88" s="171"/>
      <c r="P88" s="171"/>
      <c r="Q88" s="171"/>
      <c r="R88" s="171"/>
      <c r="S88" s="171"/>
      <c r="T88" s="176"/>
      <c r="AT88" s="177" t="s">
        <v>147</v>
      </c>
      <c r="AU88" s="177" t="s">
        <v>142</v>
      </c>
      <c r="AV88" s="177" t="s">
        <v>134</v>
      </c>
      <c r="AW88" s="177" t="s">
        <v>106</v>
      </c>
      <c r="AX88" s="177" t="s">
        <v>22</v>
      </c>
      <c r="AY88" s="177" t="s">
        <v>127</v>
      </c>
    </row>
    <row r="89" spans="2:65" s="6" customFormat="1" ht="15.75" customHeight="1">
      <c r="B89" s="24"/>
      <c r="C89" s="181" t="s">
        <v>21</v>
      </c>
      <c r="D89" s="181" t="s">
        <v>286</v>
      </c>
      <c r="E89" s="182" t="s">
        <v>606</v>
      </c>
      <c r="F89" s="183" t="s">
        <v>607</v>
      </c>
      <c r="G89" s="184" t="s">
        <v>197</v>
      </c>
      <c r="H89" s="185">
        <v>9</v>
      </c>
      <c r="I89" s="186"/>
      <c r="J89" s="187">
        <f>ROUND($I$89*$H$89,2)</f>
        <v>0</v>
      </c>
      <c r="K89" s="183"/>
      <c r="L89" s="188"/>
      <c r="M89" s="189"/>
      <c r="N89" s="190" t="s">
        <v>48</v>
      </c>
      <c r="O89" s="25"/>
      <c r="P89" s="25"/>
      <c r="Q89" s="156">
        <v>44</v>
      </c>
      <c r="R89" s="156">
        <f>$Q$89*$H$89</f>
        <v>396</v>
      </c>
      <c r="S89" s="156">
        <v>0</v>
      </c>
      <c r="T89" s="157">
        <f>$S$89*$H$89</f>
        <v>0</v>
      </c>
      <c r="AR89" s="91" t="s">
        <v>608</v>
      </c>
      <c r="AT89" s="91" t="s">
        <v>286</v>
      </c>
      <c r="AU89" s="91" t="s">
        <v>142</v>
      </c>
      <c r="AY89" s="6" t="s">
        <v>127</v>
      </c>
      <c r="BE89" s="158">
        <f>IF($N$89="základní",$J$89,0)</f>
        <v>0</v>
      </c>
      <c r="BF89" s="158">
        <f>IF($N$89="snížená",$J$89,0)</f>
        <v>0</v>
      </c>
      <c r="BG89" s="158">
        <f>IF($N$89="zákl. přenesená",$J$89,0)</f>
        <v>0</v>
      </c>
      <c r="BH89" s="158">
        <f>IF($N$89="sníž. přenesená",$J$89,0)</f>
        <v>0</v>
      </c>
      <c r="BI89" s="158">
        <f>IF($N$89="nulová",$J$89,0)</f>
        <v>0</v>
      </c>
      <c r="BJ89" s="91" t="s">
        <v>22</v>
      </c>
      <c r="BK89" s="158">
        <f>ROUND($I$89*$H$89,2)</f>
        <v>0</v>
      </c>
      <c r="BL89" s="91" t="s">
        <v>550</v>
      </c>
      <c r="BM89" s="91" t="s">
        <v>609</v>
      </c>
    </row>
    <row r="90" spans="2:47" s="6" customFormat="1" ht="30.75" customHeight="1">
      <c r="B90" s="24"/>
      <c r="C90" s="25"/>
      <c r="D90" s="159" t="s">
        <v>136</v>
      </c>
      <c r="E90" s="25"/>
      <c r="F90" s="160" t="s">
        <v>610</v>
      </c>
      <c r="G90" s="25"/>
      <c r="H90" s="25"/>
      <c r="J90" s="25"/>
      <c r="K90" s="25"/>
      <c r="L90" s="44"/>
      <c r="M90" s="57"/>
      <c r="N90" s="25"/>
      <c r="O90" s="25"/>
      <c r="P90" s="25"/>
      <c r="Q90" s="25"/>
      <c r="R90" s="25"/>
      <c r="S90" s="25"/>
      <c r="T90" s="58"/>
      <c r="AT90" s="6" t="s">
        <v>136</v>
      </c>
      <c r="AU90" s="6" t="s">
        <v>142</v>
      </c>
    </row>
    <row r="91" spans="2:51" s="6" customFormat="1" ht="15.75" customHeight="1">
      <c r="B91" s="195"/>
      <c r="C91" s="196"/>
      <c r="D91" s="169" t="s">
        <v>147</v>
      </c>
      <c r="E91" s="196"/>
      <c r="F91" s="197" t="s">
        <v>605</v>
      </c>
      <c r="G91" s="196"/>
      <c r="H91" s="196"/>
      <c r="J91" s="196"/>
      <c r="K91" s="196"/>
      <c r="L91" s="198"/>
      <c r="M91" s="199"/>
      <c r="N91" s="196"/>
      <c r="O91" s="196"/>
      <c r="P91" s="196"/>
      <c r="Q91" s="196"/>
      <c r="R91" s="196"/>
      <c r="S91" s="196"/>
      <c r="T91" s="200"/>
      <c r="AT91" s="201" t="s">
        <v>147</v>
      </c>
      <c r="AU91" s="201" t="s">
        <v>142</v>
      </c>
      <c r="AV91" s="201" t="s">
        <v>22</v>
      </c>
      <c r="AW91" s="201" t="s">
        <v>106</v>
      </c>
      <c r="AX91" s="201" t="s">
        <v>77</v>
      </c>
      <c r="AY91" s="201" t="s">
        <v>127</v>
      </c>
    </row>
    <row r="92" spans="2:51" s="6" customFormat="1" ht="15.75" customHeight="1">
      <c r="B92" s="161"/>
      <c r="C92" s="162"/>
      <c r="D92" s="169" t="s">
        <v>147</v>
      </c>
      <c r="E92" s="162"/>
      <c r="F92" s="163" t="s">
        <v>177</v>
      </c>
      <c r="G92" s="162"/>
      <c r="H92" s="164">
        <v>9</v>
      </c>
      <c r="J92" s="162"/>
      <c r="K92" s="162"/>
      <c r="L92" s="165"/>
      <c r="M92" s="166"/>
      <c r="N92" s="162"/>
      <c r="O92" s="162"/>
      <c r="P92" s="162"/>
      <c r="Q92" s="162"/>
      <c r="R92" s="162"/>
      <c r="S92" s="162"/>
      <c r="T92" s="167"/>
      <c r="AT92" s="168" t="s">
        <v>147</v>
      </c>
      <c r="AU92" s="168" t="s">
        <v>142</v>
      </c>
      <c r="AV92" s="168" t="s">
        <v>21</v>
      </c>
      <c r="AW92" s="168" t="s">
        <v>106</v>
      </c>
      <c r="AX92" s="168" t="s">
        <v>77</v>
      </c>
      <c r="AY92" s="168" t="s">
        <v>127</v>
      </c>
    </row>
    <row r="93" spans="2:51" s="6" customFormat="1" ht="15.75" customHeight="1">
      <c r="B93" s="170"/>
      <c r="C93" s="171"/>
      <c r="D93" s="169" t="s">
        <v>147</v>
      </c>
      <c r="E93" s="171"/>
      <c r="F93" s="172" t="s">
        <v>151</v>
      </c>
      <c r="G93" s="171"/>
      <c r="H93" s="173">
        <v>9</v>
      </c>
      <c r="J93" s="171"/>
      <c r="K93" s="171"/>
      <c r="L93" s="174"/>
      <c r="M93" s="175"/>
      <c r="N93" s="171"/>
      <c r="O93" s="171"/>
      <c r="P93" s="171"/>
      <c r="Q93" s="171"/>
      <c r="R93" s="171"/>
      <c r="S93" s="171"/>
      <c r="T93" s="176"/>
      <c r="AT93" s="177" t="s">
        <v>147</v>
      </c>
      <c r="AU93" s="177" t="s">
        <v>142</v>
      </c>
      <c r="AV93" s="177" t="s">
        <v>134</v>
      </c>
      <c r="AW93" s="177" t="s">
        <v>106</v>
      </c>
      <c r="AX93" s="177" t="s">
        <v>22</v>
      </c>
      <c r="AY93" s="177" t="s">
        <v>127</v>
      </c>
    </row>
    <row r="94" spans="2:65" s="6" customFormat="1" ht="15.75" customHeight="1">
      <c r="B94" s="24"/>
      <c r="C94" s="181" t="s">
        <v>142</v>
      </c>
      <c r="D94" s="181" t="s">
        <v>286</v>
      </c>
      <c r="E94" s="182" t="s">
        <v>611</v>
      </c>
      <c r="F94" s="183" t="s">
        <v>612</v>
      </c>
      <c r="G94" s="184" t="s">
        <v>197</v>
      </c>
      <c r="H94" s="185">
        <v>5</v>
      </c>
      <c r="I94" s="186"/>
      <c r="J94" s="187">
        <f>ROUND($I$94*$H$94,2)</f>
        <v>0</v>
      </c>
      <c r="K94" s="183"/>
      <c r="L94" s="188"/>
      <c r="M94" s="189"/>
      <c r="N94" s="190" t="s">
        <v>48</v>
      </c>
      <c r="O94" s="25"/>
      <c r="P94" s="25"/>
      <c r="Q94" s="156">
        <v>47</v>
      </c>
      <c r="R94" s="156">
        <f>$Q$94*$H$94</f>
        <v>235</v>
      </c>
      <c r="S94" s="156">
        <v>0</v>
      </c>
      <c r="T94" s="157">
        <f>$S$94*$H$94</f>
        <v>0</v>
      </c>
      <c r="AR94" s="91" t="s">
        <v>608</v>
      </c>
      <c r="AT94" s="91" t="s">
        <v>286</v>
      </c>
      <c r="AU94" s="91" t="s">
        <v>142</v>
      </c>
      <c r="AY94" s="6" t="s">
        <v>127</v>
      </c>
      <c r="BE94" s="158">
        <f>IF($N$94="základní",$J$94,0)</f>
        <v>0</v>
      </c>
      <c r="BF94" s="158">
        <f>IF($N$94="snížená",$J$94,0)</f>
        <v>0</v>
      </c>
      <c r="BG94" s="158">
        <f>IF($N$94="zákl. přenesená",$J$94,0)</f>
        <v>0</v>
      </c>
      <c r="BH94" s="158">
        <f>IF($N$94="sníž. přenesená",$J$94,0)</f>
        <v>0</v>
      </c>
      <c r="BI94" s="158">
        <f>IF($N$94="nulová",$J$94,0)</f>
        <v>0</v>
      </c>
      <c r="BJ94" s="91" t="s">
        <v>22</v>
      </c>
      <c r="BK94" s="158">
        <f>ROUND($I$94*$H$94,2)</f>
        <v>0</v>
      </c>
      <c r="BL94" s="91" t="s">
        <v>550</v>
      </c>
      <c r="BM94" s="91" t="s">
        <v>613</v>
      </c>
    </row>
    <row r="95" spans="2:51" s="6" customFormat="1" ht="15.75" customHeight="1">
      <c r="B95" s="195"/>
      <c r="C95" s="196"/>
      <c r="D95" s="159" t="s">
        <v>147</v>
      </c>
      <c r="E95" s="197"/>
      <c r="F95" s="197" t="s">
        <v>605</v>
      </c>
      <c r="G95" s="196"/>
      <c r="H95" s="196"/>
      <c r="J95" s="196"/>
      <c r="K95" s="196"/>
      <c r="L95" s="198"/>
      <c r="M95" s="199"/>
      <c r="N95" s="196"/>
      <c r="O95" s="196"/>
      <c r="P95" s="196"/>
      <c r="Q95" s="196"/>
      <c r="R95" s="196"/>
      <c r="S95" s="196"/>
      <c r="T95" s="200"/>
      <c r="AT95" s="201" t="s">
        <v>147</v>
      </c>
      <c r="AU95" s="201" t="s">
        <v>142</v>
      </c>
      <c r="AV95" s="201" t="s">
        <v>22</v>
      </c>
      <c r="AW95" s="201" t="s">
        <v>106</v>
      </c>
      <c r="AX95" s="201" t="s">
        <v>77</v>
      </c>
      <c r="AY95" s="201" t="s">
        <v>127</v>
      </c>
    </row>
    <row r="96" spans="2:51" s="6" customFormat="1" ht="15.75" customHeight="1">
      <c r="B96" s="161"/>
      <c r="C96" s="162"/>
      <c r="D96" s="169" t="s">
        <v>147</v>
      </c>
      <c r="E96" s="162"/>
      <c r="F96" s="163" t="s">
        <v>159</v>
      </c>
      <c r="G96" s="162"/>
      <c r="H96" s="164">
        <v>5</v>
      </c>
      <c r="J96" s="162"/>
      <c r="K96" s="162"/>
      <c r="L96" s="165"/>
      <c r="M96" s="166"/>
      <c r="N96" s="162"/>
      <c r="O96" s="162"/>
      <c r="P96" s="162"/>
      <c r="Q96" s="162"/>
      <c r="R96" s="162"/>
      <c r="S96" s="162"/>
      <c r="T96" s="167"/>
      <c r="AT96" s="168" t="s">
        <v>147</v>
      </c>
      <c r="AU96" s="168" t="s">
        <v>142</v>
      </c>
      <c r="AV96" s="168" t="s">
        <v>21</v>
      </c>
      <c r="AW96" s="168" t="s">
        <v>106</v>
      </c>
      <c r="AX96" s="168" t="s">
        <v>77</v>
      </c>
      <c r="AY96" s="168" t="s">
        <v>127</v>
      </c>
    </row>
    <row r="97" spans="2:51" s="6" customFormat="1" ht="15.75" customHeight="1">
      <c r="B97" s="170"/>
      <c r="C97" s="171"/>
      <c r="D97" s="169" t="s">
        <v>147</v>
      </c>
      <c r="E97" s="171"/>
      <c r="F97" s="172" t="s">
        <v>151</v>
      </c>
      <c r="G97" s="171"/>
      <c r="H97" s="173">
        <v>5</v>
      </c>
      <c r="J97" s="171"/>
      <c r="K97" s="171"/>
      <c r="L97" s="174"/>
      <c r="M97" s="175"/>
      <c r="N97" s="171"/>
      <c r="O97" s="171"/>
      <c r="P97" s="171"/>
      <c r="Q97" s="171"/>
      <c r="R97" s="171"/>
      <c r="S97" s="171"/>
      <c r="T97" s="176"/>
      <c r="AT97" s="177" t="s">
        <v>147</v>
      </c>
      <c r="AU97" s="177" t="s">
        <v>142</v>
      </c>
      <c r="AV97" s="177" t="s">
        <v>134</v>
      </c>
      <c r="AW97" s="177" t="s">
        <v>106</v>
      </c>
      <c r="AX97" s="177" t="s">
        <v>22</v>
      </c>
      <c r="AY97" s="177" t="s">
        <v>127</v>
      </c>
    </row>
    <row r="98" spans="2:65" s="6" customFormat="1" ht="15.75" customHeight="1">
      <c r="B98" s="24"/>
      <c r="C98" s="147" t="s">
        <v>134</v>
      </c>
      <c r="D98" s="147" t="s">
        <v>129</v>
      </c>
      <c r="E98" s="148" t="s">
        <v>614</v>
      </c>
      <c r="F98" s="149" t="s">
        <v>615</v>
      </c>
      <c r="G98" s="150" t="s">
        <v>132</v>
      </c>
      <c r="H98" s="151">
        <v>13</v>
      </c>
      <c r="I98" s="152"/>
      <c r="J98" s="153">
        <f>ROUND($I$98*$H$98,2)</f>
        <v>0</v>
      </c>
      <c r="K98" s="149" t="s">
        <v>603</v>
      </c>
      <c r="L98" s="44"/>
      <c r="M98" s="154"/>
      <c r="N98" s="155" t="s">
        <v>48</v>
      </c>
      <c r="O98" s="25"/>
      <c r="P98" s="25"/>
      <c r="Q98" s="156">
        <v>0</v>
      </c>
      <c r="R98" s="156">
        <f>$Q$98*$H$98</f>
        <v>0</v>
      </c>
      <c r="S98" s="156">
        <v>0</v>
      </c>
      <c r="T98" s="157">
        <f>$S$98*$H$98</f>
        <v>0</v>
      </c>
      <c r="AR98" s="91" t="s">
        <v>550</v>
      </c>
      <c r="AT98" s="91" t="s">
        <v>129</v>
      </c>
      <c r="AU98" s="91" t="s">
        <v>142</v>
      </c>
      <c r="AY98" s="6" t="s">
        <v>127</v>
      </c>
      <c r="BE98" s="158">
        <f>IF($N$98="základní",$J$98,0)</f>
        <v>0</v>
      </c>
      <c r="BF98" s="158">
        <f>IF($N$98="snížená",$J$98,0)</f>
        <v>0</v>
      </c>
      <c r="BG98" s="158">
        <f>IF($N$98="zákl. přenesená",$J$98,0)</f>
        <v>0</v>
      </c>
      <c r="BH98" s="158">
        <f>IF($N$98="sníž. přenesená",$J$98,0)</f>
        <v>0</v>
      </c>
      <c r="BI98" s="158">
        <f>IF($N$98="nulová",$J$98,0)</f>
        <v>0</v>
      </c>
      <c r="BJ98" s="91" t="s">
        <v>22</v>
      </c>
      <c r="BK98" s="158">
        <f>ROUND($I$98*$H$98,2)</f>
        <v>0</v>
      </c>
      <c r="BL98" s="91" t="s">
        <v>550</v>
      </c>
      <c r="BM98" s="91" t="s">
        <v>616</v>
      </c>
    </row>
    <row r="99" spans="2:51" s="6" customFormat="1" ht="15.75" customHeight="1">
      <c r="B99" s="195"/>
      <c r="C99" s="196"/>
      <c r="D99" s="159" t="s">
        <v>147</v>
      </c>
      <c r="E99" s="197"/>
      <c r="F99" s="197" t="s">
        <v>605</v>
      </c>
      <c r="G99" s="196"/>
      <c r="H99" s="196"/>
      <c r="J99" s="196"/>
      <c r="K99" s="196"/>
      <c r="L99" s="198"/>
      <c r="M99" s="199"/>
      <c r="N99" s="196"/>
      <c r="O99" s="196"/>
      <c r="P99" s="196"/>
      <c r="Q99" s="196"/>
      <c r="R99" s="196"/>
      <c r="S99" s="196"/>
      <c r="T99" s="200"/>
      <c r="AT99" s="201" t="s">
        <v>147</v>
      </c>
      <c r="AU99" s="201" t="s">
        <v>142</v>
      </c>
      <c r="AV99" s="201" t="s">
        <v>22</v>
      </c>
      <c r="AW99" s="201" t="s">
        <v>106</v>
      </c>
      <c r="AX99" s="201" t="s">
        <v>77</v>
      </c>
      <c r="AY99" s="201" t="s">
        <v>127</v>
      </c>
    </row>
    <row r="100" spans="2:51" s="6" customFormat="1" ht="15.75" customHeight="1">
      <c r="B100" s="161"/>
      <c r="C100" s="162"/>
      <c r="D100" s="169" t="s">
        <v>147</v>
      </c>
      <c r="E100" s="162"/>
      <c r="F100" s="163" t="s">
        <v>194</v>
      </c>
      <c r="G100" s="162"/>
      <c r="H100" s="164">
        <v>13</v>
      </c>
      <c r="J100" s="162"/>
      <c r="K100" s="162"/>
      <c r="L100" s="165"/>
      <c r="M100" s="166"/>
      <c r="N100" s="162"/>
      <c r="O100" s="162"/>
      <c r="P100" s="162"/>
      <c r="Q100" s="162"/>
      <c r="R100" s="162"/>
      <c r="S100" s="162"/>
      <c r="T100" s="167"/>
      <c r="AT100" s="168" t="s">
        <v>147</v>
      </c>
      <c r="AU100" s="168" t="s">
        <v>142</v>
      </c>
      <c r="AV100" s="168" t="s">
        <v>21</v>
      </c>
      <c r="AW100" s="168" t="s">
        <v>106</v>
      </c>
      <c r="AX100" s="168" t="s">
        <v>77</v>
      </c>
      <c r="AY100" s="168" t="s">
        <v>127</v>
      </c>
    </row>
    <row r="101" spans="2:51" s="6" customFormat="1" ht="15.75" customHeight="1">
      <c r="B101" s="170"/>
      <c r="C101" s="171"/>
      <c r="D101" s="169" t="s">
        <v>147</v>
      </c>
      <c r="E101" s="171"/>
      <c r="F101" s="172" t="s">
        <v>151</v>
      </c>
      <c r="G101" s="171"/>
      <c r="H101" s="173">
        <v>13</v>
      </c>
      <c r="J101" s="171"/>
      <c r="K101" s="171"/>
      <c r="L101" s="174"/>
      <c r="M101" s="175"/>
      <c r="N101" s="171"/>
      <c r="O101" s="171"/>
      <c r="P101" s="171"/>
      <c r="Q101" s="171"/>
      <c r="R101" s="171"/>
      <c r="S101" s="171"/>
      <c r="T101" s="176"/>
      <c r="AT101" s="177" t="s">
        <v>147</v>
      </c>
      <c r="AU101" s="177" t="s">
        <v>142</v>
      </c>
      <c r="AV101" s="177" t="s">
        <v>134</v>
      </c>
      <c r="AW101" s="177" t="s">
        <v>106</v>
      </c>
      <c r="AX101" s="177" t="s">
        <v>22</v>
      </c>
      <c r="AY101" s="177" t="s">
        <v>127</v>
      </c>
    </row>
    <row r="102" spans="2:65" s="6" customFormat="1" ht="15.75" customHeight="1">
      <c r="B102" s="24"/>
      <c r="C102" s="181" t="s">
        <v>159</v>
      </c>
      <c r="D102" s="181" t="s">
        <v>286</v>
      </c>
      <c r="E102" s="182" t="s">
        <v>617</v>
      </c>
      <c r="F102" s="183" t="s">
        <v>618</v>
      </c>
      <c r="G102" s="184" t="s">
        <v>197</v>
      </c>
      <c r="H102" s="185">
        <v>9</v>
      </c>
      <c r="I102" s="186"/>
      <c r="J102" s="187">
        <f>ROUND($I$102*$H$102,2)</f>
        <v>0</v>
      </c>
      <c r="K102" s="183"/>
      <c r="L102" s="188"/>
      <c r="M102" s="189"/>
      <c r="N102" s="190" t="s">
        <v>48</v>
      </c>
      <c r="O102" s="25"/>
      <c r="P102" s="25"/>
      <c r="Q102" s="156">
        <v>0.495</v>
      </c>
      <c r="R102" s="156">
        <f>$Q$102*$H$102</f>
        <v>4.455</v>
      </c>
      <c r="S102" s="156">
        <v>0</v>
      </c>
      <c r="T102" s="157">
        <f>$S$102*$H$102</f>
        <v>0</v>
      </c>
      <c r="AR102" s="91" t="s">
        <v>608</v>
      </c>
      <c r="AT102" s="91" t="s">
        <v>286</v>
      </c>
      <c r="AU102" s="91" t="s">
        <v>142</v>
      </c>
      <c r="AY102" s="6" t="s">
        <v>127</v>
      </c>
      <c r="BE102" s="158">
        <f>IF($N$102="základní",$J$102,0)</f>
        <v>0</v>
      </c>
      <c r="BF102" s="158">
        <f>IF($N$102="snížená",$J$102,0)</f>
        <v>0</v>
      </c>
      <c r="BG102" s="158">
        <f>IF($N$102="zákl. přenesená",$J$102,0)</f>
        <v>0</v>
      </c>
      <c r="BH102" s="158">
        <f>IF($N$102="sníž. přenesená",$J$102,0)</f>
        <v>0</v>
      </c>
      <c r="BI102" s="158">
        <f>IF($N$102="nulová",$J$102,0)</f>
        <v>0</v>
      </c>
      <c r="BJ102" s="91" t="s">
        <v>22</v>
      </c>
      <c r="BK102" s="158">
        <f>ROUND($I$102*$H$102,2)</f>
        <v>0</v>
      </c>
      <c r="BL102" s="91" t="s">
        <v>550</v>
      </c>
      <c r="BM102" s="91" t="s">
        <v>619</v>
      </c>
    </row>
    <row r="103" spans="2:51" s="6" customFormat="1" ht="15.75" customHeight="1">
      <c r="B103" s="195"/>
      <c r="C103" s="196"/>
      <c r="D103" s="159" t="s">
        <v>147</v>
      </c>
      <c r="E103" s="197"/>
      <c r="F103" s="197" t="s">
        <v>605</v>
      </c>
      <c r="G103" s="196"/>
      <c r="H103" s="196"/>
      <c r="J103" s="196"/>
      <c r="K103" s="196"/>
      <c r="L103" s="198"/>
      <c r="M103" s="199"/>
      <c r="N103" s="196"/>
      <c r="O103" s="196"/>
      <c r="P103" s="196"/>
      <c r="Q103" s="196"/>
      <c r="R103" s="196"/>
      <c r="S103" s="196"/>
      <c r="T103" s="200"/>
      <c r="AT103" s="201" t="s">
        <v>147</v>
      </c>
      <c r="AU103" s="201" t="s">
        <v>142</v>
      </c>
      <c r="AV103" s="201" t="s">
        <v>22</v>
      </c>
      <c r="AW103" s="201" t="s">
        <v>106</v>
      </c>
      <c r="AX103" s="201" t="s">
        <v>77</v>
      </c>
      <c r="AY103" s="201" t="s">
        <v>127</v>
      </c>
    </row>
    <row r="104" spans="2:51" s="6" customFormat="1" ht="15.75" customHeight="1">
      <c r="B104" s="161"/>
      <c r="C104" s="162"/>
      <c r="D104" s="169" t="s">
        <v>147</v>
      </c>
      <c r="E104" s="162"/>
      <c r="F104" s="163" t="s">
        <v>177</v>
      </c>
      <c r="G104" s="162"/>
      <c r="H104" s="164">
        <v>9</v>
      </c>
      <c r="J104" s="162"/>
      <c r="K104" s="162"/>
      <c r="L104" s="165"/>
      <c r="M104" s="166"/>
      <c r="N104" s="162"/>
      <c r="O104" s="162"/>
      <c r="P104" s="162"/>
      <c r="Q104" s="162"/>
      <c r="R104" s="162"/>
      <c r="S104" s="162"/>
      <c r="T104" s="167"/>
      <c r="AT104" s="168" t="s">
        <v>147</v>
      </c>
      <c r="AU104" s="168" t="s">
        <v>142</v>
      </c>
      <c r="AV104" s="168" t="s">
        <v>21</v>
      </c>
      <c r="AW104" s="168" t="s">
        <v>106</v>
      </c>
      <c r="AX104" s="168" t="s">
        <v>77</v>
      </c>
      <c r="AY104" s="168" t="s">
        <v>127</v>
      </c>
    </row>
    <row r="105" spans="2:51" s="6" customFormat="1" ht="15.75" customHeight="1">
      <c r="B105" s="170"/>
      <c r="C105" s="171"/>
      <c r="D105" s="169" t="s">
        <v>147</v>
      </c>
      <c r="E105" s="171"/>
      <c r="F105" s="172" t="s">
        <v>151</v>
      </c>
      <c r="G105" s="171"/>
      <c r="H105" s="173">
        <v>9</v>
      </c>
      <c r="J105" s="171"/>
      <c r="K105" s="171"/>
      <c r="L105" s="174"/>
      <c r="M105" s="175"/>
      <c r="N105" s="171"/>
      <c r="O105" s="171"/>
      <c r="P105" s="171"/>
      <c r="Q105" s="171"/>
      <c r="R105" s="171"/>
      <c r="S105" s="171"/>
      <c r="T105" s="176"/>
      <c r="AT105" s="177" t="s">
        <v>147</v>
      </c>
      <c r="AU105" s="177" t="s">
        <v>142</v>
      </c>
      <c r="AV105" s="177" t="s">
        <v>134</v>
      </c>
      <c r="AW105" s="177" t="s">
        <v>106</v>
      </c>
      <c r="AX105" s="177" t="s">
        <v>22</v>
      </c>
      <c r="AY105" s="177" t="s">
        <v>127</v>
      </c>
    </row>
    <row r="106" spans="2:65" s="6" customFormat="1" ht="15.75" customHeight="1">
      <c r="B106" s="24"/>
      <c r="C106" s="181" t="s">
        <v>164</v>
      </c>
      <c r="D106" s="181" t="s">
        <v>286</v>
      </c>
      <c r="E106" s="182" t="s">
        <v>620</v>
      </c>
      <c r="F106" s="183" t="s">
        <v>621</v>
      </c>
      <c r="G106" s="184" t="s">
        <v>197</v>
      </c>
      <c r="H106" s="185">
        <v>2</v>
      </c>
      <c r="I106" s="186"/>
      <c r="J106" s="187">
        <f>ROUND($I$106*$H$106,2)</f>
        <v>0</v>
      </c>
      <c r="K106" s="183"/>
      <c r="L106" s="188"/>
      <c r="M106" s="189"/>
      <c r="N106" s="190" t="s">
        <v>48</v>
      </c>
      <c r="O106" s="25"/>
      <c r="P106" s="25"/>
      <c r="Q106" s="156">
        <v>0.495</v>
      </c>
      <c r="R106" s="156">
        <f>$Q$106*$H$106</f>
        <v>0.99</v>
      </c>
      <c r="S106" s="156">
        <v>0</v>
      </c>
      <c r="T106" s="157">
        <f>$S$106*$H$106</f>
        <v>0</v>
      </c>
      <c r="AR106" s="91" t="s">
        <v>608</v>
      </c>
      <c r="AT106" s="91" t="s">
        <v>286</v>
      </c>
      <c r="AU106" s="91" t="s">
        <v>142</v>
      </c>
      <c r="AY106" s="6" t="s">
        <v>127</v>
      </c>
      <c r="BE106" s="158">
        <f>IF($N$106="základní",$J$106,0)</f>
        <v>0</v>
      </c>
      <c r="BF106" s="158">
        <f>IF($N$106="snížená",$J$106,0)</f>
        <v>0</v>
      </c>
      <c r="BG106" s="158">
        <f>IF($N$106="zákl. přenesená",$J$106,0)</f>
        <v>0</v>
      </c>
      <c r="BH106" s="158">
        <f>IF($N$106="sníž. přenesená",$J$106,0)</f>
        <v>0</v>
      </c>
      <c r="BI106" s="158">
        <f>IF($N$106="nulová",$J$106,0)</f>
        <v>0</v>
      </c>
      <c r="BJ106" s="91" t="s">
        <v>22</v>
      </c>
      <c r="BK106" s="158">
        <f>ROUND($I$106*$H$106,2)</f>
        <v>0</v>
      </c>
      <c r="BL106" s="91" t="s">
        <v>550</v>
      </c>
      <c r="BM106" s="91" t="s">
        <v>622</v>
      </c>
    </row>
    <row r="107" spans="2:51" s="6" customFormat="1" ht="15.75" customHeight="1">
      <c r="B107" s="195"/>
      <c r="C107" s="196"/>
      <c r="D107" s="159" t="s">
        <v>147</v>
      </c>
      <c r="E107" s="197"/>
      <c r="F107" s="197" t="s">
        <v>605</v>
      </c>
      <c r="G107" s="196"/>
      <c r="H107" s="196"/>
      <c r="J107" s="196"/>
      <c r="K107" s="196"/>
      <c r="L107" s="198"/>
      <c r="M107" s="199"/>
      <c r="N107" s="196"/>
      <c r="O107" s="196"/>
      <c r="P107" s="196"/>
      <c r="Q107" s="196"/>
      <c r="R107" s="196"/>
      <c r="S107" s="196"/>
      <c r="T107" s="200"/>
      <c r="AT107" s="201" t="s">
        <v>147</v>
      </c>
      <c r="AU107" s="201" t="s">
        <v>142</v>
      </c>
      <c r="AV107" s="201" t="s">
        <v>22</v>
      </c>
      <c r="AW107" s="201" t="s">
        <v>106</v>
      </c>
      <c r="AX107" s="201" t="s">
        <v>77</v>
      </c>
      <c r="AY107" s="201" t="s">
        <v>127</v>
      </c>
    </row>
    <row r="108" spans="2:51" s="6" customFormat="1" ht="15.75" customHeight="1">
      <c r="B108" s="161"/>
      <c r="C108" s="162"/>
      <c r="D108" s="169" t="s">
        <v>147</v>
      </c>
      <c r="E108" s="162"/>
      <c r="F108" s="163" t="s">
        <v>21</v>
      </c>
      <c r="G108" s="162"/>
      <c r="H108" s="164">
        <v>2</v>
      </c>
      <c r="J108" s="162"/>
      <c r="K108" s="162"/>
      <c r="L108" s="165"/>
      <c r="M108" s="166"/>
      <c r="N108" s="162"/>
      <c r="O108" s="162"/>
      <c r="P108" s="162"/>
      <c r="Q108" s="162"/>
      <c r="R108" s="162"/>
      <c r="S108" s="162"/>
      <c r="T108" s="167"/>
      <c r="AT108" s="168" t="s">
        <v>147</v>
      </c>
      <c r="AU108" s="168" t="s">
        <v>142</v>
      </c>
      <c r="AV108" s="168" t="s">
        <v>21</v>
      </c>
      <c r="AW108" s="168" t="s">
        <v>106</v>
      </c>
      <c r="AX108" s="168" t="s">
        <v>77</v>
      </c>
      <c r="AY108" s="168" t="s">
        <v>127</v>
      </c>
    </row>
    <row r="109" spans="2:51" s="6" customFormat="1" ht="15.75" customHeight="1">
      <c r="B109" s="170"/>
      <c r="C109" s="171"/>
      <c r="D109" s="169" t="s">
        <v>147</v>
      </c>
      <c r="E109" s="171"/>
      <c r="F109" s="172" t="s">
        <v>151</v>
      </c>
      <c r="G109" s="171"/>
      <c r="H109" s="173">
        <v>2</v>
      </c>
      <c r="J109" s="171"/>
      <c r="K109" s="171"/>
      <c r="L109" s="174"/>
      <c r="M109" s="175"/>
      <c r="N109" s="171"/>
      <c r="O109" s="171"/>
      <c r="P109" s="171"/>
      <c r="Q109" s="171"/>
      <c r="R109" s="171"/>
      <c r="S109" s="171"/>
      <c r="T109" s="176"/>
      <c r="AT109" s="177" t="s">
        <v>147</v>
      </c>
      <c r="AU109" s="177" t="s">
        <v>142</v>
      </c>
      <c r="AV109" s="177" t="s">
        <v>134</v>
      </c>
      <c r="AW109" s="177" t="s">
        <v>106</v>
      </c>
      <c r="AX109" s="177" t="s">
        <v>22</v>
      </c>
      <c r="AY109" s="177" t="s">
        <v>127</v>
      </c>
    </row>
    <row r="110" spans="2:65" s="6" customFormat="1" ht="15.75" customHeight="1">
      <c r="B110" s="24"/>
      <c r="C110" s="181" t="s">
        <v>169</v>
      </c>
      <c r="D110" s="181" t="s">
        <v>286</v>
      </c>
      <c r="E110" s="182" t="s">
        <v>623</v>
      </c>
      <c r="F110" s="183" t="s">
        <v>624</v>
      </c>
      <c r="G110" s="184" t="s">
        <v>197</v>
      </c>
      <c r="H110" s="185">
        <v>4</v>
      </c>
      <c r="I110" s="186"/>
      <c r="J110" s="187">
        <f>ROUND($I$110*$H$110,2)</f>
        <v>0</v>
      </c>
      <c r="K110" s="183"/>
      <c r="L110" s="188"/>
      <c r="M110" s="189"/>
      <c r="N110" s="190" t="s">
        <v>48</v>
      </c>
      <c r="O110" s="25"/>
      <c r="P110" s="25"/>
      <c r="Q110" s="156">
        <v>0.495</v>
      </c>
      <c r="R110" s="156">
        <f>$Q$110*$H$110</f>
        <v>1.98</v>
      </c>
      <c r="S110" s="156">
        <v>0</v>
      </c>
      <c r="T110" s="157">
        <f>$S$110*$H$110</f>
        <v>0</v>
      </c>
      <c r="AR110" s="91" t="s">
        <v>608</v>
      </c>
      <c r="AT110" s="91" t="s">
        <v>286</v>
      </c>
      <c r="AU110" s="91" t="s">
        <v>142</v>
      </c>
      <c r="AY110" s="6" t="s">
        <v>127</v>
      </c>
      <c r="BE110" s="158">
        <f>IF($N$110="základní",$J$110,0)</f>
        <v>0</v>
      </c>
      <c r="BF110" s="158">
        <f>IF($N$110="snížená",$J$110,0)</f>
        <v>0</v>
      </c>
      <c r="BG110" s="158">
        <f>IF($N$110="zákl. přenesená",$J$110,0)</f>
        <v>0</v>
      </c>
      <c r="BH110" s="158">
        <f>IF($N$110="sníž. přenesená",$J$110,0)</f>
        <v>0</v>
      </c>
      <c r="BI110" s="158">
        <f>IF($N$110="nulová",$J$110,0)</f>
        <v>0</v>
      </c>
      <c r="BJ110" s="91" t="s">
        <v>22</v>
      </c>
      <c r="BK110" s="158">
        <f>ROUND($I$110*$H$110,2)</f>
        <v>0</v>
      </c>
      <c r="BL110" s="91" t="s">
        <v>550</v>
      </c>
      <c r="BM110" s="91" t="s">
        <v>625</v>
      </c>
    </row>
    <row r="111" spans="2:51" s="6" customFormat="1" ht="15.75" customHeight="1">
      <c r="B111" s="195"/>
      <c r="C111" s="196"/>
      <c r="D111" s="159" t="s">
        <v>147</v>
      </c>
      <c r="E111" s="197"/>
      <c r="F111" s="197" t="s">
        <v>605</v>
      </c>
      <c r="G111" s="196"/>
      <c r="H111" s="196"/>
      <c r="J111" s="196"/>
      <c r="K111" s="196"/>
      <c r="L111" s="198"/>
      <c r="M111" s="199"/>
      <c r="N111" s="196"/>
      <c r="O111" s="196"/>
      <c r="P111" s="196"/>
      <c r="Q111" s="196"/>
      <c r="R111" s="196"/>
      <c r="S111" s="196"/>
      <c r="T111" s="200"/>
      <c r="AT111" s="201" t="s">
        <v>147</v>
      </c>
      <c r="AU111" s="201" t="s">
        <v>142</v>
      </c>
      <c r="AV111" s="201" t="s">
        <v>22</v>
      </c>
      <c r="AW111" s="201" t="s">
        <v>106</v>
      </c>
      <c r="AX111" s="201" t="s">
        <v>77</v>
      </c>
      <c r="AY111" s="201" t="s">
        <v>127</v>
      </c>
    </row>
    <row r="112" spans="2:51" s="6" customFormat="1" ht="15.75" customHeight="1">
      <c r="B112" s="161"/>
      <c r="C112" s="162"/>
      <c r="D112" s="169" t="s">
        <v>147</v>
      </c>
      <c r="E112" s="162"/>
      <c r="F112" s="163" t="s">
        <v>134</v>
      </c>
      <c r="G112" s="162"/>
      <c r="H112" s="164">
        <v>4</v>
      </c>
      <c r="J112" s="162"/>
      <c r="K112" s="162"/>
      <c r="L112" s="165"/>
      <c r="M112" s="166"/>
      <c r="N112" s="162"/>
      <c r="O112" s="162"/>
      <c r="P112" s="162"/>
      <c r="Q112" s="162"/>
      <c r="R112" s="162"/>
      <c r="S112" s="162"/>
      <c r="T112" s="167"/>
      <c r="AT112" s="168" t="s">
        <v>147</v>
      </c>
      <c r="AU112" s="168" t="s">
        <v>142</v>
      </c>
      <c r="AV112" s="168" t="s">
        <v>21</v>
      </c>
      <c r="AW112" s="168" t="s">
        <v>106</v>
      </c>
      <c r="AX112" s="168" t="s">
        <v>77</v>
      </c>
      <c r="AY112" s="168" t="s">
        <v>127</v>
      </c>
    </row>
    <row r="113" spans="2:51" s="6" customFormat="1" ht="15.75" customHeight="1">
      <c r="B113" s="170"/>
      <c r="C113" s="171"/>
      <c r="D113" s="169" t="s">
        <v>147</v>
      </c>
      <c r="E113" s="171"/>
      <c r="F113" s="172" t="s">
        <v>151</v>
      </c>
      <c r="G113" s="171"/>
      <c r="H113" s="173">
        <v>4</v>
      </c>
      <c r="J113" s="171"/>
      <c r="K113" s="171"/>
      <c r="L113" s="174"/>
      <c r="M113" s="175"/>
      <c r="N113" s="171"/>
      <c r="O113" s="171"/>
      <c r="P113" s="171"/>
      <c r="Q113" s="171"/>
      <c r="R113" s="171"/>
      <c r="S113" s="171"/>
      <c r="T113" s="176"/>
      <c r="AT113" s="177" t="s">
        <v>147</v>
      </c>
      <c r="AU113" s="177" t="s">
        <v>142</v>
      </c>
      <c r="AV113" s="177" t="s">
        <v>134</v>
      </c>
      <c r="AW113" s="177" t="s">
        <v>106</v>
      </c>
      <c r="AX113" s="177" t="s">
        <v>22</v>
      </c>
      <c r="AY113" s="177" t="s">
        <v>127</v>
      </c>
    </row>
    <row r="114" spans="2:65" s="6" customFormat="1" ht="15.75" customHeight="1">
      <c r="B114" s="24"/>
      <c r="C114" s="147" t="s">
        <v>173</v>
      </c>
      <c r="D114" s="147" t="s">
        <v>129</v>
      </c>
      <c r="E114" s="148" t="s">
        <v>626</v>
      </c>
      <c r="F114" s="149" t="s">
        <v>627</v>
      </c>
      <c r="G114" s="150" t="s">
        <v>132</v>
      </c>
      <c r="H114" s="151">
        <v>9</v>
      </c>
      <c r="I114" s="152"/>
      <c r="J114" s="153">
        <f>ROUND($I$114*$H$114,2)</f>
        <v>0</v>
      </c>
      <c r="K114" s="149" t="s">
        <v>603</v>
      </c>
      <c r="L114" s="44"/>
      <c r="M114" s="154"/>
      <c r="N114" s="155" t="s">
        <v>48</v>
      </c>
      <c r="O114" s="25"/>
      <c r="P114" s="25"/>
      <c r="Q114" s="156">
        <v>0</v>
      </c>
      <c r="R114" s="156">
        <f>$Q$114*$H$114</f>
        <v>0</v>
      </c>
      <c r="S114" s="156">
        <v>0</v>
      </c>
      <c r="T114" s="157">
        <f>$S$114*$H$114</f>
        <v>0</v>
      </c>
      <c r="AR114" s="91" t="s">
        <v>550</v>
      </c>
      <c r="AT114" s="91" t="s">
        <v>129</v>
      </c>
      <c r="AU114" s="91" t="s">
        <v>142</v>
      </c>
      <c r="AY114" s="6" t="s">
        <v>127</v>
      </c>
      <c r="BE114" s="158">
        <f>IF($N$114="základní",$J$114,0)</f>
        <v>0</v>
      </c>
      <c r="BF114" s="158">
        <f>IF($N$114="snížená",$J$114,0)</f>
        <v>0</v>
      </c>
      <c r="BG114" s="158">
        <f>IF($N$114="zákl. přenesená",$J$114,0)</f>
        <v>0</v>
      </c>
      <c r="BH114" s="158">
        <f>IF($N$114="sníž. přenesená",$J$114,0)</f>
        <v>0</v>
      </c>
      <c r="BI114" s="158">
        <f>IF($N$114="nulová",$J$114,0)</f>
        <v>0</v>
      </c>
      <c r="BJ114" s="91" t="s">
        <v>22</v>
      </c>
      <c r="BK114" s="158">
        <f>ROUND($I$114*$H$114,2)</f>
        <v>0</v>
      </c>
      <c r="BL114" s="91" t="s">
        <v>550</v>
      </c>
      <c r="BM114" s="91" t="s">
        <v>628</v>
      </c>
    </row>
    <row r="115" spans="2:51" s="6" customFormat="1" ht="15.75" customHeight="1">
      <c r="B115" s="195"/>
      <c r="C115" s="196"/>
      <c r="D115" s="159" t="s">
        <v>147</v>
      </c>
      <c r="E115" s="197"/>
      <c r="F115" s="197" t="s">
        <v>605</v>
      </c>
      <c r="G115" s="196"/>
      <c r="H115" s="196"/>
      <c r="J115" s="196"/>
      <c r="K115" s="196"/>
      <c r="L115" s="198"/>
      <c r="M115" s="199"/>
      <c r="N115" s="196"/>
      <c r="O115" s="196"/>
      <c r="P115" s="196"/>
      <c r="Q115" s="196"/>
      <c r="R115" s="196"/>
      <c r="S115" s="196"/>
      <c r="T115" s="200"/>
      <c r="AT115" s="201" t="s">
        <v>147</v>
      </c>
      <c r="AU115" s="201" t="s">
        <v>142</v>
      </c>
      <c r="AV115" s="201" t="s">
        <v>22</v>
      </c>
      <c r="AW115" s="201" t="s">
        <v>106</v>
      </c>
      <c r="AX115" s="201" t="s">
        <v>77</v>
      </c>
      <c r="AY115" s="201" t="s">
        <v>127</v>
      </c>
    </row>
    <row r="116" spans="2:51" s="6" customFormat="1" ht="15.75" customHeight="1">
      <c r="B116" s="161"/>
      <c r="C116" s="162"/>
      <c r="D116" s="169" t="s">
        <v>147</v>
      </c>
      <c r="E116" s="162"/>
      <c r="F116" s="163" t="s">
        <v>177</v>
      </c>
      <c r="G116" s="162"/>
      <c r="H116" s="164">
        <v>9</v>
      </c>
      <c r="J116" s="162"/>
      <c r="K116" s="162"/>
      <c r="L116" s="165"/>
      <c r="M116" s="166"/>
      <c r="N116" s="162"/>
      <c r="O116" s="162"/>
      <c r="P116" s="162"/>
      <c r="Q116" s="162"/>
      <c r="R116" s="162"/>
      <c r="S116" s="162"/>
      <c r="T116" s="167"/>
      <c r="AT116" s="168" t="s">
        <v>147</v>
      </c>
      <c r="AU116" s="168" t="s">
        <v>142</v>
      </c>
      <c r="AV116" s="168" t="s">
        <v>21</v>
      </c>
      <c r="AW116" s="168" t="s">
        <v>106</v>
      </c>
      <c r="AX116" s="168" t="s">
        <v>77</v>
      </c>
      <c r="AY116" s="168" t="s">
        <v>127</v>
      </c>
    </row>
    <row r="117" spans="2:51" s="6" customFormat="1" ht="15.75" customHeight="1">
      <c r="B117" s="170"/>
      <c r="C117" s="171"/>
      <c r="D117" s="169" t="s">
        <v>147</v>
      </c>
      <c r="E117" s="171"/>
      <c r="F117" s="172" t="s">
        <v>151</v>
      </c>
      <c r="G117" s="171"/>
      <c r="H117" s="173">
        <v>9</v>
      </c>
      <c r="J117" s="171"/>
      <c r="K117" s="171"/>
      <c r="L117" s="174"/>
      <c r="M117" s="175"/>
      <c r="N117" s="171"/>
      <c r="O117" s="171"/>
      <c r="P117" s="171"/>
      <c r="Q117" s="171"/>
      <c r="R117" s="171"/>
      <c r="S117" s="171"/>
      <c r="T117" s="176"/>
      <c r="AT117" s="177" t="s">
        <v>147</v>
      </c>
      <c r="AU117" s="177" t="s">
        <v>142</v>
      </c>
      <c r="AV117" s="177" t="s">
        <v>134</v>
      </c>
      <c r="AW117" s="177" t="s">
        <v>106</v>
      </c>
      <c r="AX117" s="177" t="s">
        <v>22</v>
      </c>
      <c r="AY117" s="177" t="s">
        <v>127</v>
      </c>
    </row>
    <row r="118" spans="2:65" s="6" customFormat="1" ht="15.75" customHeight="1">
      <c r="B118" s="24"/>
      <c r="C118" s="181" t="s">
        <v>177</v>
      </c>
      <c r="D118" s="181" t="s">
        <v>286</v>
      </c>
      <c r="E118" s="182" t="s">
        <v>629</v>
      </c>
      <c r="F118" s="183" t="s">
        <v>630</v>
      </c>
      <c r="G118" s="184" t="s">
        <v>197</v>
      </c>
      <c r="H118" s="185">
        <v>9</v>
      </c>
      <c r="I118" s="186"/>
      <c r="J118" s="187">
        <f>ROUND($I$118*$H$118,2)</f>
        <v>0</v>
      </c>
      <c r="K118" s="183"/>
      <c r="L118" s="188"/>
      <c r="M118" s="189"/>
      <c r="N118" s="190" t="s">
        <v>48</v>
      </c>
      <c r="O118" s="25"/>
      <c r="P118" s="25"/>
      <c r="Q118" s="156">
        <v>6.9</v>
      </c>
      <c r="R118" s="156">
        <f>$Q$118*$H$118</f>
        <v>62.1</v>
      </c>
      <c r="S118" s="156">
        <v>0</v>
      </c>
      <c r="T118" s="157">
        <f>$S$118*$H$118</f>
        <v>0</v>
      </c>
      <c r="AR118" s="91" t="s">
        <v>608</v>
      </c>
      <c r="AT118" s="91" t="s">
        <v>286</v>
      </c>
      <c r="AU118" s="91" t="s">
        <v>142</v>
      </c>
      <c r="AY118" s="6" t="s">
        <v>127</v>
      </c>
      <c r="BE118" s="158">
        <f>IF($N$118="základní",$J$118,0)</f>
        <v>0</v>
      </c>
      <c r="BF118" s="158">
        <f>IF($N$118="snížená",$J$118,0)</f>
        <v>0</v>
      </c>
      <c r="BG118" s="158">
        <f>IF($N$118="zákl. přenesená",$J$118,0)</f>
        <v>0</v>
      </c>
      <c r="BH118" s="158">
        <f>IF($N$118="sníž. přenesená",$J$118,0)</f>
        <v>0</v>
      </c>
      <c r="BI118" s="158">
        <f>IF($N$118="nulová",$J$118,0)</f>
        <v>0</v>
      </c>
      <c r="BJ118" s="91" t="s">
        <v>22</v>
      </c>
      <c r="BK118" s="158">
        <f>ROUND($I$118*$H$118,2)</f>
        <v>0</v>
      </c>
      <c r="BL118" s="91" t="s">
        <v>550</v>
      </c>
      <c r="BM118" s="91" t="s">
        <v>631</v>
      </c>
    </row>
    <row r="119" spans="2:47" s="6" customFormat="1" ht="30.75" customHeight="1">
      <c r="B119" s="24"/>
      <c r="C119" s="25"/>
      <c r="D119" s="159" t="s">
        <v>136</v>
      </c>
      <c r="E119" s="25"/>
      <c r="F119" s="160" t="s">
        <v>632</v>
      </c>
      <c r="G119" s="25"/>
      <c r="H119" s="25"/>
      <c r="J119" s="25"/>
      <c r="K119" s="25"/>
      <c r="L119" s="44"/>
      <c r="M119" s="57"/>
      <c r="N119" s="25"/>
      <c r="O119" s="25"/>
      <c r="P119" s="25"/>
      <c r="Q119" s="25"/>
      <c r="R119" s="25"/>
      <c r="S119" s="25"/>
      <c r="T119" s="58"/>
      <c r="AT119" s="6" t="s">
        <v>136</v>
      </c>
      <c r="AU119" s="6" t="s">
        <v>142</v>
      </c>
    </row>
    <row r="120" spans="2:51" s="6" customFormat="1" ht="15.75" customHeight="1">
      <c r="B120" s="195"/>
      <c r="C120" s="196"/>
      <c r="D120" s="169" t="s">
        <v>147</v>
      </c>
      <c r="E120" s="196"/>
      <c r="F120" s="197" t="s">
        <v>605</v>
      </c>
      <c r="G120" s="196"/>
      <c r="H120" s="196"/>
      <c r="J120" s="196"/>
      <c r="K120" s="196"/>
      <c r="L120" s="198"/>
      <c r="M120" s="199"/>
      <c r="N120" s="196"/>
      <c r="O120" s="196"/>
      <c r="P120" s="196"/>
      <c r="Q120" s="196"/>
      <c r="R120" s="196"/>
      <c r="S120" s="196"/>
      <c r="T120" s="200"/>
      <c r="AT120" s="201" t="s">
        <v>147</v>
      </c>
      <c r="AU120" s="201" t="s">
        <v>142</v>
      </c>
      <c r="AV120" s="201" t="s">
        <v>22</v>
      </c>
      <c r="AW120" s="201" t="s">
        <v>106</v>
      </c>
      <c r="AX120" s="201" t="s">
        <v>77</v>
      </c>
      <c r="AY120" s="201" t="s">
        <v>127</v>
      </c>
    </row>
    <row r="121" spans="2:51" s="6" customFormat="1" ht="15.75" customHeight="1">
      <c r="B121" s="161"/>
      <c r="C121" s="162"/>
      <c r="D121" s="169" t="s">
        <v>147</v>
      </c>
      <c r="E121" s="162"/>
      <c r="F121" s="163" t="s">
        <v>177</v>
      </c>
      <c r="G121" s="162"/>
      <c r="H121" s="164">
        <v>9</v>
      </c>
      <c r="J121" s="162"/>
      <c r="K121" s="162"/>
      <c r="L121" s="165"/>
      <c r="M121" s="166"/>
      <c r="N121" s="162"/>
      <c r="O121" s="162"/>
      <c r="P121" s="162"/>
      <c r="Q121" s="162"/>
      <c r="R121" s="162"/>
      <c r="S121" s="162"/>
      <c r="T121" s="167"/>
      <c r="AT121" s="168" t="s">
        <v>147</v>
      </c>
      <c r="AU121" s="168" t="s">
        <v>142</v>
      </c>
      <c r="AV121" s="168" t="s">
        <v>21</v>
      </c>
      <c r="AW121" s="168" t="s">
        <v>106</v>
      </c>
      <c r="AX121" s="168" t="s">
        <v>77</v>
      </c>
      <c r="AY121" s="168" t="s">
        <v>127</v>
      </c>
    </row>
    <row r="122" spans="2:51" s="6" customFormat="1" ht="15.75" customHeight="1">
      <c r="B122" s="170"/>
      <c r="C122" s="171"/>
      <c r="D122" s="169" t="s">
        <v>147</v>
      </c>
      <c r="E122" s="171"/>
      <c r="F122" s="172" t="s">
        <v>151</v>
      </c>
      <c r="G122" s="171"/>
      <c r="H122" s="173">
        <v>9</v>
      </c>
      <c r="J122" s="171"/>
      <c r="K122" s="171"/>
      <c r="L122" s="174"/>
      <c r="M122" s="175"/>
      <c r="N122" s="171"/>
      <c r="O122" s="171"/>
      <c r="P122" s="171"/>
      <c r="Q122" s="171"/>
      <c r="R122" s="171"/>
      <c r="S122" s="171"/>
      <c r="T122" s="176"/>
      <c r="AT122" s="177" t="s">
        <v>147</v>
      </c>
      <c r="AU122" s="177" t="s">
        <v>142</v>
      </c>
      <c r="AV122" s="177" t="s">
        <v>134</v>
      </c>
      <c r="AW122" s="177" t="s">
        <v>106</v>
      </c>
      <c r="AX122" s="177" t="s">
        <v>22</v>
      </c>
      <c r="AY122" s="177" t="s">
        <v>127</v>
      </c>
    </row>
    <row r="123" spans="2:65" s="6" customFormat="1" ht="15.75" customHeight="1">
      <c r="B123" s="24"/>
      <c r="C123" s="181" t="s">
        <v>27</v>
      </c>
      <c r="D123" s="181" t="s">
        <v>286</v>
      </c>
      <c r="E123" s="182" t="s">
        <v>633</v>
      </c>
      <c r="F123" s="183" t="s">
        <v>634</v>
      </c>
      <c r="G123" s="184" t="s">
        <v>197</v>
      </c>
      <c r="H123" s="185">
        <v>9</v>
      </c>
      <c r="I123" s="186"/>
      <c r="J123" s="187">
        <f>ROUND($I$123*$H$123,2)</f>
        <v>0</v>
      </c>
      <c r="K123" s="183"/>
      <c r="L123" s="188"/>
      <c r="M123" s="189"/>
      <c r="N123" s="190" t="s">
        <v>48</v>
      </c>
      <c r="O123" s="25"/>
      <c r="P123" s="25"/>
      <c r="Q123" s="156">
        <v>6.9</v>
      </c>
      <c r="R123" s="156">
        <f>$Q$123*$H$123</f>
        <v>62.1</v>
      </c>
      <c r="S123" s="156">
        <v>0</v>
      </c>
      <c r="T123" s="157">
        <f>$S$123*$H$123</f>
        <v>0</v>
      </c>
      <c r="AR123" s="91" t="s">
        <v>608</v>
      </c>
      <c r="AT123" s="91" t="s">
        <v>286</v>
      </c>
      <c r="AU123" s="91" t="s">
        <v>142</v>
      </c>
      <c r="AY123" s="6" t="s">
        <v>127</v>
      </c>
      <c r="BE123" s="158">
        <f>IF($N$123="základní",$J$123,0)</f>
        <v>0</v>
      </c>
      <c r="BF123" s="158">
        <f>IF($N$123="snížená",$J$123,0)</f>
        <v>0</v>
      </c>
      <c r="BG123" s="158">
        <f>IF($N$123="zákl. přenesená",$J$123,0)</f>
        <v>0</v>
      </c>
      <c r="BH123" s="158">
        <f>IF($N$123="sníž. přenesená",$J$123,0)</f>
        <v>0</v>
      </c>
      <c r="BI123" s="158">
        <f>IF($N$123="nulová",$J$123,0)</f>
        <v>0</v>
      </c>
      <c r="BJ123" s="91" t="s">
        <v>22</v>
      </c>
      <c r="BK123" s="158">
        <f>ROUND($I$123*$H$123,2)</f>
        <v>0</v>
      </c>
      <c r="BL123" s="91" t="s">
        <v>550</v>
      </c>
      <c r="BM123" s="91" t="s">
        <v>635</v>
      </c>
    </row>
    <row r="124" spans="2:47" s="6" customFormat="1" ht="30.75" customHeight="1">
      <c r="B124" s="24"/>
      <c r="C124" s="25"/>
      <c r="D124" s="159" t="s">
        <v>136</v>
      </c>
      <c r="E124" s="25"/>
      <c r="F124" s="160" t="s">
        <v>632</v>
      </c>
      <c r="G124" s="25"/>
      <c r="H124" s="25"/>
      <c r="J124" s="25"/>
      <c r="K124" s="25"/>
      <c r="L124" s="44"/>
      <c r="M124" s="57"/>
      <c r="N124" s="25"/>
      <c r="O124" s="25"/>
      <c r="P124" s="25"/>
      <c r="Q124" s="25"/>
      <c r="R124" s="25"/>
      <c r="S124" s="25"/>
      <c r="T124" s="58"/>
      <c r="AT124" s="6" t="s">
        <v>136</v>
      </c>
      <c r="AU124" s="6" t="s">
        <v>142</v>
      </c>
    </row>
    <row r="125" spans="2:51" s="6" customFormat="1" ht="15.75" customHeight="1">
      <c r="B125" s="195"/>
      <c r="C125" s="196"/>
      <c r="D125" s="169" t="s">
        <v>147</v>
      </c>
      <c r="E125" s="196"/>
      <c r="F125" s="197" t="s">
        <v>605</v>
      </c>
      <c r="G125" s="196"/>
      <c r="H125" s="196"/>
      <c r="J125" s="196"/>
      <c r="K125" s="196"/>
      <c r="L125" s="198"/>
      <c r="M125" s="199"/>
      <c r="N125" s="196"/>
      <c r="O125" s="196"/>
      <c r="P125" s="196"/>
      <c r="Q125" s="196"/>
      <c r="R125" s="196"/>
      <c r="S125" s="196"/>
      <c r="T125" s="200"/>
      <c r="AT125" s="201" t="s">
        <v>147</v>
      </c>
      <c r="AU125" s="201" t="s">
        <v>142</v>
      </c>
      <c r="AV125" s="201" t="s">
        <v>22</v>
      </c>
      <c r="AW125" s="201" t="s">
        <v>106</v>
      </c>
      <c r="AX125" s="201" t="s">
        <v>77</v>
      </c>
      <c r="AY125" s="201" t="s">
        <v>127</v>
      </c>
    </row>
    <row r="126" spans="2:51" s="6" customFormat="1" ht="15.75" customHeight="1">
      <c r="B126" s="161"/>
      <c r="C126" s="162"/>
      <c r="D126" s="169" t="s">
        <v>147</v>
      </c>
      <c r="E126" s="162"/>
      <c r="F126" s="163" t="s">
        <v>177</v>
      </c>
      <c r="G126" s="162"/>
      <c r="H126" s="164">
        <v>9</v>
      </c>
      <c r="J126" s="162"/>
      <c r="K126" s="162"/>
      <c r="L126" s="165"/>
      <c r="M126" s="166"/>
      <c r="N126" s="162"/>
      <c r="O126" s="162"/>
      <c r="P126" s="162"/>
      <c r="Q126" s="162"/>
      <c r="R126" s="162"/>
      <c r="S126" s="162"/>
      <c r="T126" s="167"/>
      <c r="AT126" s="168" t="s">
        <v>147</v>
      </c>
      <c r="AU126" s="168" t="s">
        <v>142</v>
      </c>
      <c r="AV126" s="168" t="s">
        <v>21</v>
      </c>
      <c r="AW126" s="168" t="s">
        <v>106</v>
      </c>
      <c r="AX126" s="168" t="s">
        <v>77</v>
      </c>
      <c r="AY126" s="168" t="s">
        <v>127</v>
      </c>
    </row>
    <row r="127" spans="2:51" s="6" customFormat="1" ht="15.75" customHeight="1">
      <c r="B127" s="170"/>
      <c r="C127" s="171"/>
      <c r="D127" s="169" t="s">
        <v>147</v>
      </c>
      <c r="E127" s="171"/>
      <c r="F127" s="172" t="s">
        <v>151</v>
      </c>
      <c r="G127" s="171"/>
      <c r="H127" s="173">
        <v>9</v>
      </c>
      <c r="J127" s="171"/>
      <c r="K127" s="171"/>
      <c r="L127" s="174"/>
      <c r="M127" s="175"/>
      <c r="N127" s="171"/>
      <c r="O127" s="171"/>
      <c r="P127" s="171"/>
      <c r="Q127" s="171"/>
      <c r="R127" s="171"/>
      <c r="S127" s="171"/>
      <c r="T127" s="176"/>
      <c r="AT127" s="177" t="s">
        <v>147</v>
      </c>
      <c r="AU127" s="177" t="s">
        <v>142</v>
      </c>
      <c r="AV127" s="177" t="s">
        <v>134</v>
      </c>
      <c r="AW127" s="177" t="s">
        <v>106</v>
      </c>
      <c r="AX127" s="177" t="s">
        <v>22</v>
      </c>
      <c r="AY127" s="177" t="s">
        <v>127</v>
      </c>
    </row>
    <row r="128" spans="2:65" s="6" customFormat="1" ht="15.75" customHeight="1">
      <c r="B128" s="24"/>
      <c r="C128" s="181" t="s">
        <v>185</v>
      </c>
      <c r="D128" s="181" t="s">
        <v>286</v>
      </c>
      <c r="E128" s="182" t="s">
        <v>636</v>
      </c>
      <c r="F128" s="183" t="s">
        <v>637</v>
      </c>
      <c r="G128" s="184" t="s">
        <v>197</v>
      </c>
      <c r="H128" s="185">
        <v>5</v>
      </c>
      <c r="I128" s="186"/>
      <c r="J128" s="187">
        <f>ROUND($I$128*$H$128,2)</f>
        <v>0</v>
      </c>
      <c r="K128" s="183"/>
      <c r="L128" s="188"/>
      <c r="M128" s="189"/>
      <c r="N128" s="190" t="s">
        <v>48</v>
      </c>
      <c r="O128" s="25"/>
      <c r="P128" s="25"/>
      <c r="Q128" s="156">
        <v>0</v>
      </c>
      <c r="R128" s="156">
        <f>$Q$128*$H$128</f>
        <v>0</v>
      </c>
      <c r="S128" s="156">
        <v>0</v>
      </c>
      <c r="T128" s="157">
        <f>$S$128*$H$128</f>
        <v>0</v>
      </c>
      <c r="AR128" s="91" t="s">
        <v>608</v>
      </c>
      <c r="AT128" s="91" t="s">
        <v>286</v>
      </c>
      <c r="AU128" s="91" t="s">
        <v>142</v>
      </c>
      <c r="AY128" s="6" t="s">
        <v>127</v>
      </c>
      <c r="BE128" s="158">
        <f>IF($N$128="základní",$J$128,0)</f>
        <v>0</v>
      </c>
      <c r="BF128" s="158">
        <f>IF($N$128="snížená",$J$128,0)</f>
        <v>0</v>
      </c>
      <c r="BG128" s="158">
        <f>IF($N$128="zákl. přenesená",$J$128,0)</f>
        <v>0</v>
      </c>
      <c r="BH128" s="158">
        <f>IF($N$128="sníž. přenesená",$J$128,0)</f>
        <v>0</v>
      </c>
      <c r="BI128" s="158">
        <f>IF($N$128="nulová",$J$128,0)</f>
        <v>0</v>
      </c>
      <c r="BJ128" s="91" t="s">
        <v>22</v>
      </c>
      <c r="BK128" s="158">
        <f>ROUND($I$128*$H$128,2)</f>
        <v>0</v>
      </c>
      <c r="BL128" s="91" t="s">
        <v>550</v>
      </c>
      <c r="BM128" s="91" t="s">
        <v>638</v>
      </c>
    </row>
    <row r="129" spans="2:47" s="6" customFormat="1" ht="30.75" customHeight="1">
      <c r="B129" s="24"/>
      <c r="C129" s="25"/>
      <c r="D129" s="159" t="s">
        <v>136</v>
      </c>
      <c r="E129" s="25"/>
      <c r="F129" s="160" t="s">
        <v>610</v>
      </c>
      <c r="G129" s="25"/>
      <c r="H129" s="25"/>
      <c r="J129" s="25"/>
      <c r="K129" s="25"/>
      <c r="L129" s="44"/>
      <c r="M129" s="57"/>
      <c r="N129" s="25"/>
      <c r="O129" s="25"/>
      <c r="P129" s="25"/>
      <c r="Q129" s="25"/>
      <c r="R129" s="25"/>
      <c r="S129" s="25"/>
      <c r="T129" s="58"/>
      <c r="AT129" s="6" t="s">
        <v>136</v>
      </c>
      <c r="AU129" s="6" t="s">
        <v>142</v>
      </c>
    </row>
    <row r="130" spans="2:51" s="6" customFormat="1" ht="15.75" customHeight="1">
      <c r="B130" s="195"/>
      <c r="C130" s="196"/>
      <c r="D130" s="169" t="s">
        <v>147</v>
      </c>
      <c r="E130" s="196"/>
      <c r="F130" s="197" t="s">
        <v>605</v>
      </c>
      <c r="G130" s="196"/>
      <c r="H130" s="196"/>
      <c r="J130" s="196"/>
      <c r="K130" s="196"/>
      <c r="L130" s="198"/>
      <c r="M130" s="199"/>
      <c r="N130" s="196"/>
      <c r="O130" s="196"/>
      <c r="P130" s="196"/>
      <c r="Q130" s="196"/>
      <c r="R130" s="196"/>
      <c r="S130" s="196"/>
      <c r="T130" s="200"/>
      <c r="AT130" s="201" t="s">
        <v>147</v>
      </c>
      <c r="AU130" s="201" t="s">
        <v>142</v>
      </c>
      <c r="AV130" s="201" t="s">
        <v>22</v>
      </c>
      <c r="AW130" s="201" t="s">
        <v>106</v>
      </c>
      <c r="AX130" s="201" t="s">
        <v>77</v>
      </c>
      <c r="AY130" s="201" t="s">
        <v>127</v>
      </c>
    </row>
    <row r="131" spans="2:51" s="6" customFormat="1" ht="15.75" customHeight="1">
      <c r="B131" s="161"/>
      <c r="C131" s="162"/>
      <c r="D131" s="169" t="s">
        <v>147</v>
      </c>
      <c r="E131" s="162"/>
      <c r="F131" s="163" t="s">
        <v>159</v>
      </c>
      <c r="G131" s="162"/>
      <c r="H131" s="164">
        <v>5</v>
      </c>
      <c r="J131" s="162"/>
      <c r="K131" s="162"/>
      <c r="L131" s="165"/>
      <c r="M131" s="166"/>
      <c r="N131" s="162"/>
      <c r="O131" s="162"/>
      <c r="P131" s="162"/>
      <c r="Q131" s="162"/>
      <c r="R131" s="162"/>
      <c r="S131" s="162"/>
      <c r="T131" s="167"/>
      <c r="AT131" s="168" t="s">
        <v>147</v>
      </c>
      <c r="AU131" s="168" t="s">
        <v>142</v>
      </c>
      <c r="AV131" s="168" t="s">
        <v>21</v>
      </c>
      <c r="AW131" s="168" t="s">
        <v>106</v>
      </c>
      <c r="AX131" s="168" t="s">
        <v>77</v>
      </c>
      <c r="AY131" s="168" t="s">
        <v>127</v>
      </c>
    </row>
    <row r="132" spans="2:51" s="6" customFormat="1" ht="15.75" customHeight="1">
      <c r="B132" s="170"/>
      <c r="C132" s="171"/>
      <c r="D132" s="169" t="s">
        <v>147</v>
      </c>
      <c r="E132" s="171"/>
      <c r="F132" s="172" t="s">
        <v>151</v>
      </c>
      <c r="G132" s="171"/>
      <c r="H132" s="173">
        <v>5</v>
      </c>
      <c r="J132" s="171"/>
      <c r="K132" s="171"/>
      <c r="L132" s="174"/>
      <c r="M132" s="175"/>
      <c r="N132" s="171"/>
      <c r="O132" s="171"/>
      <c r="P132" s="171"/>
      <c r="Q132" s="171"/>
      <c r="R132" s="171"/>
      <c r="S132" s="171"/>
      <c r="T132" s="176"/>
      <c r="AT132" s="177" t="s">
        <v>147</v>
      </c>
      <c r="AU132" s="177" t="s">
        <v>142</v>
      </c>
      <c r="AV132" s="177" t="s">
        <v>134</v>
      </c>
      <c r="AW132" s="177" t="s">
        <v>106</v>
      </c>
      <c r="AX132" s="177" t="s">
        <v>22</v>
      </c>
      <c r="AY132" s="177" t="s">
        <v>127</v>
      </c>
    </row>
    <row r="133" spans="2:65" s="6" customFormat="1" ht="15.75" customHeight="1">
      <c r="B133" s="24"/>
      <c r="C133" s="181" t="s">
        <v>190</v>
      </c>
      <c r="D133" s="181" t="s">
        <v>286</v>
      </c>
      <c r="E133" s="182" t="s">
        <v>639</v>
      </c>
      <c r="F133" s="183" t="s">
        <v>640</v>
      </c>
      <c r="G133" s="184" t="s">
        <v>197</v>
      </c>
      <c r="H133" s="185">
        <v>9</v>
      </c>
      <c r="I133" s="186"/>
      <c r="J133" s="187">
        <f>ROUND($I$133*$H$133,2)</f>
        <v>0</v>
      </c>
      <c r="K133" s="183"/>
      <c r="L133" s="188"/>
      <c r="M133" s="189"/>
      <c r="N133" s="190" t="s">
        <v>48</v>
      </c>
      <c r="O133" s="25"/>
      <c r="P133" s="25"/>
      <c r="Q133" s="156">
        <v>0</v>
      </c>
      <c r="R133" s="156">
        <f>$Q$133*$H$133</f>
        <v>0</v>
      </c>
      <c r="S133" s="156">
        <v>0</v>
      </c>
      <c r="T133" s="157">
        <f>$S$133*$H$133</f>
        <v>0</v>
      </c>
      <c r="AR133" s="91" t="s">
        <v>608</v>
      </c>
      <c r="AT133" s="91" t="s">
        <v>286</v>
      </c>
      <c r="AU133" s="91" t="s">
        <v>142</v>
      </c>
      <c r="AY133" s="6" t="s">
        <v>127</v>
      </c>
      <c r="BE133" s="158">
        <f>IF($N$133="základní",$J$133,0)</f>
        <v>0</v>
      </c>
      <c r="BF133" s="158">
        <f>IF($N$133="snížená",$J$133,0)</f>
        <v>0</v>
      </c>
      <c r="BG133" s="158">
        <f>IF($N$133="zákl. přenesená",$J$133,0)</f>
        <v>0</v>
      </c>
      <c r="BH133" s="158">
        <f>IF($N$133="sníž. přenesená",$J$133,0)</f>
        <v>0</v>
      </c>
      <c r="BI133" s="158">
        <f>IF($N$133="nulová",$J$133,0)</f>
        <v>0</v>
      </c>
      <c r="BJ133" s="91" t="s">
        <v>22</v>
      </c>
      <c r="BK133" s="158">
        <f>ROUND($I$133*$H$133,2)</f>
        <v>0</v>
      </c>
      <c r="BL133" s="91" t="s">
        <v>550</v>
      </c>
      <c r="BM133" s="91" t="s">
        <v>641</v>
      </c>
    </row>
    <row r="134" spans="2:47" s="6" customFormat="1" ht="30.75" customHeight="1">
      <c r="B134" s="24"/>
      <c r="C134" s="25"/>
      <c r="D134" s="159" t="s">
        <v>136</v>
      </c>
      <c r="E134" s="25"/>
      <c r="F134" s="160" t="s">
        <v>610</v>
      </c>
      <c r="G134" s="25"/>
      <c r="H134" s="25"/>
      <c r="J134" s="25"/>
      <c r="K134" s="25"/>
      <c r="L134" s="44"/>
      <c r="M134" s="57"/>
      <c r="N134" s="25"/>
      <c r="O134" s="25"/>
      <c r="P134" s="25"/>
      <c r="Q134" s="25"/>
      <c r="R134" s="25"/>
      <c r="S134" s="25"/>
      <c r="T134" s="58"/>
      <c r="AT134" s="6" t="s">
        <v>136</v>
      </c>
      <c r="AU134" s="6" t="s">
        <v>142</v>
      </c>
    </row>
    <row r="135" spans="2:51" s="6" customFormat="1" ht="15.75" customHeight="1">
      <c r="B135" s="195"/>
      <c r="C135" s="196"/>
      <c r="D135" s="169" t="s">
        <v>147</v>
      </c>
      <c r="E135" s="196"/>
      <c r="F135" s="197" t="s">
        <v>605</v>
      </c>
      <c r="G135" s="196"/>
      <c r="H135" s="196"/>
      <c r="J135" s="196"/>
      <c r="K135" s="196"/>
      <c r="L135" s="198"/>
      <c r="M135" s="199"/>
      <c r="N135" s="196"/>
      <c r="O135" s="196"/>
      <c r="P135" s="196"/>
      <c r="Q135" s="196"/>
      <c r="R135" s="196"/>
      <c r="S135" s="196"/>
      <c r="T135" s="200"/>
      <c r="AT135" s="201" t="s">
        <v>147</v>
      </c>
      <c r="AU135" s="201" t="s">
        <v>142</v>
      </c>
      <c r="AV135" s="201" t="s">
        <v>22</v>
      </c>
      <c r="AW135" s="201" t="s">
        <v>106</v>
      </c>
      <c r="AX135" s="201" t="s">
        <v>77</v>
      </c>
      <c r="AY135" s="201" t="s">
        <v>127</v>
      </c>
    </row>
    <row r="136" spans="2:51" s="6" customFormat="1" ht="15.75" customHeight="1">
      <c r="B136" s="161"/>
      <c r="C136" s="162"/>
      <c r="D136" s="169" t="s">
        <v>147</v>
      </c>
      <c r="E136" s="162"/>
      <c r="F136" s="163" t="s">
        <v>177</v>
      </c>
      <c r="G136" s="162"/>
      <c r="H136" s="164">
        <v>9</v>
      </c>
      <c r="J136" s="162"/>
      <c r="K136" s="162"/>
      <c r="L136" s="165"/>
      <c r="M136" s="166"/>
      <c r="N136" s="162"/>
      <c r="O136" s="162"/>
      <c r="P136" s="162"/>
      <c r="Q136" s="162"/>
      <c r="R136" s="162"/>
      <c r="S136" s="162"/>
      <c r="T136" s="167"/>
      <c r="AT136" s="168" t="s">
        <v>147</v>
      </c>
      <c r="AU136" s="168" t="s">
        <v>142</v>
      </c>
      <c r="AV136" s="168" t="s">
        <v>21</v>
      </c>
      <c r="AW136" s="168" t="s">
        <v>106</v>
      </c>
      <c r="AX136" s="168" t="s">
        <v>77</v>
      </c>
      <c r="AY136" s="168" t="s">
        <v>127</v>
      </c>
    </row>
    <row r="137" spans="2:51" s="6" customFormat="1" ht="15.75" customHeight="1">
      <c r="B137" s="170"/>
      <c r="C137" s="171"/>
      <c r="D137" s="169" t="s">
        <v>147</v>
      </c>
      <c r="E137" s="171"/>
      <c r="F137" s="172" t="s">
        <v>151</v>
      </c>
      <c r="G137" s="171"/>
      <c r="H137" s="173">
        <v>9</v>
      </c>
      <c r="J137" s="171"/>
      <c r="K137" s="171"/>
      <c r="L137" s="174"/>
      <c r="M137" s="175"/>
      <c r="N137" s="171"/>
      <c r="O137" s="171"/>
      <c r="P137" s="171"/>
      <c r="Q137" s="171"/>
      <c r="R137" s="171"/>
      <c r="S137" s="171"/>
      <c r="T137" s="176"/>
      <c r="AT137" s="177" t="s">
        <v>147</v>
      </c>
      <c r="AU137" s="177" t="s">
        <v>142</v>
      </c>
      <c r="AV137" s="177" t="s">
        <v>134</v>
      </c>
      <c r="AW137" s="177" t="s">
        <v>106</v>
      </c>
      <c r="AX137" s="177" t="s">
        <v>22</v>
      </c>
      <c r="AY137" s="177" t="s">
        <v>127</v>
      </c>
    </row>
    <row r="138" spans="2:65" s="6" customFormat="1" ht="15.75" customHeight="1">
      <c r="B138" s="24"/>
      <c r="C138" s="181" t="s">
        <v>194</v>
      </c>
      <c r="D138" s="181" t="s">
        <v>286</v>
      </c>
      <c r="E138" s="182" t="s">
        <v>642</v>
      </c>
      <c r="F138" s="183" t="s">
        <v>643</v>
      </c>
      <c r="G138" s="184" t="s">
        <v>197</v>
      </c>
      <c r="H138" s="185">
        <v>5</v>
      </c>
      <c r="I138" s="186"/>
      <c r="J138" s="187">
        <f>ROUND($I$138*$H$138,2)</f>
        <v>0</v>
      </c>
      <c r="K138" s="183"/>
      <c r="L138" s="188"/>
      <c r="M138" s="189"/>
      <c r="N138" s="190" t="s">
        <v>48</v>
      </c>
      <c r="O138" s="25"/>
      <c r="P138" s="25"/>
      <c r="Q138" s="156">
        <v>0</v>
      </c>
      <c r="R138" s="156">
        <f>$Q$138*$H$138</f>
        <v>0</v>
      </c>
      <c r="S138" s="156">
        <v>0</v>
      </c>
      <c r="T138" s="157">
        <f>$S$138*$H$138</f>
        <v>0</v>
      </c>
      <c r="AR138" s="91" t="s">
        <v>608</v>
      </c>
      <c r="AT138" s="91" t="s">
        <v>286</v>
      </c>
      <c r="AU138" s="91" t="s">
        <v>142</v>
      </c>
      <c r="AY138" s="6" t="s">
        <v>127</v>
      </c>
      <c r="BE138" s="158">
        <f>IF($N$138="základní",$J$138,0)</f>
        <v>0</v>
      </c>
      <c r="BF138" s="158">
        <f>IF($N$138="snížená",$J$138,0)</f>
        <v>0</v>
      </c>
      <c r="BG138" s="158">
        <f>IF($N$138="zákl. přenesená",$J$138,0)</f>
        <v>0</v>
      </c>
      <c r="BH138" s="158">
        <f>IF($N$138="sníž. přenesená",$J$138,0)</f>
        <v>0</v>
      </c>
      <c r="BI138" s="158">
        <f>IF($N$138="nulová",$J$138,0)</f>
        <v>0</v>
      </c>
      <c r="BJ138" s="91" t="s">
        <v>22</v>
      </c>
      <c r="BK138" s="158">
        <f>ROUND($I$138*$H$138,2)</f>
        <v>0</v>
      </c>
      <c r="BL138" s="91" t="s">
        <v>550</v>
      </c>
      <c r="BM138" s="91" t="s">
        <v>644</v>
      </c>
    </row>
    <row r="139" spans="2:47" s="6" customFormat="1" ht="30.75" customHeight="1">
      <c r="B139" s="24"/>
      <c r="C139" s="25"/>
      <c r="D139" s="159" t="s">
        <v>136</v>
      </c>
      <c r="E139" s="25"/>
      <c r="F139" s="160" t="s">
        <v>610</v>
      </c>
      <c r="G139" s="25"/>
      <c r="H139" s="25"/>
      <c r="J139" s="25"/>
      <c r="K139" s="25"/>
      <c r="L139" s="44"/>
      <c r="M139" s="57"/>
      <c r="N139" s="25"/>
      <c r="O139" s="25"/>
      <c r="P139" s="25"/>
      <c r="Q139" s="25"/>
      <c r="R139" s="25"/>
      <c r="S139" s="25"/>
      <c r="T139" s="58"/>
      <c r="AT139" s="6" t="s">
        <v>136</v>
      </c>
      <c r="AU139" s="6" t="s">
        <v>142</v>
      </c>
    </row>
    <row r="140" spans="2:51" s="6" customFormat="1" ht="15.75" customHeight="1">
      <c r="B140" s="195"/>
      <c r="C140" s="196"/>
      <c r="D140" s="169" t="s">
        <v>147</v>
      </c>
      <c r="E140" s="196"/>
      <c r="F140" s="197" t="s">
        <v>605</v>
      </c>
      <c r="G140" s="196"/>
      <c r="H140" s="196"/>
      <c r="J140" s="196"/>
      <c r="K140" s="196"/>
      <c r="L140" s="198"/>
      <c r="M140" s="199"/>
      <c r="N140" s="196"/>
      <c r="O140" s="196"/>
      <c r="P140" s="196"/>
      <c r="Q140" s="196"/>
      <c r="R140" s="196"/>
      <c r="S140" s="196"/>
      <c r="T140" s="200"/>
      <c r="AT140" s="201" t="s">
        <v>147</v>
      </c>
      <c r="AU140" s="201" t="s">
        <v>142</v>
      </c>
      <c r="AV140" s="201" t="s">
        <v>22</v>
      </c>
      <c r="AW140" s="201" t="s">
        <v>106</v>
      </c>
      <c r="AX140" s="201" t="s">
        <v>77</v>
      </c>
      <c r="AY140" s="201" t="s">
        <v>127</v>
      </c>
    </row>
    <row r="141" spans="2:51" s="6" customFormat="1" ht="15.75" customHeight="1">
      <c r="B141" s="161"/>
      <c r="C141" s="162"/>
      <c r="D141" s="169" t="s">
        <v>147</v>
      </c>
      <c r="E141" s="162"/>
      <c r="F141" s="163" t="s">
        <v>159</v>
      </c>
      <c r="G141" s="162"/>
      <c r="H141" s="164">
        <v>5</v>
      </c>
      <c r="J141" s="162"/>
      <c r="K141" s="162"/>
      <c r="L141" s="165"/>
      <c r="M141" s="166"/>
      <c r="N141" s="162"/>
      <c r="O141" s="162"/>
      <c r="P141" s="162"/>
      <c r="Q141" s="162"/>
      <c r="R141" s="162"/>
      <c r="S141" s="162"/>
      <c r="T141" s="167"/>
      <c r="AT141" s="168" t="s">
        <v>147</v>
      </c>
      <c r="AU141" s="168" t="s">
        <v>142</v>
      </c>
      <c r="AV141" s="168" t="s">
        <v>21</v>
      </c>
      <c r="AW141" s="168" t="s">
        <v>106</v>
      </c>
      <c r="AX141" s="168" t="s">
        <v>22</v>
      </c>
      <c r="AY141" s="168" t="s">
        <v>127</v>
      </c>
    </row>
    <row r="142" spans="2:51" s="6" customFormat="1" ht="15.75" customHeight="1">
      <c r="B142" s="170"/>
      <c r="C142" s="171"/>
      <c r="D142" s="169" t="s">
        <v>147</v>
      </c>
      <c r="E142" s="171"/>
      <c r="F142" s="172" t="s">
        <v>151</v>
      </c>
      <c r="G142" s="171"/>
      <c r="H142" s="173">
        <v>5</v>
      </c>
      <c r="J142" s="171"/>
      <c r="K142" s="171"/>
      <c r="L142" s="174"/>
      <c r="M142" s="175"/>
      <c r="N142" s="171"/>
      <c r="O142" s="171"/>
      <c r="P142" s="171"/>
      <c r="Q142" s="171"/>
      <c r="R142" s="171"/>
      <c r="S142" s="171"/>
      <c r="T142" s="176"/>
      <c r="AT142" s="177" t="s">
        <v>147</v>
      </c>
      <c r="AU142" s="177" t="s">
        <v>142</v>
      </c>
      <c r="AV142" s="177" t="s">
        <v>134</v>
      </c>
      <c r="AW142" s="177" t="s">
        <v>106</v>
      </c>
      <c r="AX142" s="177" t="s">
        <v>77</v>
      </c>
      <c r="AY142" s="177" t="s">
        <v>127</v>
      </c>
    </row>
    <row r="143" spans="2:65" s="6" customFormat="1" ht="15.75" customHeight="1">
      <c r="B143" s="24"/>
      <c r="C143" s="147" t="s">
        <v>202</v>
      </c>
      <c r="D143" s="147" t="s">
        <v>129</v>
      </c>
      <c r="E143" s="148" t="s">
        <v>645</v>
      </c>
      <c r="F143" s="149" t="s">
        <v>646</v>
      </c>
      <c r="G143" s="150" t="s">
        <v>197</v>
      </c>
      <c r="H143" s="151">
        <v>5</v>
      </c>
      <c r="I143" s="152"/>
      <c r="J143" s="153">
        <f>ROUND($I$143*$H$143,2)</f>
        <v>0</v>
      </c>
      <c r="K143" s="149"/>
      <c r="L143" s="44"/>
      <c r="M143" s="154"/>
      <c r="N143" s="155" t="s">
        <v>48</v>
      </c>
      <c r="O143" s="25"/>
      <c r="P143" s="25"/>
      <c r="Q143" s="156">
        <v>0</v>
      </c>
      <c r="R143" s="156">
        <f>$Q$143*$H$143</f>
        <v>0</v>
      </c>
      <c r="S143" s="156">
        <v>0</v>
      </c>
      <c r="T143" s="157">
        <f>$S$143*$H$143</f>
        <v>0</v>
      </c>
      <c r="AR143" s="91" t="s">
        <v>550</v>
      </c>
      <c r="AT143" s="91" t="s">
        <v>129</v>
      </c>
      <c r="AU143" s="91" t="s">
        <v>142</v>
      </c>
      <c r="AY143" s="6" t="s">
        <v>127</v>
      </c>
      <c r="BE143" s="158">
        <f>IF($N$143="základní",$J$143,0)</f>
        <v>0</v>
      </c>
      <c r="BF143" s="158">
        <f>IF($N$143="snížená",$J$143,0)</f>
        <v>0</v>
      </c>
      <c r="BG143" s="158">
        <f>IF($N$143="zákl. přenesená",$J$143,0)</f>
        <v>0</v>
      </c>
      <c r="BH143" s="158">
        <f>IF($N$143="sníž. přenesená",$J$143,0)</f>
        <v>0</v>
      </c>
      <c r="BI143" s="158">
        <f>IF($N$143="nulová",$J$143,0)</f>
        <v>0</v>
      </c>
      <c r="BJ143" s="91" t="s">
        <v>22</v>
      </c>
      <c r="BK143" s="158">
        <f>ROUND($I$143*$H$143,2)</f>
        <v>0</v>
      </c>
      <c r="BL143" s="91" t="s">
        <v>550</v>
      </c>
      <c r="BM143" s="91" t="s">
        <v>647</v>
      </c>
    </row>
    <row r="144" spans="2:51" s="6" customFormat="1" ht="15.75" customHeight="1">
      <c r="B144" s="195"/>
      <c r="C144" s="196"/>
      <c r="D144" s="159" t="s">
        <v>147</v>
      </c>
      <c r="E144" s="197"/>
      <c r="F144" s="197" t="s">
        <v>605</v>
      </c>
      <c r="G144" s="196"/>
      <c r="H144" s="196"/>
      <c r="J144" s="196"/>
      <c r="K144" s="196"/>
      <c r="L144" s="198"/>
      <c r="M144" s="199"/>
      <c r="N144" s="196"/>
      <c r="O144" s="196"/>
      <c r="P144" s="196"/>
      <c r="Q144" s="196"/>
      <c r="R144" s="196"/>
      <c r="S144" s="196"/>
      <c r="T144" s="200"/>
      <c r="AT144" s="201" t="s">
        <v>147</v>
      </c>
      <c r="AU144" s="201" t="s">
        <v>142</v>
      </c>
      <c r="AV144" s="201" t="s">
        <v>22</v>
      </c>
      <c r="AW144" s="201" t="s">
        <v>106</v>
      </c>
      <c r="AX144" s="201" t="s">
        <v>77</v>
      </c>
      <c r="AY144" s="201" t="s">
        <v>127</v>
      </c>
    </row>
    <row r="145" spans="2:51" s="6" customFormat="1" ht="15.75" customHeight="1">
      <c r="B145" s="161"/>
      <c r="C145" s="162"/>
      <c r="D145" s="169" t="s">
        <v>147</v>
      </c>
      <c r="E145" s="162"/>
      <c r="F145" s="163" t="s">
        <v>159</v>
      </c>
      <c r="G145" s="162"/>
      <c r="H145" s="164">
        <v>5</v>
      </c>
      <c r="J145" s="162"/>
      <c r="K145" s="162"/>
      <c r="L145" s="165"/>
      <c r="M145" s="166"/>
      <c r="N145" s="162"/>
      <c r="O145" s="162"/>
      <c r="P145" s="162"/>
      <c r="Q145" s="162"/>
      <c r="R145" s="162"/>
      <c r="S145" s="162"/>
      <c r="T145" s="167"/>
      <c r="AT145" s="168" t="s">
        <v>147</v>
      </c>
      <c r="AU145" s="168" t="s">
        <v>142</v>
      </c>
      <c r="AV145" s="168" t="s">
        <v>21</v>
      </c>
      <c r="AW145" s="168" t="s">
        <v>106</v>
      </c>
      <c r="AX145" s="168" t="s">
        <v>77</v>
      </c>
      <c r="AY145" s="168" t="s">
        <v>127</v>
      </c>
    </row>
    <row r="146" spans="2:51" s="6" customFormat="1" ht="15.75" customHeight="1">
      <c r="B146" s="170"/>
      <c r="C146" s="171"/>
      <c r="D146" s="169" t="s">
        <v>147</v>
      </c>
      <c r="E146" s="171"/>
      <c r="F146" s="172" t="s">
        <v>151</v>
      </c>
      <c r="G146" s="171"/>
      <c r="H146" s="173">
        <v>5</v>
      </c>
      <c r="J146" s="171"/>
      <c r="K146" s="171"/>
      <c r="L146" s="174"/>
      <c r="M146" s="175"/>
      <c r="N146" s="171"/>
      <c r="O146" s="171"/>
      <c r="P146" s="171"/>
      <c r="Q146" s="171"/>
      <c r="R146" s="171"/>
      <c r="S146" s="171"/>
      <c r="T146" s="176"/>
      <c r="AT146" s="177" t="s">
        <v>147</v>
      </c>
      <c r="AU146" s="177" t="s">
        <v>142</v>
      </c>
      <c r="AV146" s="177" t="s">
        <v>134</v>
      </c>
      <c r="AW146" s="177" t="s">
        <v>106</v>
      </c>
      <c r="AX146" s="177" t="s">
        <v>22</v>
      </c>
      <c r="AY146" s="177" t="s">
        <v>127</v>
      </c>
    </row>
    <row r="147" spans="2:65" s="6" customFormat="1" ht="15.75" customHeight="1">
      <c r="B147" s="24"/>
      <c r="C147" s="181" t="s">
        <v>7</v>
      </c>
      <c r="D147" s="181" t="s">
        <v>286</v>
      </c>
      <c r="E147" s="182" t="s">
        <v>648</v>
      </c>
      <c r="F147" s="183" t="s">
        <v>649</v>
      </c>
      <c r="G147" s="184" t="s">
        <v>154</v>
      </c>
      <c r="H147" s="185">
        <v>3</v>
      </c>
      <c r="I147" s="186"/>
      <c r="J147" s="187">
        <f>ROUND($I$147*$H$147,2)</f>
        <v>0</v>
      </c>
      <c r="K147" s="183"/>
      <c r="L147" s="188"/>
      <c r="M147" s="189"/>
      <c r="N147" s="190" t="s">
        <v>48</v>
      </c>
      <c r="O147" s="25"/>
      <c r="P147" s="25"/>
      <c r="Q147" s="156">
        <v>0</v>
      </c>
      <c r="R147" s="156">
        <f>$Q$147*$H$147</f>
        <v>0</v>
      </c>
      <c r="S147" s="156">
        <v>0</v>
      </c>
      <c r="T147" s="157">
        <f>$S$147*$H$147</f>
        <v>0</v>
      </c>
      <c r="AR147" s="91" t="s">
        <v>608</v>
      </c>
      <c r="AT147" s="91" t="s">
        <v>286</v>
      </c>
      <c r="AU147" s="91" t="s">
        <v>142</v>
      </c>
      <c r="AY147" s="6" t="s">
        <v>127</v>
      </c>
      <c r="BE147" s="158">
        <f>IF($N$147="základní",$J$147,0)</f>
        <v>0</v>
      </c>
      <c r="BF147" s="158">
        <f>IF($N$147="snížená",$J$147,0)</f>
        <v>0</v>
      </c>
      <c r="BG147" s="158">
        <f>IF($N$147="zákl. přenesená",$J$147,0)</f>
        <v>0</v>
      </c>
      <c r="BH147" s="158">
        <f>IF($N$147="sníž. přenesená",$J$147,0)</f>
        <v>0</v>
      </c>
      <c r="BI147" s="158">
        <f>IF($N$147="nulová",$J$147,0)</f>
        <v>0</v>
      </c>
      <c r="BJ147" s="91" t="s">
        <v>22</v>
      </c>
      <c r="BK147" s="158">
        <f>ROUND($I$147*$H$147,2)</f>
        <v>0</v>
      </c>
      <c r="BL147" s="91" t="s">
        <v>550</v>
      </c>
      <c r="BM147" s="91" t="s">
        <v>650</v>
      </c>
    </row>
    <row r="148" spans="2:47" s="6" customFormat="1" ht="30.75" customHeight="1">
      <c r="B148" s="24"/>
      <c r="C148" s="25"/>
      <c r="D148" s="159" t="s">
        <v>136</v>
      </c>
      <c r="E148" s="25"/>
      <c r="F148" s="160" t="s">
        <v>610</v>
      </c>
      <c r="G148" s="25"/>
      <c r="H148" s="25"/>
      <c r="J148" s="25"/>
      <c r="K148" s="25"/>
      <c r="L148" s="44"/>
      <c r="M148" s="57"/>
      <c r="N148" s="25"/>
      <c r="O148" s="25"/>
      <c r="P148" s="25"/>
      <c r="Q148" s="25"/>
      <c r="R148" s="25"/>
      <c r="S148" s="25"/>
      <c r="T148" s="58"/>
      <c r="AT148" s="6" t="s">
        <v>136</v>
      </c>
      <c r="AU148" s="6" t="s">
        <v>142</v>
      </c>
    </row>
    <row r="149" spans="2:51" s="6" customFormat="1" ht="15.75" customHeight="1">
      <c r="B149" s="195"/>
      <c r="C149" s="196"/>
      <c r="D149" s="169" t="s">
        <v>147</v>
      </c>
      <c r="E149" s="196"/>
      <c r="F149" s="197" t="s">
        <v>605</v>
      </c>
      <c r="G149" s="196"/>
      <c r="H149" s="196"/>
      <c r="J149" s="196"/>
      <c r="K149" s="196"/>
      <c r="L149" s="198"/>
      <c r="M149" s="199"/>
      <c r="N149" s="196"/>
      <c r="O149" s="196"/>
      <c r="P149" s="196"/>
      <c r="Q149" s="196"/>
      <c r="R149" s="196"/>
      <c r="S149" s="196"/>
      <c r="T149" s="200"/>
      <c r="AT149" s="201" t="s">
        <v>147</v>
      </c>
      <c r="AU149" s="201" t="s">
        <v>142</v>
      </c>
      <c r="AV149" s="201" t="s">
        <v>22</v>
      </c>
      <c r="AW149" s="201" t="s">
        <v>106</v>
      </c>
      <c r="AX149" s="201" t="s">
        <v>77</v>
      </c>
      <c r="AY149" s="201" t="s">
        <v>127</v>
      </c>
    </row>
    <row r="150" spans="2:51" s="6" customFormat="1" ht="15.75" customHeight="1">
      <c r="B150" s="161"/>
      <c r="C150" s="162"/>
      <c r="D150" s="169" t="s">
        <v>147</v>
      </c>
      <c r="E150" s="162"/>
      <c r="F150" s="163" t="s">
        <v>142</v>
      </c>
      <c r="G150" s="162"/>
      <c r="H150" s="164">
        <v>3</v>
      </c>
      <c r="J150" s="162"/>
      <c r="K150" s="162"/>
      <c r="L150" s="165"/>
      <c r="M150" s="166"/>
      <c r="N150" s="162"/>
      <c r="O150" s="162"/>
      <c r="P150" s="162"/>
      <c r="Q150" s="162"/>
      <c r="R150" s="162"/>
      <c r="S150" s="162"/>
      <c r="T150" s="167"/>
      <c r="AT150" s="168" t="s">
        <v>147</v>
      </c>
      <c r="AU150" s="168" t="s">
        <v>142</v>
      </c>
      <c r="AV150" s="168" t="s">
        <v>21</v>
      </c>
      <c r="AW150" s="168" t="s">
        <v>106</v>
      </c>
      <c r="AX150" s="168" t="s">
        <v>77</v>
      </c>
      <c r="AY150" s="168" t="s">
        <v>127</v>
      </c>
    </row>
    <row r="151" spans="2:51" s="6" customFormat="1" ht="15.75" customHeight="1">
      <c r="B151" s="170"/>
      <c r="C151" s="171"/>
      <c r="D151" s="169" t="s">
        <v>147</v>
      </c>
      <c r="E151" s="171"/>
      <c r="F151" s="172" t="s">
        <v>151</v>
      </c>
      <c r="G151" s="171"/>
      <c r="H151" s="173">
        <v>3</v>
      </c>
      <c r="J151" s="171"/>
      <c r="K151" s="171"/>
      <c r="L151" s="174"/>
      <c r="M151" s="175"/>
      <c r="N151" s="171"/>
      <c r="O151" s="171"/>
      <c r="P151" s="171"/>
      <c r="Q151" s="171"/>
      <c r="R151" s="171"/>
      <c r="S151" s="171"/>
      <c r="T151" s="176"/>
      <c r="AT151" s="177" t="s">
        <v>147</v>
      </c>
      <c r="AU151" s="177" t="s">
        <v>142</v>
      </c>
      <c r="AV151" s="177" t="s">
        <v>134</v>
      </c>
      <c r="AW151" s="177" t="s">
        <v>106</v>
      </c>
      <c r="AX151" s="177" t="s">
        <v>22</v>
      </c>
      <c r="AY151" s="177" t="s">
        <v>127</v>
      </c>
    </row>
    <row r="152" spans="2:65" s="6" customFormat="1" ht="15.75" customHeight="1">
      <c r="B152" s="24"/>
      <c r="C152" s="181" t="s">
        <v>217</v>
      </c>
      <c r="D152" s="181" t="s">
        <v>286</v>
      </c>
      <c r="E152" s="182" t="s">
        <v>651</v>
      </c>
      <c r="F152" s="183" t="s">
        <v>652</v>
      </c>
      <c r="G152" s="184" t="s">
        <v>197</v>
      </c>
      <c r="H152" s="185">
        <v>2</v>
      </c>
      <c r="I152" s="186"/>
      <c r="J152" s="187">
        <f>ROUND($I$152*$H$152,2)</f>
        <v>0</v>
      </c>
      <c r="K152" s="183"/>
      <c r="L152" s="188"/>
      <c r="M152" s="189"/>
      <c r="N152" s="190" t="s">
        <v>48</v>
      </c>
      <c r="O152" s="25"/>
      <c r="P152" s="25"/>
      <c r="Q152" s="156">
        <v>0</v>
      </c>
      <c r="R152" s="156">
        <f>$Q$152*$H$152</f>
        <v>0</v>
      </c>
      <c r="S152" s="156">
        <v>0</v>
      </c>
      <c r="T152" s="157">
        <f>$S$152*$H$152</f>
        <v>0</v>
      </c>
      <c r="AR152" s="91" t="s">
        <v>608</v>
      </c>
      <c r="AT152" s="91" t="s">
        <v>286</v>
      </c>
      <c r="AU152" s="91" t="s">
        <v>142</v>
      </c>
      <c r="AY152" s="6" t="s">
        <v>127</v>
      </c>
      <c r="BE152" s="158">
        <f>IF($N$152="základní",$J$152,0)</f>
        <v>0</v>
      </c>
      <c r="BF152" s="158">
        <f>IF($N$152="snížená",$J$152,0)</f>
        <v>0</v>
      </c>
      <c r="BG152" s="158">
        <f>IF($N$152="zákl. přenesená",$J$152,0)</f>
        <v>0</v>
      </c>
      <c r="BH152" s="158">
        <f>IF($N$152="sníž. přenesená",$J$152,0)</f>
        <v>0</v>
      </c>
      <c r="BI152" s="158">
        <f>IF($N$152="nulová",$J$152,0)</f>
        <v>0</v>
      </c>
      <c r="BJ152" s="91" t="s">
        <v>22</v>
      </c>
      <c r="BK152" s="158">
        <f>ROUND($I$152*$H$152,2)</f>
        <v>0</v>
      </c>
      <c r="BL152" s="91" t="s">
        <v>550</v>
      </c>
      <c r="BM152" s="91" t="s">
        <v>653</v>
      </c>
    </row>
    <row r="153" spans="2:47" s="6" customFormat="1" ht="30.75" customHeight="1">
      <c r="B153" s="24"/>
      <c r="C153" s="25"/>
      <c r="D153" s="159" t="s">
        <v>136</v>
      </c>
      <c r="E153" s="25"/>
      <c r="F153" s="160" t="s">
        <v>610</v>
      </c>
      <c r="G153" s="25"/>
      <c r="H153" s="25"/>
      <c r="J153" s="25"/>
      <c r="K153" s="25"/>
      <c r="L153" s="44"/>
      <c r="M153" s="57"/>
      <c r="N153" s="25"/>
      <c r="O153" s="25"/>
      <c r="P153" s="25"/>
      <c r="Q153" s="25"/>
      <c r="R153" s="25"/>
      <c r="S153" s="25"/>
      <c r="T153" s="58"/>
      <c r="AT153" s="6" t="s">
        <v>136</v>
      </c>
      <c r="AU153" s="6" t="s">
        <v>142</v>
      </c>
    </row>
    <row r="154" spans="2:51" s="6" customFormat="1" ht="15.75" customHeight="1">
      <c r="B154" s="195"/>
      <c r="C154" s="196"/>
      <c r="D154" s="169" t="s">
        <v>147</v>
      </c>
      <c r="E154" s="196"/>
      <c r="F154" s="197" t="s">
        <v>605</v>
      </c>
      <c r="G154" s="196"/>
      <c r="H154" s="196"/>
      <c r="J154" s="196"/>
      <c r="K154" s="196"/>
      <c r="L154" s="198"/>
      <c r="M154" s="199"/>
      <c r="N154" s="196"/>
      <c r="O154" s="196"/>
      <c r="P154" s="196"/>
      <c r="Q154" s="196"/>
      <c r="R154" s="196"/>
      <c r="S154" s="196"/>
      <c r="T154" s="200"/>
      <c r="AT154" s="201" t="s">
        <v>147</v>
      </c>
      <c r="AU154" s="201" t="s">
        <v>142</v>
      </c>
      <c r="AV154" s="201" t="s">
        <v>22</v>
      </c>
      <c r="AW154" s="201" t="s">
        <v>106</v>
      </c>
      <c r="AX154" s="201" t="s">
        <v>77</v>
      </c>
      <c r="AY154" s="201" t="s">
        <v>127</v>
      </c>
    </row>
    <row r="155" spans="2:51" s="6" customFormat="1" ht="15.75" customHeight="1">
      <c r="B155" s="161"/>
      <c r="C155" s="162"/>
      <c r="D155" s="169" t="s">
        <v>147</v>
      </c>
      <c r="E155" s="162"/>
      <c r="F155" s="163" t="s">
        <v>21</v>
      </c>
      <c r="G155" s="162"/>
      <c r="H155" s="164">
        <v>2</v>
      </c>
      <c r="J155" s="162"/>
      <c r="K155" s="162"/>
      <c r="L155" s="165"/>
      <c r="M155" s="166"/>
      <c r="N155" s="162"/>
      <c r="O155" s="162"/>
      <c r="P155" s="162"/>
      <c r="Q155" s="162"/>
      <c r="R155" s="162"/>
      <c r="S155" s="162"/>
      <c r="T155" s="167"/>
      <c r="AT155" s="168" t="s">
        <v>147</v>
      </c>
      <c r="AU155" s="168" t="s">
        <v>142</v>
      </c>
      <c r="AV155" s="168" t="s">
        <v>21</v>
      </c>
      <c r="AW155" s="168" t="s">
        <v>106</v>
      </c>
      <c r="AX155" s="168" t="s">
        <v>77</v>
      </c>
      <c r="AY155" s="168" t="s">
        <v>127</v>
      </c>
    </row>
    <row r="156" spans="2:51" s="6" customFormat="1" ht="15.75" customHeight="1">
      <c r="B156" s="170"/>
      <c r="C156" s="171"/>
      <c r="D156" s="169" t="s">
        <v>147</v>
      </c>
      <c r="E156" s="171"/>
      <c r="F156" s="172" t="s">
        <v>151</v>
      </c>
      <c r="G156" s="171"/>
      <c r="H156" s="173">
        <v>2</v>
      </c>
      <c r="J156" s="171"/>
      <c r="K156" s="171"/>
      <c r="L156" s="174"/>
      <c r="M156" s="175"/>
      <c r="N156" s="171"/>
      <c r="O156" s="171"/>
      <c r="P156" s="171"/>
      <c r="Q156" s="171"/>
      <c r="R156" s="171"/>
      <c r="S156" s="171"/>
      <c r="T156" s="176"/>
      <c r="AT156" s="177" t="s">
        <v>147</v>
      </c>
      <c r="AU156" s="177" t="s">
        <v>142</v>
      </c>
      <c r="AV156" s="177" t="s">
        <v>134</v>
      </c>
      <c r="AW156" s="177" t="s">
        <v>106</v>
      </c>
      <c r="AX156" s="177" t="s">
        <v>22</v>
      </c>
      <c r="AY156" s="177" t="s">
        <v>127</v>
      </c>
    </row>
    <row r="157" spans="2:65" s="6" customFormat="1" ht="15.75" customHeight="1">
      <c r="B157" s="24"/>
      <c r="C157" s="147" t="s">
        <v>222</v>
      </c>
      <c r="D157" s="147" t="s">
        <v>129</v>
      </c>
      <c r="E157" s="148" t="s">
        <v>654</v>
      </c>
      <c r="F157" s="149" t="s">
        <v>655</v>
      </c>
      <c r="G157" s="150" t="s">
        <v>197</v>
      </c>
      <c r="H157" s="151">
        <v>3</v>
      </c>
      <c r="I157" s="152"/>
      <c r="J157" s="153">
        <f>ROUND($I$157*$H$157,2)</f>
        <v>0</v>
      </c>
      <c r="K157" s="149"/>
      <c r="L157" s="44"/>
      <c r="M157" s="154"/>
      <c r="N157" s="155" t="s">
        <v>48</v>
      </c>
      <c r="O157" s="25"/>
      <c r="P157" s="25"/>
      <c r="Q157" s="156">
        <v>0</v>
      </c>
      <c r="R157" s="156">
        <f>$Q$157*$H$157</f>
        <v>0</v>
      </c>
      <c r="S157" s="156">
        <v>0</v>
      </c>
      <c r="T157" s="157">
        <f>$S$157*$H$157</f>
        <v>0</v>
      </c>
      <c r="AR157" s="91" t="s">
        <v>550</v>
      </c>
      <c r="AT157" s="91" t="s">
        <v>129</v>
      </c>
      <c r="AU157" s="91" t="s">
        <v>142</v>
      </c>
      <c r="AY157" s="6" t="s">
        <v>127</v>
      </c>
      <c r="BE157" s="158">
        <f>IF($N$157="základní",$J$157,0)</f>
        <v>0</v>
      </c>
      <c r="BF157" s="158">
        <f>IF($N$157="snížená",$J$157,0)</f>
        <v>0</v>
      </c>
      <c r="BG157" s="158">
        <f>IF($N$157="zákl. přenesená",$J$157,0)</f>
        <v>0</v>
      </c>
      <c r="BH157" s="158">
        <f>IF($N$157="sníž. přenesená",$J$157,0)</f>
        <v>0</v>
      </c>
      <c r="BI157" s="158">
        <f>IF($N$157="nulová",$J$157,0)</f>
        <v>0</v>
      </c>
      <c r="BJ157" s="91" t="s">
        <v>22</v>
      </c>
      <c r="BK157" s="158">
        <f>ROUND($I$157*$H$157,2)</f>
        <v>0</v>
      </c>
      <c r="BL157" s="91" t="s">
        <v>550</v>
      </c>
      <c r="BM157" s="91" t="s">
        <v>656</v>
      </c>
    </row>
    <row r="158" spans="2:51" s="6" customFormat="1" ht="15.75" customHeight="1">
      <c r="B158" s="195"/>
      <c r="C158" s="196"/>
      <c r="D158" s="159" t="s">
        <v>147</v>
      </c>
      <c r="E158" s="197"/>
      <c r="F158" s="197" t="s">
        <v>605</v>
      </c>
      <c r="G158" s="196"/>
      <c r="H158" s="196"/>
      <c r="J158" s="196"/>
      <c r="K158" s="196"/>
      <c r="L158" s="198"/>
      <c r="M158" s="199"/>
      <c r="N158" s="196"/>
      <c r="O158" s="196"/>
      <c r="P158" s="196"/>
      <c r="Q158" s="196"/>
      <c r="R158" s="196"/>
      <c r="S158" s="196"/>
      <c r="T158" s="200"/>
      <c r="AT158" s="201" t="s">
        <v>147</v>
      </c>
      <c r="AU158" s="201" t="s">
        <v>142</v>
      </c>
      <c r="AV158" s="201" t="s">
        <v>22</v>
      </c>
      <c r="AW158" s="201" t="s">
        <v>106</v>
      </c>
      <c r="AX158" s="201" t="s">
        <v>77</v>
      </c>
      <c r="AY158" s="201" t="s">
        <v>127</v>
      </c>
    </row>
    <row r="159" spans="2:51" s="6" customFormat="1" ht="15.75" customHeight="1">
      <c r="B159" s="161"/>
      <c r="C159" s="162"/>
      <c r="D159" s="169" t="s">
        <v>147</v>
      </c>
      <c r="E159" s="162"/>
      <c r="F159" s="163" t="s">
        <v>142</v>
      </c>
      <c r="G159" s="162"/>
      <c r="H159" s="164">
        <v>3</v>
      </c>
      <c r="J159" s="162"/>
      <c r="K159" s="162"/>
      <c r="L159" s="165"/>
      <c r="M159" s="166"/>
      <c r="N159" s="162"/>
      <c r="O159" s="162"/>
      <c r="P159" s="162"/>
      <c r="Q159" s="162"/>
      <c r="R159" s="162"/>
      <c r="S159" s="162"/>
      <c r="T159" s="167"/>
      <c r="AT159" s="168" t="s">
        <v>147</v>
      </c>
      <c r="AU159" s="168" t="s">
        <v>142</v>
      </c>
      <c r="AV159" s="168" t="s">
        <v>21</v>
      </c>
      <c r="AW159" s="168" t="s">
        <v>106</v>
      </c>
      <c r="AX159" s="168" t="s">
        <v>77</v>
      </c>
      <c r="AY159" s="168" t="s">
        <v>127</v>
      </c>
    </row>
    <row r="160" spans="2:51" s="6" customFormat="1" ht="15.75" customHeight="1">
      <c r="B160" s="170"/>
      <c r="C160" s="171"/>
      <c r="D160" s="169" t="s">
        <v>147</v>
      </c>
      <c r="E160" s="171"/>
      <c r="F160" s="172" t="s">
        <v>151</v>
      </c>
      <c r="G160" s="171"/>
      <c r="H160" s="173">
        <v>3</v>
      </c>
      <c r="J160" s="171"/>
      <c r="K160" s="171"/>
      <c r="L160" s="174"/>
      <c r="M160" s="175"/>
      <c r="N160" s="171"/>
      <c r="O160" s="171"/>
      <c r="P160" s="171"/>
      <c r="Q160" s="171"/>
      <c r="R160" s="171"/>
      <c r="S160" s="171"/>
      <c r="T160" s="176"/>
      <c r="AT160" s="177" t="s">
        <v>147</v>
      </c>
      <c r="AU160" s="177" t="s">
        <v>142</v>
      </c>
      <c r="AV160" s="177" t="s">
        <v>134</v>
      </c>
      <c r="AW160" s="177" t="s">
        <v>106</v>
      </c>
      <c r="AX160" s="177" t="s">
        <v>22</v>
      </c>
      <c r="AY160" s="177" t="s">
        <v>127</v>
      </c>
    </row>
    <row r="161" spans="2:65" s="6" customFormat="1" ht="15.75" customHeight="1">
      <c r="B161" s="24"/>
      <c r="C161" s="181" t="s">
        <v>227</v>
      </c>
      <c r="D161" s="181" t="s">
        <v>286</v>
      </c>
      <c r="E161" s="182" t="s">
        <v>657</v>
      </c>
      <c r="F161" s="183" t="s">
        <v>658</v>
      </c>
      <c r="G161" s="184" t="s">
        <v>197</v>
      </c>
      <c r="H161" s="185">
        <v>3</v>
      </c>
      <c r="I161" s="186"/>
      <c r="J161" s="187">
        <f>ROUND($I$161*$H$161,2)</f>
        <v>0</v>
      </c>
      <c r="K161" s="183"/>
      <c r="L161" s="188"/>
      <c r="M161" s="189"/>
      <c r="N161" s="190" t="s">
        <v>48</v>
      </c>
      <c r="O161" s="25"/>
      <c r="P161" s="25"/>
      <c r="Q161" s="156">
        <v>0</v>
      </c>
      <c r="R161" s="156">
        <f>$Q$161*$H$161</f>
        <v>0</v>
      </c>
      <c r="S161" s="156">
        <v>0</v>
      </c>
      <c r="T161" s="157">
        <f>$S$161*$H$161</f>
        <v>0</v>
      </c>
      <c r="AR161" s="91" t="s">
        <v>608</v>
      </c>
      <c r="AT161" s="91" t="s">
        <v>286</v>
      </c>
      <c r="AU161" s="91" t="s">
        <v>142</v>
      </c>
      <c r="AY161" s="6" t="s">
        <v>127</v>
      </c>
      <c r="BE161" s="158">
        <f>IF($N$161="základní",$J$161,0)</f>
        <v>0</v>
      </c>
      <c r="BF161" s="158">
        <f>IF($N$161="snížená",$J$161,0)</f>
        <v>0</v>
      </c>
      <c r="BG161" s="158">
        <f>IF($N$161="zákl. přenesená",$J$161,0)</f>
        <v>0</v>
      </c>
      <c r="BH161" s="158">
        <f>IF($N$161="sníž. přenesená",$J$161,0)</f>
        <v>0</v>
      </c>
      <c r="BI161" s="158">
        <f>IF($N$161="nulová",$J$161,0)</f>
        <v>0</v>
      </c>
      <c r="BJ161" s="91" t="s">
        <v>22</v>
      </c>
      <c r="BK161" s="158">
        <f>ROUND($I$161*$H$161,2)</f>
        <v>0</v>
      </c>
      <c r="BL161" s="91" t="s">
        <v>550</v>
      </c>
      <c r="BM161" s="91" t="s">
        <v>659</v>
      </c>
    </row>
    <row r="162" spans="2:47" s="6" customFormat="1" ht="30.75" customHeight="1">
      <c r="B162" s="24"/>
      <c r="C162" s="25"/>
      <c r="D162" s="159" t="s">
        <v>136</v>
      </c>
      <c r="E162" s="25"/>
      <c r="F162" s="160" t="s">
        <v>610</v>
      </c>
      <c r="G162" s="25"/>
      <c r="H162" s="25"/>
      <c r="J162" s="25"/>
      <c r="K162" s="25"/>
      <c r="L162" s="44"/>
      <c r="M162" s="57"/>
      <c r="N162" s="25"/>
      <c r="O162" s="25"/>
      <c r="P162" s="25"/>
      <c r="Q162" s="25"/>
      <c r="R162" s="25"/>
      <c r="S162" s="25"/>
      <c r="T162" s="58"/>
      <c r="AT162" s="6" t="s">
        <v>136</v>
      </c>
      <c r="AU162" s="6" t="s">
        <v>142</v>
      </c>
    </row>
    <row r="163" spans="2:51" s="6" customFormat="1" ht="15.75" customHeight="1">
      <c r="B163" s="195"/>
      <c r="C163" s="196"/>
      <c r="D163" s="169" t="s">
        <v>147</v>
      </c>
      <c r="E163" s="196"/>
      <c r="F163" s="197" t="s">
        <v>605</v>
      </c>
      <c r="G163" s="196"/>
      <c r="H163" s="196"/>
      <c r="J163" s="196"/>
      <c r="K163" s="196"/>
      <c r="L163" s="198"/>
      <c r="M163" s="199"/>
      <c r="N163" s="196"/>
      <c r="O163" s="196"/>
      <c r="P163" s="196"/>
      <c r="Q163" s="196"/>
      <c r="R163" s="196"/>
      <c r="S163" s="196"/>
      <c r="T163" s="200"/>
      <c r="AT163" s="201" t="s">
        <v>147</v>
      </c>
      <c r="AU163" s="201" t="s">
        <v>142</v>
      </c>
      <c r="AV163" s="201" t="s">
        <v>22</v>
      </c>
      <c r="AW163" s="201" t="s">
        <v>106</v>
      </c>
      <c r="AX163" s="201" t="s">
        <v>77</v>
      </c>
      <c r="AY163" s="201" t="s">
        <v>127</v>
      </c>
    </row>
    <row r="164" spans="2:51" s="6" customFormat="1" ht="15.75" customHeight="1">
      <c r="B164" s="161"/>
      <c r="C164" s="162"/>
      <c r="D164" s="169" t="s">
        <v>147</v>
      </c>
      <c r="E164" s="162"/>
      <c r="F164" s="163" t="s">
        <v>142</v>
      </c>
      <c r="G164" s="162"/>
      <c r="H164" s="164">
        <v>3</v>
      </c>
      <c r="J164" s="162"/>
      <c r="K164" s="162"/>
      <c r="L164" s="165"/>
      <c r="M164" s="166"/>
      <c r="N164" s="162"/>
      <c r="O164" s="162"/>
      <c r="P164" s="162"/>
      <c r="Q164" s="162"/>
      <c r="R164" s="162"/>
      <c r="S164" s="162"/>
      <c r="T164" s="167"/>
      <c r="AT164" s="168" t="s">
        <v>147</v>
      </c>
      <c r="AU164" s="168" t="s">
        <v>142</v>
      </c>
      <c r="AV164" s="168" t="s">
        <v>21</v>
      </c>
      <c r="AW164" s="168" t="s">
        <v>106</v>
      </c>
      <c r="AX164" s="168" t="s">
        <v>77</v>
      </c>
      <c r="AY164" s="168" t="s">
        <v>127</v>
      </c>
    </row>
    <row r="165" spans="2:51" s="6" customFormat="1" ht="15.75" customHeight="1">
      <c r="B165" s="170"/>
      <c r="C165" s="171"/>
      <c r="D165" s="169" t="s">
        <v>147</v>
      </c>
      <c r="E165" s="171"/>
      <c r="F165" s="172" t="s">
        <v>151</v>
      </c>
      <c r="G165" s="171"/>
      <c r="H165" s="173">
        <v>3</v>
      </c>
      <c r="J165" s="171"/>
      <c r="K165" s="171"/>
      <c r="L165" s="174"/>
      <c r="M165" s="175"/>
      <c r="N165" s="171"/>
      <c r="O165" s="171"/>
      <c r="P165" s="171"/>
      <c r="Q165" s="171"/>
      <c r="R165" s="171"/>
      <c r="S165" s="171"/>
      <c r="T165" s="176"/>
      <c r="AT165" s="177" t="s">
        <v>147</v>
      </c>
      <c r="AU165" s="177" t="s">
        <v>142</v>
      </c>
      <c r="AV165" s="177" t="s">
        <v>134</v>
      </c>
      <c r="AW165" s="177" t="s">
        <v>106</v>
      </c>
      <c r="AX165" s="177" t="s">
        <v>22</v>
      </c>
      <c r="AY165" s="177" t="s">
        <v>127</v>
      </c>
    </row>
    <row r="166" spans="2:65" s="6" customFormat="1" ht="15.75" customHeight="1">
      <c r="B166" s="24"/>
      <c r="C166" s="181" t="s">
        <v>232</v>
      </c>
      <c r="D166" s="181" t="s">
        <v>286</v>
      </c>
      <c r="E166" s="182" t="s">
        <v>660</v>
      </c>
      <c r="F166" s="183" t="s">
        <v>661</v>
      </c>
      <c r="G166" s="184" t="s">
        <v>662</v>
      </c>
      <c r="H166" s="185">
        <v>2</v>
      </c>
      <c r="I166" s="186"/>
      <c r="J166" s="187">
        <f>ROUND($I$166*$H$166,2)</f>
        <v>0</v>
      </c>
      <c r="K166" s="183"/>
      <c r="L166" s="188"/>
      <c r="M166" s="189"/>
      <c r="N166" s="190" t="s">
        <v>48</v>
      </c>
      <c r="O166" s="25"/>
      <c r="P166" s="25"/>
      <c r="Q166" s="156">
        <v>0</v>
      </c>
      <c r="R166" s="156">
        <f>$Q$166*$H$166</f>
        <v>0</v>
      </c>
      <c r="S166" s="156">
        <v>0</v>
      </c>
      <c r="T166" s="157">
        <f>$S$166*$H$166</f>
        <v>0</v>
      </c>
      <c r="AR166" s="91" t="s">
        <v>608</v>
      </c>
      <c r="AT166" s="91" t="s">
        <v>286</v>
      </c>
      <c r="AU166" s="91" t="s">
        <v>142</v>
      </c>
      <c r="AY166" s="6" t="s">
        <v>127</v>
      </c>
      <c r="BE166" s="158">
        <f>IF($N$166="základní",$J$166,0)</f>
        <v>0</v>
      </c>
      <c r="BF166" s="158">
        <f>IF($N$166="snížená",$J$166,0)</f>
        <v>0</v>
      </c>
      <c r="BG166" s="158">
        <f>IF($N$166="zákl. přenesená",$J$166,0)</f>
        <v>0</v>
      </c>
      <c r="BH166" s="158">
        <f>IF($N$166="sníž. přenesená",$J$166,0)</f>
        <v>0</v>
      </c>
      <c r="BI166" s="158">
        <f>IF($N$166="nulová",$J$166,0)</f>
        <v>0</v>
      </c>
      <c r="BJ166" s="91" t="s">
        <v>22</v>
      </c>
      <c r="BK166" s="158">
        <f>ROUND($I$166*$H$166,2)</f>
        <v>0</v>
      </c>
      <c r="BL166" s="91" t="s">
        <v>550</v>
      </c>
      <c r="BM166" s="91" t="s">
        <v>663</v>
      </c>
    </row>
    <row r="167" spans="2:47" s="6" customFormat="1" ht="30.75" customHeight="1">
      <c r="B167" s="24"/>
      <c r="C167" s="25"/>
      <c r="D167" s="159" t="s">
        <v>136</v>
      </c>
      <c r="E167" s="25"/>
      <c r="F167" s="160" t="s">
        <v>610</v>
      </c>
      <c r="G167" s="25"/>
      <c r="H167" s="25"/>
      <c r="J167" s="25"/>
      <c r="K167" s="25"/>
      <c r="L167" s="44"/>
      <c r="M167" s="57"/>
      <c r="N167" s="25"/>
      <c r="O167" s="25"/>
      <c r="P167" s="25"/>
      <c r="Q167" s="25"/>
      <c r="R167" s="25"/>
      <c r="S167" s="25"/>
      <c r="T167" s="58"/>
      <c r="AT167" s="6" t="s">
        <v>136</v>
      </c>
      <c r="AU167" s="6" t="s">
        <v>142</v>
      </c>
    </row>
    <row r="168" spans="2:51" s="6" customFormat="1" ht="15.75" customHeight="1">
      <c r="B168" s="195"/>
      <c r="C168" s="196"/>
      <c r="D168" s="169" t="s">
        <v>147</v>
      </c>
      <c r="E168" s="196"/>
      <c r="F168" s="197" t="s">
        <v>605</v>
      </c>
      <c r="G168" s="196"/>
      <c r="H168" s="196"/>
      <c r="J168" s="196"/>
      <c r="K168" s="196"/>
      <c r="L168" s="198"/>
      <c r="M168" s="199"/>
      <c r="N168" s="196"/>
      <c r="O168" s="196"/>
      <c r="P168" s="196"/>
      <c r="Q168" s="196"/>
      <c r="R168" s="196"/>
      <c r="S168" s="196"/>
      <c r="T168" s="200"/>
      <c r="AT168" s="201" t="s">
        <v>147</v>
      </c>
      <c r="AU168" s="201" t="s">
        <v>142</v>
      </c>
      <c r="AV168" s="201" t="s">
        <v>22</v>
      </c>
      <c r="AW168" s="201" t="s">
        <v>106</v>
      </c>
      <c r="AX168" s="201" t="s">
        <v>77</v>
      </c>
      <c r="AY168" s="201" t="s">
        <v>127</v>
      </c>
    </row>
    <row r="169" spans="2:51" s="6" customFormat="1" ht="15.75" customHeight="1">
      <c r="B169" s="161"/>
      <c r="C169" s="162"/>
      <c r="D169" s="169" t="s">
        <v>147</v>
      </c>
      <c r="E169" s="162"/>
      <c r="F169" s="163" t="s">
        <v>21</v>
      </c>
      <c r="G169" s="162"/>
      <c r="H169" s="164">
        <v>2</v>
      </c>
      <c r="J169" s="162"/>
      <c r="K169" s="162"/>
      <c r="L169" s="165"/>
      <c r="M169" s="166"/>
      <c r="N169" s="162"/>
      <c r="O169" s="162"/>
      <c r="P169" s="162"/>
      <c r="Q169" s="162"/>
      <c r="R169" s="162"/>
      <c r="S169" s="162"/>
      <c r="T169" s="167"/>
      <c r="AT169" s="168" t="s">
        <v>147</v>
      </c>
      <c r="AU169" s="168" t="s">
        <v>142</v>
      </c>
      <c r="AV169" s="168" t="s">
        <v>21</v>
      </c>
      <c r="AW169" s="168" t="s">
        <v>106</v>
      </c>
      <c r="AX169" s="168" t="s">
        <v>77</v>
      </c>
      <c r="AY169" s="168" t="s">
        <v>127</v>
      </c>
    </row>
    <row r="170" spans="2:51" s="6" customFormat="1" ht="15.75" customHeight="1">
      <c r="B170" s="170"/>
      <c r="C170" s="171"/>
      <c r="D170" s="169" t="s">
        <v>147</v>
      </c>
      <c r="E170" s="171"/>
      <c r="F170" s="172" t="s">
        <v>151</v>
      </c>
      <c r="G170" s="171"/>
      <c r="H170" s="173">
        <v>2</v>
      </c>
      <c r="J170" s="171"/>
      <c r="K170" s="171"/>
      <c r="L170" s="174"/>
      <c r="M170" s="175"/>
      <c r="N170" s="171"/>
      <c r="O170" s="171"/>
      <c r="P170" s="171"/>
      <c r="Q170" s="171"/>
      <c r="R170" s="171"/>
      <c r="S170" s="171"/>
      <c r="T170" s="176"/>
      <c r="AT170" s="177" t="s">
        <v>147</v>
      </c>
      <c r="AU170" s="177" t="s">
        <v>142</v>
      </c>
      <c r="AV170" s="177" t="s">
        <v>134</v>
      </c>
      <c r="AW170" s="177" t="s">
        <v>106</v>
      </c>
      <c r="AX170" s="177" t="s">
        <v>22</v>
      </c>
      <c r="AY170" s="177" t="s">
        <v>127</v>
      </c>
    </row>
    <row r="171" spans="2:65" s="6" customFormat="1" ht="15.75" customHeight="1">
      <c r="B171" s="24"/>
      <c r="C171" s="147" t="s">
        <v>325</v>
      </c>
      <c r="D171" s="147" t="s">
        <v>129</v>
      </c>
      <c r="E171" s="148" t="s">
        <v>664</v>
      </c>
      <c r="F171" s="149" t="s">
        <v>665</v>
      </c>
      <c r="G171" s="150" t="s">
        <v>154</v>
      </c>
      <c r="H171" s="151">
        <v>364</v>
      </c>
      <c r="I171" s="152"/>
      <c r="J171" s="153">
        <f>ROUND($I$171*$H$171,2)</f>
        <v>0</v>
      </c>
      <c r="K171" s="149" t="s">
        <v>603</v>
      </c>
      <c r="L171" s="44"/>
      <c r="M171" s="154"/>
      <c r="N171" s="155" t="s">
        <v>48</v>
      </c>
      <c r="O171" s="25"/>
      <c r="P171" s="25"/>
      <c r="Q171" s="156">
        <v>0</v>
      </c>
      <c r="R171" s="156">
        <f>$Q$171*$H$171</f>
        <v>0</v>
      </c>
      <c r="S171" s="156">
        <v>0</v>
      </c>
      <c r="T171" s="157">
        <f>$S$171*$H$171</f>
        <v>0</v>
      </c>
      <c r="AR171" s="91" t="s">
        <v>550</v>
      </c>
      <c r="AT171" s="91" t="s">
        <v>129</v>
      </c>
      <c r="AU171" s="91" t="s">
        <v>142</v>
      </c>
      <c r="AY171" s="6" t="s">
        <v>127</v>
      </c>
      <c r="BE171" s="158">
        <f>IF($N$171="základní",$J$171,0)</f>
        <v>0</v>
      </c>
      <c r="BF171" s="158">
        <f>IF($N$171="snížená",$J$171,0)</f>
        <v>0</v>
      </c>
      <c r="BG171" s="158">
        <f>IF($N$171="zákl. přenesená",$J$171,0)</f>
        <v>0</v>
      </c>
      <c r="BH171" s="158">
        <f>IF($N$171="sníž. přenesená",$J$171,0)</f>
        <v>0</v>
      </c>
      <c r="BI171" s="158">
        <f>IF($N$171="nulová",$J$171,0)</f>
        <v>0</v>
      </c>
      <c r="BJ171" s="91" t="s">
        <v>22</v>
      </c>
      <c r="BK171" s="158">
        <f>ROUND($I$171*$H$171,2)</f>
        <v>0</v>
      </c>
      <c r="BL171" s="91" t="s">
        <v>550</v>
      </c>
      <c r="BM171" s="91" t="s">
        <v>666</v>
      </c>
    </row>
    <row r="172" spans="2:51" s="6" customFormat="1" ht="15.75" customHeight="1">
      <c r="B172" s="195"/>
      <c r="C172" s="196"/>
      <c r="D172" s="159" t="s">
        <v>147</v>
      </c>
      <c r="E172" s="197"/>
      <c r="F172" s="197" t="s">
        <v>667</v>
      </c>
      <c r="G172" s="196"/>
      <c r="H172" s="196"/>
      <c r="J172" s="196"/>
      <c r="K172" s="196"/>
      <c r="L172" s="198"/>
      <c r="M172" s="199"/>
      <c r="N172" s="196"/>
      <c r="O172" s="196"/>
      <c r="P172" s="196"/>
      <c r="Q172" s="196"/>
      <c r="R172" s="196"/>
      <c r="S172" s="196"/>
      <c r="T172" s="200"/>
      <c r="AT172" s="201" t="s">
        <v>147</v>
      </c>
      <c r="AU172" s="201" t="s">
        <v>142</v>
      </c>
      <c r="AV172" s="201" t="s">
        <v>22</v>
      </c>
      <c r="AW172" s="201" t="s">
        <v>106</v>
      </c>
      <c r="AX172" s="201" t="s">
        <v>77</v>
      </c>
      <c r="AY172" s="201" t="s">
        <v>127</v>
      </c>
    </row>
    <row r="173" spans="2:51" s="6" customFormat="1" ht="15.75" customHeight="1">
      <c r="B173" s="161"/>
      <c r="C173" s="162"/>
      <c r="D173" s="169" t="s">
        <v>147</v>
      </c>
      <c r="E173" s="162"/>
      <c r="F173" s="163" t="s">
        <v>668</v>
      </c>
      <c r="G173" s="162"/>
      <c r="H173" s="164">
        <v>364</v>
      </c>
      <c r="J173" s="162"/>
      <c r="K173" s="162"/>
      <c r="L173" s="165"/>
      <c r="M173" s="166"/>
      <c r="N173" s="162"/>
      <c r="O173" s="162"/>
      <c r="P173" s="162"/>
      <c r="Q173" s="162"/>
      <c r="R173" s="162"/>
      <c r="S173" s="162"/>
      <c r="T173" s="167"/>
      <c r="AT173" s="168" t="s">
        <v>147</v>
      </c>
      <c r="AU173" s="168" t="s">
        <v>142</v>
      </c>
      <c r="AV173" s="168" t="s">
        <v>21</v>
      </c>
      <c r="AW173" s="168" t="s">
        <v>106</v>
      </c>
      <c r="AX173" s="168" t="s">
        <v>77</v>
      </c>
      <c r="AY173" s="168" t="s">
        <v>127</v>
      </c>
    </row>
    <row r="174" spans="2:51" s="6" customFormat="1" ht="15.75" customHeight="1">
      <c r="B174" s="170"/>
      <c r="C174" s="171"/>
      <c r="D174" s="169" t="s">
        <v>147</v>
      </c>
      <c r="E174" s="171"/>
      <c r="F174" s="172" t="s">
        <v>151</v>
      </c>
      <c r="G174" s="171"/>
      <c r="H174" s="173">
        <v>364</v>
      </c>
      <c r="J174" s="171"/>
      <c r="K174" s="171"/>
      <c r="L174" s="174"/>
      <c r="M174" s="175"/>
      <c r="N174" s="171"/>
      <c r="O174" s="171"/>
      <c r="P174" s="171"/>
      <c r="Q174" s="171"/>
      <c r="R174" s="171"/>
      <c r="S174" s="171"/>
      <c r="T174" s="176"/>
      <c r="AT174" s="177" t="s">
        <v>147</v>
      </c>
      <c r="AU174" s="177" t="s">
        <v>142</v>
      </c>
      <c r="AV174" s="177" t="s">
        <v>134</v>
      </c>
      <c r="AW174" s="177" t="s">
        <v>106</v>
      </c>
      <c r="AX174" s="177" t="s">
        <v>22</v>
      </c>
      <c r="AY174" s="177" t="s">
        <v>127</v>
      </c>
    </row>
    <row r="175" spans="2:65" s="6" customFormat="1" ht="15.75" customHeight="1">
      <c r="B175" s="24"/>
      <c r="C175" s="181" t="s">
        <v>6</v>
      </c>
      <c r="D175" s="181" t="s">
        <v>286</v>
      </c>
      <c r="E175" s="182" t="s">
        <v>669</v>
      </c>
      <c r="F175" s="183" t="s">
        <v>670</v>
      </c>
      <c r="G175" s="184" t="s">
        <v>154</v>
      </c>
      <c r="H175" s="185">
        <v>364</v>
      </c>
      <c r="I175" s="186"/>
      <c r="J175" s="187">
        <f>ROUND($I$175*$H$175,2)</f>
        <v>0</v>
      </c>
      <c r="K175" s="183" t="s">
        <v>603</v>
      </c>
      <c r="L175" s="188"/>
      <c r="M175" s="189"/>
      <c r="N175" s="190" t="s">
        <v>48</v>
      </c>
      <c r="O175" s="25"/>
      <c r="P175" s="25"/>
      <c r="Q175" s="156">
        <v>0.000626</v>
      </c>
      <c r="R175" s="156">
        <f>$Q$175*$H$175</f>
        <v>0.227864</v>
      </c>
      <c r="S175" s="156">
        <v>0</v>
      </c>
      <c r="T175" s="157">
        <f>$S$175*$H$175</f>
        <v>0</v>
      </c>
      <c r="AR175" s="91" t="s">
        <v>608</v>
      </c>
      <c r="AT175" s="91" t="s">
        <v>286</v>
      </c>
      <c r="AU175" s="91" t="s">
        <v>142</v>
      </c>
      <c r="AY175" s="6" t="s">
        <v>127</v>
      </c>
      <c r="BE175" s="158">
        <f>IF($N$175="základní",$J$175,0)</f>
        <v>0</v>
      </c>
      <c r="BF175" s="158">
        <f>IF($N$175="snížená",$J$175,0)</f>
        <v>0</v>
      </c>
      <c r="BG175" s="158">
        <f>IF($N$175="zákl. přenesená",$J$175,0)</f>
        <v>0</v>
      </c>
      <c r="BH175" s="158">
        <f>IF($N$175="sníž. přenesená",$J$175,0)</f>
        <v>0</v>
      </c>
      <c r="BI175" s="158">
        <f>IF($N$175="nulová",$J$175,0)</f>
        <v>0</v>
      </c>
      <c r="BJ175" s="91" t="s">
        <v>22</v>
      </c>
      <c r="BK175" s="158">
        <f>ROUND($I$175*$H$175,2)</f>
        <v>0</v>
      </c>
      <c r="BL175" s="91" t="s">
        <v>550</v>
      </c>
      <c r="BM175" s="91" t="s">
        <v>671</v>
      </c>
    </row>
    <row r="176" spans="2:51" s="6" customFormat="1" ht="15.75" customHeight="1">
      <c r="B176" s="195"/>
      <c r="C176" s="196"/>
      <c r="D176" s="159" t="s">
        <v>147</v>
      </c>
      <c r="E176" s="197"/>
      <c r="F176" s="197" t="s">
        <v>667</v>
      </c>
      <c r="G176" s="196"/>
      <c r="H176" s="196"/>
      <c r="J176" s="196"/>
      <c r="K176" s="196"/>
      <c r="L176" s="198"/>
      <c r="M176" s="199"/>
      <c r="N176" s="196"/>
      <c r="O176" s="196"/>
      <c r="P176" s="196"/>
      <c r="Q176" s="196"/>
      <c r="R176" s="196"/>
      <c r="S176" s="196"/>
      <c r="T176" s="200"/>
      <c r="AT176" s="201" t="s">
        <v>147</v>
      </c>
      <c r="AU176" s="201" t="s">
        <v>142</v>
      </c>
      <c r="AV176" s="201" t="s">
        <v>22</v>
      </c>
      <c r="AW176" s="201" t="s">
        <v>106</v>
      </c>
      <c r="AX176" s="201" t="s">
        <v>77</v>
      </c>
      <c r="AY176" s="201" t="s">
        <v>127</v>
      </c>
    </row>
    <row r="177" spans="2:51" s="6" customFormat="1" ht="15.75" customHeight="1">
      <c r="B177" s="161"/>
      <c r="C177" s="162"/>
      <c r="D177" s="169" t="s">
        <v>147</v>
      </c>
      <c r="E177" s="162"/>
      <c r="F177" s="163" t="s">
        <v>668</v>
      </c>
      <c r="G177" s="162"/>
      <c r="H177" s="164">
        <v>364</v>
      </c>
      <c r="J177" s="162"/>
      <c r="K177" s="162"/>
      <c r="L177" s="165"/>
      <c r="M177" s="166"/>
      <c r="N177" s="162"/>
      <c r="O177" s="162"/>
      <c r="P177" s="162"/>
      <c r="Q177" s="162"/>
      <c r="R177" s="162"/>
      <c r="S177" s="162"/>
      <c r="T177" s="167"/>
      <c r="AT177" s="168" t="s">
        <v>147</v>
      </c>
      <c r="AU177" s="168" t="s">
        <v>142</v>
      </c>
      <c r="AV177" s="168" t="s">
        <v>21</v>
      </c>
      <c r="AW177" s="168" t="s">
        <v>106</v>
      </c>
      <c r="AX177" s="168" t="s">
        <v>77</v>
      </c>
      <c r="AY177" s="168" t="s">
        <v>127</v>
      </c>
    </row>
    <row r="178" spans="2:51" s="6" customFormat="1" ht="15.75" customHeight="1">
      <c r="B178" s="170"/>
      <c r="C178" s="171"/>
      <c r="D178" s="169" t="s">
        <v>147</v>
      </c>
      <c r="E178" s="171"/>
      <c r="F178" s="172" t="s">
        <v>151</v>
      </c>
      <c r="G178" s="171"/>
      <c r="H178" s="173">
        <v>364</v>
      </c>
      <c r="J178" s="171"/>
      <c r="K178" s="171"/>
      <c r="L178" s="174"/>
      <c r="M178" s="175"/>
      <c r="N178" s="171"/>
      <c r="O178" s="171"/>
      <c r="P178" s="171"/>
      <c r="Q178" s="171"/>
      <c r="R178" s="171"/>
      <c r="S178" s="171"/>
      <c r="T178" s="176"/>
      <c r="AT178" s="177" t="s">
        <v>147</v>
      </c>
      <c r="AU178" s="177" t="s">
        <v>142</v>
      </c>
      <c r="AV178" s="177" t="s">
        <v>134</v>
      </c>
      <c r="AW178" s="177" t="s">
        <v>106</v>
      </c>
      <c r="AX178" s="177" t="s">
        <v>22</v>
      </c>
      <c r="AY178" s="177" t="s">
        <v>127</v>
      </c>
    </row>
    <row r="179" spans="2:65" s="6" customFormat="1" ht="15.75" customHeight="1">
      <c r="B179" s="24"/>
      <c r="C179" s="147" t="s">
        <v>333</v>
      </c>
      <c r="D179" s="147" t="s">
        <v>129</v>
      </c>
      <c r="E179" s="148" t="s">
        <v>672</v>
      </c>
      <c r="F179" s="149" t="s">
        <v>673</v>
      </c>
      <c r="G179" s="150" t="s">
        <v>154</v>
      </c>
      <c r="H179" s="151">
        <v>84</v>
      </c>
      <c r="I179" s="152"/>
      <c r="J179" s="153">
        <f>ROUND($I$179*$H$179,2)</f>
        <v>0</v>
      </c>
      <c r="K179" s="149" t="s">
        <v>603</v>
      </c>
      <c r="L179" s="44"/>
      <c r="M179" s="154"/>
      <c r="N179" s="155" t="s">
        <v>48</v>
      </c>
      <c r="O179" s="25"/>
      <c r="P179" s="25"/>
      <c r="Q179" s="156">
        <v>0</v>
      </c>
      <c r="R179" s="156">
        <f>$Q$179*$H$179</f>
        <v>0</v>
      </c>
      <c r="S179" s="156">
        <v>0</v>
      </c>
      <c r="T179" s="157">
        <f>$S$179*$H$179</f>
        <v>0</v>
      </c>
      <c r="AR179" s="91" t="s">
        <v>550</v>
      </c>
      <c r="AT179" s="91" t="s">
        <v>129</v>
      </c>
      <c r="AU179" s="91" t="s">
        <v>142</v>
      </c>
      <c r="AY179" s="6" t="s">
        <v>127</v>
      </c>
      <c r="BE179" s="158">
        <f>IF($N$179="základní",$J$179,0)</f>
        <v>0</v>
      </c>
      <c r="BF179" s="158">
        <f>IF($N$179="snížená",$J$179,0)</f>
        <v>0</v>
      </c>
      <c r="BG179" s="158">
        <f>IF($N$179="zákl. přenesená",$J$179,0)</f>
        <v>0</v>
      </c>
      <c r="BH179" s="158">
        <f>IF($N$179="sníž. přenesená",$J$179,0)</f>
        <v>0</v>
      </c>
      <c r="BI179" s="158">
        <f>IF($N$179="nulová",$J$179,0)</f>
        <v>0</v>
      </c>
      <c r="BJ179" s="91" t="s">
        <v>22</v>
      </c>
      <c r="BK179" s="158">
        <f>ROUND($I$179*$H$179,2)</f>
        <v>0</v>
      </c>
      <c r="BL179" s="91" t="s">
        <v>550</v>
      </c>
      <c r="BM179" s="91" t="s">
        <v>674</v>
      </c>
    </row>
    <row r="180" spans="2:51" s="6" customFormat="1" ht="15.75" customHeight="1">
      <c r="B180" s="195"/>
      <c r="C180" s="196"/>
      <c r="D180" s="159" t="s">
        <v>147</v>
      </c>
      <c r="E180" s="197"/>
      <c r="F180" s="197" t="s">
        <v>667</v>
      </c>
      <c r="G180" s="196"/>
      <c r="H180" s="196"/>
      <c r="J180" s="196"/>
      <c r="K180" s="196"/>
      <c r="L180" s="198"/>
      <c r="M180" s="199"/>
      <c r="N180" s="196"/>
      <c r="O180" s="196"/>
      <c r="P180" s="196"/>
      <c r="Q180" s="196"/>
      <c r="R180" s="196"/>
      <c r="S180" s="196"/>
      <c r="T180" s="200"/>
      <c r="AT180" s="201" t="s">
        <v>147</v>
      </c>
      <c r="AU180" s="201" t="s">
        <v>142</v>
      </c>
      <c r="AV180" s="201" t="s">
        <v>22</v>
      </c>
      <c r="AW180" s="201" t="s">
        <v>106</v>
      </c>
      <c r="AX180" s="201" t="s">
        <v>77</v>
      </c>
      <c r="AY180" s="201" t="s">
        <v>127</v>
      </c>
    </row>
    <row r="181" spans="2:51" s="6" customFormat="1" ht="15.75" customHeight="1">
      <c r="B181" s="161"/>
      <c r="C181" s="162"/>
      <c r="D181" s="169" t="s">
        <v>147</v>
      </c>
      <c r="E181" s="162"/>
      <c r="F181" s="163" t="s">
        <v>675</v>
      </c>
      <c r="G181" s="162"/>
      <c r="H181" s="164">
        <v>84</v>
      </c>
      <c r="J181" s="162"/>
      <c r="K181" s="162"/>
      <c r="L181" s="165"/>
      <c r="M181" s="166"/>
      <c r="N181" s="162"/>
      <c r="O181" s="162"/>
      <c r="P181" s="162"/>
      <c r="Q181" s="162"/>
      <c r="R181" s="162"/>
      <c r="S181" s="162"/>
      <c r="T181" s="167"/>
      <c r="AT181" s="168" t="s">
        <v>147</v>
      </c>
      <c r="AU181" s="168" t="s">
        <v>142</v>
      </c>
      <c r="AV181" s="168" t="s">
        <v>21</v>
      </c>
      <c r="AW181" s="168" t="s">
        <v>106</v>
      </c>
      <c r="AX181" s="168" t="s">
        <v>77</v>
      </c>
      <c r="AY181" s="168" t="s">
        <v>127</v>
      </c>
    </row>
    <row r="182" spans="2:51" s="6" customFormat="1" ht="15.75" customHeight="1">
      <c r="B182" s="170"/>
      <c r="C182" s="171"/>
      <c r="D182" s="169" t="s">
        <v>147</v>
      </c>
      <c r="E182" s="171"/>
      <c r="F182" s="172" t="s">
        <v>151</v>
      </c>
      <c r="G182" s="171"/>
      <c r="H182" s="173">
        <v>84</v>
      </c>
      <c r="J182" s="171"/>
      <c r="K182" s="171"/>
      <c r="L182" s="174"/>
      <c r="M182" s="175"/>
      <c r="N182" s="171"/>
      <c r="O182" s="171"/>
      <c r="P182" s="171"/>
      <c r="Q182" s="171"/>
      <c r="R182" s="171"/>
      <c r="S182" s="171"/>
      <c r="T182" s="176"/>
      <c r="AT182" s="177" t="s">
        <v>147</v>
      </c>
      <c r="AU182" s="177" t="s">
        <v>142</v>
      </c>
      <c r="AV182" s="177" t="s">
        <v>134</v>
      </c>
      <c r="AW182" s="177" t="s">
        <v>106</v>
      </c>
      <c r="AX182" s="177" t="s">
        <v>22</v>
      </c>
      <c r="AY182" s="177" t="s">
        <v>127</v>
      </c>
    </row>
    <row r="183" spans="2:65" s="6" customFormat="1" ht="15.75" customHeight="1">
      <c r="B183" s="24"/>
      <c r="C183" s="181" t="s">
        <v>337</v>
      </c>
      <c r="D183" s="181" t="s">
        <v>286</v>
      </c>
      <c r="E183" s="182" t="s">
        <v>676</v>
      </c>
      <c r="F183" s="183" t="s">
        <v>677</v>
      </c>
      <c r="G183" s="184" t="s">
        <v>154</v>
      </c>
      <c r="H183" s="185">
        <v>84</v>
      </c>
      <c r="I183" s="186"/>
      <c r="J183" s="187">
        <f>ROUND($I$183*$H$183,2)</f>
        <v>0</v>
      </c>
      <c r="K183" s="183" t="s">
        <v>603</v>
      </c>
      <c r="L183" s="188"/>
      <c r="M183" s="189"/>
      <c r="N183" s="190" t="s">
        <v>48</v>
      </c>
      <c r="O183" s="25"/>
      <c r="P183" s="25"/>
      <c r="Q183" s="156">
        <v>0.000119</v>
      </c>
      <c r="R183" s="156">
        <f>$Q$183*$H$183</f>
        <v>0.009996</v>
      </c>
      <c r="S183" s="156">
        <v>0</v>
      </c>
      <c r="T183" s="157">
        <f>$S$183*$H$183</f>
        <v>0</v>
      </c>
      <c r="AR183" s="91" t="s">
        <v>608</v>
      </c>
      <c r="AT183" s="91" t="s">
        <v>286</v>
      </c>
      <c r="AU183" s="91" t="s">
        <v>142</v>
      </c>
      <c r="AY183" s="6" t="s">
        <v>127</v>
      </c>
      <c r="BE183" s="158">
        <f>IF($N$183="základní",$J$183,0)</f>
        <v>0</v>
      </c>
      <c r="BF183" s="158">
        <f>IF($N$183="snížená",$J$183,0)</f>
        <v>0</v>
      </c>
      <c r="BG183" s="158">
        <f>IF($N$183="zákl. přenesená",$J$183,0)</f>
        <v>0</v>
      </c>
      <c r="BH183" s="158">
        <f>IF($N$183="sníž. přenesená",$J$183,0)</f>
        <v>0</v>
      </c>
      <c r="BI183" s="158">
        <f>IF($N$183="nulová",$J$183,0)</f>
        <v>0</v>
      </c>
      <c r="BJ183" s="91" t="s">
        <v>22</v>
      </c>
      <c r="BK183" s="158">
        <f>ROUND($I$183*$H$183,2)</f>
        <v>0</v>
      </c>
      <c r="BL183" s="91" t="s">
        <v>550</v>
      </c>
      <c r="BM183" s="91" t="s">
        <v>678</v>
      </c>
    </row>
    <row r="184" spans="2:51" s="6" customFormat="1" ht="15.75" customHeight="1">
      <c r="B184" s="195"/>
      <c r="C184" s="196"/>
      <c r="D184" s="159" t="s">
        <v>147</v>
      </c>
      <c r="E184" s="197"/>
      <c r="F184" s="197" t="s">
        <v>667</v>
      </c>
      <c r="G184" s="196"/>
      <c r="H184" s="196"/>
      <c r="J184" s="196"/>
      <c r="K184" s="196"/>
      <c r="L184" s="198"/>
      <c r="M184" s="199"/>
      <c r="N184" s="196"/>
      <c r="O184" s="196"/>
      <c r="P184" s="196"/>
      <c r="Q184" s="196"/>
      <c r="R184" s="196"/>
      <c r="S184" s="196"/>
      <c r="T184" s="200"/>
      <c r="AT184" s="201" t="s">
        <v>147</v>
      </c>
      <c r="AU184" s="201" t="s">
        <v>142</v>
      </c>
      <c r="AV184" s="201" t="s">
        <v>22</v>
      </c>
      <c r="AW184" s="201" t="s">
        <v>106</v>
      </c>
      <c r="AX184" s="201" t="s">
        <v>77</v>
      </c>
      <c r="AY184" s="201" t="s">
        <v>127</v>
      </c>
    </row>
    <row r="185" spans="2:51" s="6" customFormat="1" ht="15.75" customHeight="1">
      <c r="B185" s="161"/>
      <c r="C185" s="162"/>
      <c r="D185" s="169" t="s">
        <v>147</v>
      </c>
      <c r="E185" s="162"/>
      <c r="F185" s="163" t="s">
        <v>675</v>
      </c>
      <c r="G185" s="162"/>
      <c r="H185" s="164">
        <v>84</v>
      </c>
      <c r="J185" s="162"/>
      <c r="K185" s="162"/>
      <c r="L185" s="165"/>
      <c r="M185" s="166"/>
      <c r="N185" s="162"/>
      <c r="O185" s="162"/>
      <c r="P185" s="162"/>
      <c r="Q185" s="162"/>
      <c r="R185" s="162"/>
      <c r="S185" s="162"/>
      <c r="T185" s="167"/>
      <c r="AT185" s="168" t="s">
        <v>147</v>
      </c>
      <c r="AU185" s="168" t="s">
        <v>142</v>
      </c>
      <c r="AV185" s="168" t="s">
        <v>21</v>
      </c>
      <c r="AW185" s="168" t="s">
        <v>106</v>
      </c>
      <c r="AX185" s="168" t="s">
        <v>77</v>
      </c>
      <c r="AY185" s="168" t="s">
        <v>127</v>
      </c>
    </row>
    <row r="186" spans="2:51" s="6" customFormat="1" ht="15.75" customHeight="1">
      <c r="B186" s="170"/>
      <c r="C186" s="171"/>
      <c r="D186" s="169" t="s">
        <v>147</v>
      </c>
      <c r="E186" s="171"/>
      <c r="F186" s="172" t="s">
        <v>151</v>
      </c>
      <c r="G186" s="171"/>
      <c r="H186" s="173">
        <v>84</v>
      </c>
      <c r="J186" s="171"/>
      <c r="K186" s="171"/>
      <c r="L186" s="174"/>
      <c r="M186" s="175"/>
      <c r="N186" s="171"/>
      <c r="O186" s="171"/>
      <c r="P186" s="171"/>
      <c r="Q186" s="171"/>
      <c r="R186" s="171"/>
      <c r="S186" s="171"/>
      <c r="T186" s="176"/>
      <c r="AT186" s="177" t="s">
        <v>147</v>
      </c>
      <c r="AU186" s="177" t="s">
        <v>142</v>
      </c>
      <c r="AV186" s="177" t="s">
        <v>134</v>
      </c>
      <c r="AW186" s="177" t="s">
        <v>106</v>
      </c>
      <c r="AX186" s="177" t="s">
        <v>22</v>
      </c>
      <c r="AY186" s="177" t="s">
        <v>127</v>
      </c>
    </row>
    <row r="187" spans="2:65" s="6" customFormat="1" ht="15.75" customHeight="1">
      <c r="B187" s="24"/>
      <c r="C187" s="147" t="s">
        <v>342</v>
      </c>
      <c r="D187" s="147" t="s">
        <v>129</v>
      </c>
      <c r="E187" s="148" t="s">
        <v>679</v>
      </c>
      <c r="F187" s="149" t="s">
        <v>680</v>
      </c>
      <c r="G187" s="150" t="s">
        <v>154</v>
      </c>
      <c r="H187" s="151">
        <v>70</v>
      </c>
      <c r="I187" s="152"/>
      <c r="J187" s="153">
        <f>ROUND($I$187*$H$187,2)</f>
        <v>0</v>
      </c>
      <c r="K187" s="149" t="s">
        <v>603</v>
      </c>
      <c r="L187" s="44"/>
      <c r="M187" s="154"/>
      <c r="N187" s="155" t="s">
        <v>48</v>
      </c>
      <c r="O187" s="25"/>
      <c r="P187" s="25"/>
      <c r="Q187" s="156">
        <v>0</v>
      </c>
      <c r="R187" s="156">
        <f>$Q$187*$H$187</f>
        <v>0</v>
      </c>
      <c r="S187" s="156">
        <v>0</v>
      </c>
      <c r="T187" s="157">
        <f>$S$187*$H$187</f>
        <v>0</v>
      </c>
      <c r="AR187" s="91" t="s">
        <v>550</v>
      </c>
      <c r="AT187" s="91" t="s">
        <v>129</v>
      </c>
      <c r="AU187" s="91" t="s">
        <v>142</v>
      </c>
      <c r="AY187" s="6" t="s">
        <v>127</v>
      </c>
      <c r="BE187" s="158">
        <f>IF($N$187="základní",$J$187,0)</f>
        <v>0</v>
      </c>
      <c r="BF187" s="158">
        <f>IF($N$187="snížená",$J$187,0)</f>
        <v>0</v>
      </c>
      <c r="BG187" s="158">
        <f>IF($N$187="zákl. přenesená",$J$187,0)</f>
        <v>0</v>
      </c>
      <c r="BH187" s="158">
        <f>IF($N$187="sníž. přenesená",$J$187,0)</f>
        <v>0</v>
      </c>
      <c r="BI187" s="158">
        <f>IF($N$187="nulová",$J$187,0)</f>
        <v>0</v>
      </c>
      <c r="BJ187" s="91" t="s">
        <v>22</v>
      </c>
      <c r="BK187" s="158">
        <f>ROUND($I$187*$H$187,2)</f>
        <v>0</v>
      </c>
      <c r="BL187" s="91" t="s">
        <v>550</v>
      </c>
      <c r="BM187" s="91" t="s">
        <v>681</v>
      </c>
    </row>
    <row r="188" spans="2:51" s="6" customFormat="1" ht="15.75" customHeight="1">
      <c r="B188" s="195"/>
      <c r="C188" s="196"/>
      <c r="D188" s="159" t="s">
        <v>147</v>
      </c>
      <c r="E188" s="197"/>
      <c r="F188" s="197" t="s">
        <v>667</v>
      </c>
      <c r="G188" s="196"/>
      <c r="H188" s="196"/>
      <c r="J188" s="196"/>
      <c r="K188" s="196"/>
      <c r="L188" s="198"/>
      <c r="M188" s="199"/>
      <c r="N188" s="196"/>
      <c r="O188" s="196"/>
      <c r="P188" s="196"/>
      <c r="Q188" s="196"/>
      <c r="R188" s="196"/>
      <c r="S188" s="196"/>
      <c r="T188" s="200"/>
      <c r="AT188" s="201" t="s">
        <v>147</v>
      </c>
      <c r="AU188" s="201" t="s">
        <v>142</v>
      </c>
      <c r="AV188" s="201" t="s">
        <v>22</v>
      </c>
      <c r="AW188" s="201" t="s">
        <v>106</v>
      </c>
      <c r="AX188" s="201" t="s">
        <v>77</v>
      </c>
      <c r="AY188" s="201" t="s">
        <v>127</v>
      </c>
    </row>
    <row r="189" spans="2:51" s="6" customFormat="1" ht="15.75" customHeight="1">
      <c r="B189" s="161"/>
      <c r="C189" s="162"/>
      <c r="D189" s="169" t="s">
        <v>147</v>
      </c>
      <c r="E189" s="162"/>
      <c r="F189" s="163" t="s">
        <v>682</v>
      </c>
      <c r="G189" s="162"/>
      <c r="H189" s="164">
        <v>70</v>
      </c>
      <c r="J189" s="162"/>
      <c r="K189" s="162"/>
      <c r="L189" s="165"/>
      <c r="M189" s="166"/>
      <c r="N189" s="162"/>
      <c r="O189" s="162"/>
      <c r="P189" s="162"/>
      <c r="Q189" s="162"/>
      <c r="R189" s="162"/>
      <c r="S189" s="162"/>
      <c r="T189" s="167"/>
      <c r="AT189" s="168" t="s">
        <v>147</v>
      </c>
      <c r="AU189" s="168" t="s">
        <v>142</v>
      </c>
      <c r="AV189" s="168" t="s">
        <v>21</v>
      </c>
      <c r="AW189" s="168" t="s">
        <v>106</v>
      </c>
      <c r="AX189" s="168" t="s">
        <v>77</v>
      </c>
      <c r="AY189" s="168" t="s">
        <v>127</v>
      </c>
    </row>
    <row r="190" spans="2:51" s="6" customFormat="1" ht="15.75" customHeight="1">
      <c r="B190" s="170"/>
      <c r="C190" s="171"/>
      <c r="D190" s="169" t="s">
        <v>147</v>
      </c>
      <c r="E190" s="171"/>
      <c r="F190" s="172" t="s">
        <v>151</v>
      </c>
      <c r="G190" s="171"/>
      <c r="H190" s="173">
        <v>70</v>
      </c>
      <c r="J190" s="171"/>
      <c r="K190" s="171"/>
      <c r="L190" s="174"/>
      <c r="M190" s="175"/>
      <c r="N190" s="171"/>
      <c r="O190" s="171"/>
      <c r="P190" s="171"/>
      <c r="Q190" s="171"/>
      <c r="R190" s="171"/>
      <c r="S190" s="171"/>
      <c r="T190" s="176"/>
      <c r="AT190" s="177" t="s">
        <v>147</v>
      </c>
      <c r="AU190" s="177" t="s">
        <v>142</v>
      </c>
      <c r="AV190" s="177" t="s">
        <v>134</v>
      </c>
      <c r="AW190" s="177" t="s">
        <v>106</v>
      </c>
      <c r="AX190" s="177" t="s">
        <v>22</v>
      </c>
      <c r="AY190" s="177" t="s">
        <v>127</v>
      </c>
    </row>
    <row r="191" spans="2:65" s="6" customFormat="1" ht="15.75" customHeight="1">
      <c r="B191" s="24"/>
      <c r="C191" s="181" t="s">
        <v>347</v>
      </c>
      <c r="D191" s="181" t="s">
        <v>286</v>
      </c>
      <c r="E191" s="182" t="s">
        <v>683</v>
      </c>
      <c r="F191" s="183" t="s">
        <v>684</v>
      </c>
      <c r="G191" s="184" t="s">
        <v>154</v>
      </c>
      <c r="H191" s="185">
        <v>70</v>
      </c>
      <c r="I191" s="186"/>
      <c r="J191" s="187">
        <f>ROUND($I$191*$H$191,2)</f>
        <v>0</v>
      </c>
      <c r="K191" s="183" t="s">
        <v>603</v>
      </c>
      <c r="L191" s="188"/>
      <c r="M191" s="189"/>
      <c r="N191" s="190" t="s">
        <v>48</v>
      </c>
      <c r="O191" s="25"/>
      <c r="P191" s="25"/>
      <c r="Q191" s="156">
        <v>0.00018</v>
      </c>
      <c r="R191" s="156">
        <f>$Q$191*$H$191</f>
        <v>0.0126</v>
      </c>
      <c r="S191" s="156">
        <v>0</v>
      </c>
      <c r="T191" s="157">
        <f>$S$191*$H$191</f>
        <v>0</v>
      </c>
      <c r="AR191" s="91" t="s">
        <v>685</v>
      </c>
      <c r="AT191" s="91" t="s">
        <v>286</v>
      </c>
      <c r="AU191" s="91" t="s">
        <v>142</v>
      </c>
      <c r="AY191" s="6" t="s">
        <v>127</v>
      </c>
      <c r="BE191" s="158">
        <f>IF($N$191="základní",$J$191,0)</f>
        <v>0</v>
      </c>
      <c r="BF191" s="158">
        <f>IF($N$191="snížená",$J$191,0)</f>
        <v>0</v>
      </c>
      <c r="BG191" s="158">
        <f>IF($N$191="zákl. přenesená",$J$191,0)</f>
        <v>0</v>
      </c>
      <c r="BH191" s="158">
        <f>IF($N$191="sníž. přenesená",$J$191,0)</f>
        <v>0</v>
      </c>
      <c r="BI191" s="158">
        <f>IF($N$191="nulová",$J$191,0)</f>
        <v>0</v>
      </c>
      <c r="BJ191" s="91" t="s">
        <v>22</v>
      </c>
      <c r="BK191" s="158">
        <f>ROUND($I$191*$H$191,2)</f>
        <v>0</v>
      </c>
      <c r="BL191" s="91" t="s">
        <v>685</v>
      </c>
      <c r="BM191" s="91" t="s">
        <v>686</v>
      </c>
    </row>
    <row r="192" spans="2:51" s="6" customFormat="1" ht="15.75" customHeight="1">
      <c r="B192" s="195"/>
      <c r="C192" s="196"/>
      <c r="D192" s="159" t="s">
        <v>147</v>
      </c>
      <c r="E192" s="197"/>
      <c r="F192" s="197" t="s">
        <v>667</v>
      </c>
      <c r="G192" s="196"/>
      <c r="H192" s="196"/>
      <c r="J192" s="196"/>
      <c r="K192" s="196"/>
      <c r="L192" s="198"/>
      <c r="M192" s="199"/>
      <c r="N192" s="196"/>
      <c r="O192" s="196"/>
      <c r="P192" s="196"/>
      <c r="Q192" s="196"/>
      <c r="R192" s="196"/>
      <c r="S192" s="196"/>
      <c r="T192" s="200"/>
      <c r="AT192" s="201" t="s">
        <v>147</v>
      </c>
      <c r="AU192" s="201" t="s">
        <v>142</v>
      </c>
      <c r="AV192" s="201" t="s">
        <v>22</v>
      </c>
      <c r="AW192" s="201" t="s">
        <v>106</v>
      </c>
      <c r="AX192" s="201" t="s">
        <v>77</v>
      </c>
      <c r="AY192" s="201" t="s">
        <v>127</v>
      </c>
    </row>
    <row r="193" spans="2:51" s="6" customFormat="1" ht="15.75" customHeight="1">
      <c r="B193" s="161"/>
      <c r="C193" s="162"/>
      <c r="D193" s="169" t="s">
        <v>147</v>
      </c>
      <c r="E193" s="162"/>
      <c r="F193" s="163" t="s">
        <v>682</v>
      </c>
      <c r="G193" s="162"/>
      <c r="H193" s="164">
        <v>70</v>
      </c>
      <c r="J193" s="162"/>
      <c r="K193" s="162"/>
      <c r="L193" s="165"/>
      <c r="M193" s="166"/>
      <c r="N193" s="162"/>
      <c r="O193" s="162"/>
      <c r="P193" s="162"/>
      <c r="Q193" s="162"/>
      <c r="R193" s="162"/>
      <c r="S193" s="162"/>
      <c r="T193" s="167"/>
      <c r="AT193" s="168" t="s">
        <v>147</v>
      </c>
      <c r="AU193" s="168" t="s">
        <v>142</v>
      </c>
      <c r="AV193" s="168" t="s">
        <v>21</v>
      </c>
      <c r="AW193" s="168" t="s">
        <v>106</v>
      </c>
      <c r="AX193" s="168" t="s">
        <v>77</v>
      </c>
      <c r="AY193" s="168" t="s">
        <v>127</v>
      </c>
    </row>
    <row r="194" spans="2:51" s="6" customFormat="1" ht="15.75" customHeight="1">
      <c r="B194" s="170"/>
      <c r="C194" s="171"/>
      <c r="D194" s="169" t="s">
        <v>147</v>
      </c>
      <c r="E194" s="171"/>
      <c r="F194" s="172" t="s">
        <v>151</v>
      </c>
      <c r="G194" s="171"/>
      <c r="H194" s="173">
        <v>70</v>
      </c>
      <c r="J194" s="171"/>
      <c r="K194" s="171"/>
      <c r="L194" s="174"/>
      <c r="M194" s="175"/>
      <c r="N194" s="171"/>
      <c r="O194" s="171"/>
      <c r="P194" s="171"/>
      <c r="Q194" s="171"/>
      <c r="R194" s="171"/>
      <c r="S194" s="171"/>
      <c r="T194" s="176"/>
      <c r="AT194" s="177" t="s">
        <v>147</v>
      </c>
      <c r="AU194" s="177" t="s">
        <v>142</v>
      </c>
      <c r="AV194" s="177" t="s">
        <v>134</v>
      </c>
      <c r="AW194" s="177" t="s">
        <v>106</v>
      </c>
      <c r="AX194" s="177" t="s">
        <v>22</v>
      </c>
      <c r="AY194" s="177" t="s">
        <v>127</v>
      </c>
    </row>
    <row r="195" spans="2:65" s="6" customFormat="1" ht="15.75" customHeight="1">
      <c r="B195" s="24"/>
      <c r="C195" s="147" t="s">
        <v>351</v>
      </c>
      <c r="D195" s="147" t="s">
        <v>129</v>
      </c>
      <c r="E195" s="148" t="s">
        <v>687</v>
      </c>
      <c r="F195" s="149" t="s">
        <v>688</v>
      </c>
      <c r="G195" s="150" t="s">
        <v>132</v>
      </c>
      <c r="H195" s="151">
        <v>120</v>
      </c>
      <c r="I195" s="152"/>
      <c r="J195" s="153">
        <f>ROUND($I$195*$H$195,2)</f>
        <v>0</v>
      </c>
      <c r="K195" s="149" t="s">
        <v>603</v>
      </c>
      <c r="L195" s="44"/>
      <c r="M195" s="154"/>
      <c r="N195" s="155" t="s">
        <v>48</v>
      </c>
      <c r="O195" s="25"/>
      <c r="P195" s="25"/>
      <c r="Q195" s="156">
        <v>0</v>
      </c>
      <c r="R195" s="156">
        <f>$Q$195*$H$195</f>
        <v>0</v>
      </c>
      <c r="S195" s="156">
        <v>0</v>
      </c>
      <c r="T195" s="157">
        <f>$S$195*$H$195</f>
        <v>0</v>
      </c>
      <c r="AR195" s="91" t="s">
        <v>550</v>
      </c>
      <c r="AT195" s="91" t="s">
        <v>129</v>
      </c>
      <c r="AU195" s="91" t="s">
        <v>142</v>
      </c>
      <c r="AY195" s="6" t="s">
        <v>127</v>
      </c>
      <c r="BE195" s="158">
        <f>IF($N$195="základní",$J$195,0)</f>
        <v>0</v>
      </c>
      <c r="BF195" s="158">
        <f>IF($N$195="snížená",$J$195,0)</f>
        <v>0</v>
      </c>
      <c r="BG195" s="158">
        <f>IF($N$195="zákl. přenesená",$J$195,0)</f>
        <v>0</v>
      </c>
      <c r="BH195" s="158">
        <f>IF($N$195="sníž. přenesená",$J$195,0)</f>
        <v>0</v>
      </c>
      <c r="BI195" s="158">
        <f>IF($N$195="nulová",$J$195,0)</f>
        <v>0</v>
      </c>
      <c r="BJ195" s="91" t="s">
        <v>22</v>
      </c>
      <c r="BK195" s="158">
        <f>ROUND($I$195*$H$195,2)</f>
        <v>0</v>
      </c>
      <c r="BL195" s="91" t="s">
        <v>550</v>
      </c>
      <c r="BM195" s="91" t="s">
        <v>689</v>
      </c>
    </row>
    <row r="196" spans="2:51" s="6" customFormat="1" ht="15.75" customHeight="1">
      <c r="B196" s="195"/>
      <c r="C196" s="196"/>
      <c r="D196" s="159" t="s">
        <v>147</v>
      </c>
      <c r="E196" s="197"/>
      <c r="F196" s="197" t="s">
        <v>605</v>
      </c>
      <c r="G196" s="196"/>
      <c r="H196" s="196"/>
      <c r="J196" s="196"/>
      <c r="K196" s="196"/>
      <c r="L196" s="198"/>
      <c r="M196" s="199"/>
      <c r="N196" s="196"/>
      <c r="O196" s="196"/>
      <c r="P196" s="196"/>
      <c r="Q196" s="196"/>
      <c r="R196" s="196"/>
      <c r="S196" s="196"/>
      <c r="T196" s="200"/>
      <c r="AT196" s="201" t="s">
        <v>147</v>
      </c>
      <c r="AU196" s="201" t="s">
        <v>142</v>
      </c>
      <c r="AV196" s="201" t="s">
        <v>22</v>
      </c>
      <c r="AW196" s="201" t="s">
        <v>106</v>
      </c>
      <c r="AX196" s="201" t="s">
        <v>77</v>
      </c>
      <c r="AY196" s="201" t="s">
        <v>127</v>
      </c>
    </row>
    <row r="197" spans="2:51" s="6" customFormat="1" ht="15.75" customHeight="1">
      <c r="B197" s="161"/>
      <c r="C197" s="162"/>
      <c r="D197" s="169" t="s">
        <v>147</v>
      </c>
      <c r="E197" s="162"/>
      <c r="F197" s="163" t="s">
        <v>690</v>
      </c>
      <c r="G197" s="162"/>
      <c r="H197" s="164">
        <v>120</v>
      </c>
      <c r="J197" s="162"/>
      <c r="K197" s="162"/>
      <c r="L197" s="165"/>
      <c r="M197" s="166"/>
      <c r="N197" s="162"/>
      <c r="O197" s="162"/>
      <c r="P197" s="162"/>
      <c r="Q197" s="162"/>
      <c r="R197" s="162"/>
      <c r="S197" s="162"/>
      <c r="T197" s="167"/>
      <c r="AT197" s="168" t="s">
        <v>147</v>
      </c>
      <c r="AU197" s="168" t="s">
        <v>142</v>
      </c>
      <c r="AV197" s="168" t="s">
        <v>21</v>
      </c>
      <c r="AW197" s="168" t="s">
        <v>106</v>
      </c>
      <c r="AX197" s="168" t="s">
        <v>77</v>
      </c>
      <c r="AY197" s="168" t="s">
        <v>127</v>
      </c>
    </row>
    <row r="198" spans="2:51" s="6" customFormat="1" ht="15.75" customHeight="1">
      <c r="B198" s="170"/>
      <c r="C198" s="171"/>
      <c r="D198" s="169" t="s">
        <v>147</v>
      </c>
      <c r="E198" s="171"/>
      <c r="F198" s="172" t="s">
        <v>151</v>
      </c>
      <c r="G198" s="171"/>
      <c r="H198" s="173">
        <v>120</v>
      </c>
      <c r="J198" s="171"/>
      <c r="K198" s="171"/>
      <c r="L198" s="174"/>
      <c r="M198" s="175"/>
      <c r="N198" s="171"/>
      <c r="O198" s="171"/>
      <c r="P198" s="171"/>
      <c r="Q198" s="171"/>
      <c r="R198" s="171"/>
      <c r="S198" s="171"/>
      <c r="T198" s="176"/>
      <c r="AT198" s="177" t="s">
        <v>147</v>
      </c>
      <c r="AU198" s="177" t="s">
        <v>142</v>
      </c>
      <c r="AV198" s="177" t="s">
        <v>134</v>
      </c>
      <c r="AW198" s="177" t="s">
        <v>106</v>
      </c>
      <c r="AX198" s="177" t="s">
        <v>22</v>
      </c>
      <c r="AY198" s="177" t="s">
        <v>127</v>
      </c>
    </row>
    <row r="199" spans="2:65" s="6" customFormat="1" ht="15.75" customHeight="1">
      <c r="B199" s="24"/>
      <c r="C199" s="147" t="s">
        <v>355</v>
      </c>
      <c r="D199" s="147" t="s">
        <v>129</v>
      </c>
      <c r="E199" s="148" t="s">
        <v>691</v>
      </c>
      <c r="F199" s="149" t="s">
        <v>692</v>
      </c>
      <c r="G199" s="150" t="s">
        <v>132</v>
      </c>
      <c r="H199" s="151">
        <v>84</v>
      </c>
      <c r="I199" s="152"/>
      <c r="J199" s="153">
        <f>ROUND($I$199*$H$199,2)</f>
        <v>0</v>
      </c>
      <c r="K199" s="149" t="s">
        <v>603</v>
      </c>
      <c r="L199" s="44"/>
      <c r="M199" s="154"/>
      <c r="N199" s="155" t="s">
        <v>48</v>
      </c>
      <c r="O199" s="25"/>
      <c r="P199" s="25"/>
      <c r="Q199" s="156">
        <v>0</v>
      </c>
      <c r="R199" s="156">
        <f>$Q$199*$H$199</f>
        <v>0</v>
      </c>
      <c r="S199" s="156">
        <v>0</v>
      </c>
      <c r="T199" s="157">
        <f>$S$199*$H$199</f>
        <v>0</v>
      </c>
      <c r="AR199" s="91" t="s">
        <v>550</v>
      </c>
      <c r="AT199" s="91" t="s">
        <v>129</v>
      </c>
      <c r="AU199" s="91" t="s">
        <v>142</v>
      </c>
      <c r="AY199" s="6" t="s">
        <v>127</v>
      </c>
      <c r="BE199" s="158">
        <f>IF($N$199="základní",$J$199,0)</f>
        <v>0</v>
      </c>
      <c r="BF199" s="158">
        <f>IF($N$199="snížená",$J$199,0)</f>
        <v>0</v>
      </c>
      <c r="BG199" s="158">
        <f>IF($N$199="zákl. přenesená",$J$199,0)</f>
        <v>0</v>
      </c>
      <c r="BH199" s="158">
        <f>IF($N$199="sníž. přenesená",$J$199,0)</f>
        <v>0</v>
      </c>
      <c r="BI199" s="158">
        <f>IF($N$199="nulová",$J$199,0)</f>
        <v>0</v>
      </c>
      <c r="BJ199" s="91" t="s">
        <v>22</v>
      </c>
      <c r="BK199" s="158">
        <f>ROUND($I$199*$H$199,2)</f>
        <v>0</v>
      </c>
      <c r="BL199" s="91" t="s">
        <v>550</v>
      </c>
      <c r="BM199" s="91" t="s">
        <v>693</v>
      </c>
    </row>
    <row r="200" spans="2:51" s="6" customFormat="1" ht="15.75" customHeight="1">
      <c r="B200" s="195"/>
      <c r="C200" s="196"/>
      <c r="D200" s="159" t="s">
        <v>147</v>
      </c>
      <c r="E200" s="197"/>
      <c r="F200" s="197" t="s">
        <v>605</v>
      </c>
      <c r="G200" s="196"/>
      <c r="H200" s="196"/>
      <c r="J200" s="196"/>
      <c r="K200" s="196"/>
      <c r="L200" s="198"/>
      <c r="M200" s="199"/>
      <c r="N200" s="196"/>
      <c r="O200" s="196"/>
      <c r="P200" s="196"/>
      <c r="Q200" s="196"/>
      <c r="R200" s="196"/>
      <c r="S200" s="196"/>
      <c r="T200" s="200"/>
      <c r="AT200" s="201" t="s">
        <v>147</v>
      </c>
      <c r="AU200" s="201" t="s">
        <v>142</v>
      </c>
      <c r="AV200" s="201" t="s">
        <v>22</v>
      </c>
      <c r="AW200" s="201" t="s">
        <v>106</v>
      </c>
      <c r="AX200" s="201" t="s">
        <v>77</v>
      </c>
      <c r="AY200" s="201" t="s">
        <v>127</v>
      </c>
    </row>
    <row r="201" spans="2:51" s="6" customFormat="1" ht="15.75" customHeight="1">
      <c r="B201" s="161"/>
      <c r="C201" s="162"/>
      <c r="D201" s="169" t="s">
        <v>147</v>
      </c>
      <c r="E201" s="162"/>
      <c r="F201" s="163" t="s">
        <v>694</v>
      </c>
      <c r="G201" s="162"/>
      <c r="H201" s="164">
        <v>84</v>
      </c>
      <c r="J201" s="162"/>
      <c r="K201" s="162"/>
      <c r="L201" s="165"/>
      <c r="M201" s="166"/>
      <c r="N201" s="162"/>
      <c r="O201" s="162"/>
      <c r="P201" s="162"/>
      <c r="Q201" s="162"/>
      <c r="R201" s="162"/>
      <c r="S201" s="162"/>
      <c r="T201" s="167"/>
      <c r="AT201" s="168" t="s">
        <v>147</v>
      </c>
      <c r="AU201" s="168" t="s">
        <v>142</v>
      </c>
      <c r="AV201" s="168" t="s">
        <v>21</v>
      </c>
      <c r="AW201" s="168" t="s">
        <v>106</v>
      </c>
      <c r="AX201" s="168" t="s">
        <v>77</v>
      </c>
      <c r="AY201" s="168" t="s">
        <v>127</v>
      </c>
    </row>
    <row r="202" spans="2:51" s="6" customFormat="1" ht="15.75" customHeight="1">
      <c r="B202" s="170"/>
      <c r="C202" s="171"/>
      <c r="D202" s="169" t="s">
        <v>147</v>
      </c>
      <c r="E202" s="171"/>
      <c r="F202" s="172" t="s">
        <v>151</v>
      </c>
      <c r="G202" s="171"/>
      <c r="H202" s="173">
        <v>84</v>
      </c>
      <c r="J202" s="171"/>
      <c r="K202" s="171"/>
      <c r="L202" s="174"/>
      <c r="M202" s="175"/>
      <c r="N202" s="171"/>
      <c r="O202" s="171"/>
      <c r="P202" s="171"/>
      <c r="Q202" s="171"/>
      <c r="R202" s="171"/>
      <c r="S202" s="171"/>
      <c r="T202" s="176"/>
      <c r="AT202" s="177" t="s">
        <v>147</v>
      </c>
      <c r="AU202" s="177" t="s">
        <v>142</v>
      </c>
      <c r="AV202" s="177" t="s">
        <v>134</v>
      </c>
      <c r="AW202" s="177" t="s">
        <v>106</v>
      </c>
      <c r="AX202" s="177" t="s">
        <v>22</v>
      </c>
      <c r="AY202" s="177" t="s">
        <v>127</v>
      </c>
    </row>
    <row r="203" spans="2:65" s="6" customFormat="1" ht="15.75" customHeight="1">
      <c r="B203" s="24"/>
      <c r="C203" s="147" t="s">
        <v>359</v>
      </c>
      <c r="D203" s="147" t="s">
        <v>129</v>
      </c>
      <c r="E203" s="148" t="s">
        <v>695</v>
      </c>
      <c r="F203" s="149" t="s">
        <v>696</v>
      </c>
      <c r="G203" s="150" t="s">
        <v>132</v>
      </c>
      <c r="H203" s="151">
        <v>4</v>
      </c>
      <c r="I203" s="152"/>
      <c r="J203" s="153">
        <f>ROUND($I$203*$H$203,2)</f>
        <v>0</v>
      </c>
      <c r="K203" s="149" t="s">
        <v>603</v>
      </c>
      <c r="L203" s="44"/>
      <c r="M203" s="154"/>
      <c r="N203" s="155" t="s">
        <v>48</v>
      </c>
      <c r="O203" s="25"/>
      <c r="P203" s="25"/>
      <c r="Q203" s="156">
        <v>0</v>
      </c>
      <c r="R203" s="156">
        <f>$Q$203*$H$203</f>
        <v>0</v>
      </c>
      <c r="S203" s="156">
        <v>0</v>
      </c>
      <c r="T203" s="157">
        <f>$S$203*$H$203</f>
        <v>0</v>
      </c>
      <c r="AR203" s="91" t="s">
        <v>217</v>
      </c>
      <c r="AT203" s="91" t="s">
        <v>129</v>
      </c>
      <c r="AU203" s="91" t="s">
        <v>142</v>
      </c>
      <c r="AY203" s="6" t="s">
        <v>127</v>
      </c>
      <c r="BE203" s="158">
        <f>IF($N$203="základní",$J$203,0)</f>
        <v>0</v>
      </c>
      <c r="BF203" s="158">
        <f>IF($N$203="snížená",$J$203,0)</f>
        <v>0</v>
      </c>
      <c r="BG203" s="158">
        <f>IF($N$203="zákl. přenesená",$J$203,0)</f>
        <v>0</v>
      </c>
      <c r="BH203" s="158">
        <f>IF($N$203="sníž. přenesená",$J$203,0)</f>
        <v>0</v>
      </c>
      <c r="BI203" s="158">
        <f>IF($N$203="nulová",$J$203,0)</f>
        <v>0</v>
      </c>
      <c r="BJ203" s="91" t="s">
        <v>22</v>
      </c>
      <c r="BK203" s="158">
        <f>ROUND($I$203*$H$203,2)</f>
        <v>0</v>
      </c>
      <c r="BL203" s="91" t="s">
        <v>217</v>
      </c>
      <c r="BM203" s="91" t="s">
        <v>697</v>
      </c>
    </row>
    <row r="204" spans="2:51" s="6" customFormat="1" ht="15.75" customHeight="1">
      <c r="B204" s="195"/>
      <c r="C204" s="196"/>
      <c r="D204" s="159" t="s">
        <v>147</v>
      </c>
      <c r="E204" s="197"/>
      <c r="F204" s="197" t="s">
        <v>605</v>
      </c>
      <c r="G204" s="196"/>
      <c r="H204" s="196"/>
      <c r="J204" s="196"/>
      <c r="K204" s="196"/>
      <c r="L204" s="198"/>
      <c r="M204" s="199"/>
      <c r="N204" s="196"/>
      <c r="O204" s="196"/>
      <c r="P204" s="196"/>
      <c r="Q204" s="196"/>
      <c r="R204" s="196"/>
      <c r="S204" s="196"/>
      <c r="T204" s="200"/>
      <c r="AT204" s="201" t="s">
        <v>147</v>
      </c>
      <c r="AU204" s="201" t="s">
        <v>142</v>
      </c>
      <c r="AV204" s="201" t="s">
        <v>22</v>
      </c>
      <c r="AW204" s="201" t="s">
        <v>106</v>
      </c>
      <c r="AX204" s="201" t="s">
        <v>77</v>
      </c>
      <c r="AY204" s="201" t="s">
        <v>127</v>
      </c>
    </row>
    <row r="205" spans="2:51" s="6" customFormat="1" ht="15.75" customHeight="1">
      <c r="B205" s="161"/>
      <c r="C205" s="162"/>
      <c r="D205" s="169" t="s">
        <v>147</v>
      </c>
      <c r="E205" s="162"/>
      <c r="F205" s="163" t="s">
        <v>134</v>
      </c>
      <c r="G205" s="162"/>
      <c r="H205" s="164">
        <v>4</v>
      </c>
      <c r="J205" s="162"/>
      <c r="K205" s="162"/>
      <c r="L205" s="165"/>
      <c r="M205" s="166"/>
      <c r="N205" s="162"/>
      <c r="O205" s="162"/>
      <c r="P205" s="162"/>
      <c r="Q205" s="162"/>
      <c r="R205" s="162"/>
      <c r="S205" s="162"/>
      <c r="T205" s="167"/>
      <c r="AT205" s="168" t="s">
        <v>147</v>
      </c>
      <c r="AU205" s="168" t="s">
        <v>142</v>
      </c>
      <c r="AV205" s="168" t="s">
        <v>21</v>
      </c>
      <c r="AW205" s="168" t="s">
        <v>106</v>
      </c>
      <c r="AX205" s="168" t="s">
        <v>77</v>
      </c>
      <c r="AY205" s="168" t="s">
        <v>127</v>
      </c>
    </row>
    <row r="206" spans="2:51" s="6" customFormat="1" ht="15.75" customHeight="1">
      <c r="B206" s="170"/>
      <c r="C206" s="171"/>
      <c r="D206" s="169" t="s">
        <v>147</v>
      </c>
      <c r="E206" s="171"/>
      <c r="F206" s="172" t="s">
        <v>151</v>
      </c>
      <c r="G206" s="171"/>
      <c r="H206" s="173">
        <v>4</v>
      </c>
      <c r="J206" s="171"/>
      <c r="K206" s="171"/>
      <c r="L206" s="174"/>
      <c r="M206" s="175"/>
      <c r="N206" s="171"/>
      <c r="O206" s="171"/>
      <c r="P206" s="171"/>
      <c r="Q206" s="171"/>
      <c r="R206" s="171"/>
      <c r="S206" s="171"/>
      <c r="T206" s="176"/>
      <c r="AT206" s="177" t="s">
        <v>147</v>
      </c>
      <c r="AU206" s="177" t="s">
        <v>142</v>
      </c>
      <c r="AV206" s="177" t="s">
        <v>134</v>
      </c>
      <c r="AW206" s="177" t="s">
        <v>106</v>
      </c>
      <c r="AX206" s="177" t="s">
        <v>22</v>
      </c>
      <c r="AY206" s="177" t="s">
        <v>127</v>
      </c>
    </row>
    <row r="207" spans="2:65" s="6" customFormat="1" ht="15.75" customHeight="1">
      <c r="B207" s="24"/>
      <c r="C207" s="147" t="s">
        <v>365</v>
      </c>
      <c r="D207" s="147" t="s">
        <v>129</v>
      </c>
      <c r="E207" s="148" t="s">
        <v>698</v>
      </c>
      <c r="F207" s="149" t="s">
        <v>699</v>
      </c>
      <c r="G207" s="150" t="s">
        <v>132</v>
      </c>
      <c r="H207" s="151">
        <v>4</v>
      </c>
      <c r="I207" s="152"/>
      <c r="J207" s="153">
        <f>ROUND($I$207*$H$207,2)</f>
        <v>0</v>
      </c>
      <c r="K207" s="149" t="s">
        <v>603</v>
      </c>
      <c r="L207" s="44"/>
      <c r="M207" s="154"/>
      <c r="N207" s="155" t="s">
        <v>48</v>
      </c>
      <c r="O207" s="25"/>
      <c r="P207" s="25"/>
      <c r="Q207" s="156">
        <v>0</v>
      </c>
      <c r="R207" s="156">
        <f>$Q$207*$H$207</f>
        <v>0</v>
      </c>
      <c r="S207" s="156">
        <v>0</v>
      </c>
      <c r="T207" s="157">
        <f>$S$207*$H$207</f>
        <v>0</v>
      </c>
      <c r="AR207" s="91" t="s">
        <v>217</v>
      </c>
      <c r="AT207" s="91" t="s">
        <v>129</v>
      </c>
      <c r="AU207" s="91" t="s">
        <v>142</v>
      </c>
      <c r="AY207" s="6" t="s">
        <v>127</v>
      </c>
      <c r="BE207" s="158">
        <f>IF($N$207="základní",$J$207,0)</f>
        <v>0</v>
      </c>
      <c r="BF207" s="158">
        <f>IF($N$207="snížená",$J$207,0)</f>
        <v>0</v>
      </c>
      <c r="BG207" s="158">
        <f>IF($N$207="zákl. přenesená",$J$207,0)</f>
        <v>0</v>
      </c>
      <c r="BH207" s="158">
        <f>IF($N$207="sníž. přenesená",$J$207,0)</f>
        <v>0</v>
      </c>
      <c r="BI207" s="158">
        <f>IF($N$207="nulová",$J$207,0)</f>
        <v>0</v>
      </c>
      <c r="BJ207" s="91" t="s">
        <v>22</v>
      </c>
      <c r="BK207" s="158">
        <f>ROUND($I$207*$H$207,2)</f>
        <v>0</v>
      </c>
      <c r="BL207" s="91" t="s">
        <v>217</v>
      </c>
      <c r="BM207" s="91" t="s">
        <v>700</v>
      </c>
    </row>
    <row r="208" spans="2:51" s="6" customFormat="1" ht="15.75" customHeight="1">
      <c r="B208" s="195"/>
      <c r="C208" s="196"/>
      <c r="D208" s="159" t="s">
        <v>147</v>
      </c>
      <c r="E208" s="197"/>
      <c r="F208" s="197" t="s">
        <v>605</v>
      </c>
      <c r="G208" s="196"/>
      <c r="H208" s="196"/>
      <c r="J208" s="196"/>
      <c r="K208" s="196"/>
      <c r="L208" s="198"/>
      <c r="M208" s="199"/>
      <c r="N208" s="196"/>
      <c r="O208" s="196"/>
      <c r="P208" s="196"/>
      <c r="Q208" s="196"/>
      <c r="R208" s="196"/>
      <c r="S208" s="196"/>
      <c r="T208" s="200"/>
      <c r="AT208" s="201" t="s">
        <v>147</v>
      </c>
      <c r="AU208" s="201" t="s">
        <v>142</v>
      </c>
      <c r="AV208" s="201" t="s">
        <v>22</v>
      </c>
      <c r="AW208" s="201" t="s">
        <v>106</v>
      </c>
      <c r="AX208" s="201" t="s">
        <v>77</v>
      </c>
      <c r="AY208" s="201" t="s">
        <v>127</v>
      </c>
    </row>
    <row r="209" spans="2:51" s="6" customFormat="1" ht="15.75" customHeight="1">
      <c r="B209" s="161"/>
      <c r="C209" s="162"/>
      <c r="D209" s="169" t="s">
        <v>147</v>
      </c>
      <c r="E209" s="162"/>
      <c r="F209" s="163" t="s">
        <v>134</v>
      </c>
      <c r="G209" s="162"/>
      <c r="H209" s="164">
        <v>4</v>
      </c>
      <c r="J209" s="162"/>
      <c r="K209" s="162"/>
      <c r="L209" s="165"/>
      <c r="M209" s="166"/>
      <c r="N209" s="162"/>
      <c r="O209" s="162"/>
      <c r="P209" s="162"/>
      <c r="Q209" s="162"/>
      <c r="R209" s="162"/>
      <c r="S209" s="162"/>
      <c r="T209" s="167"/>
      <c r="AT209" s="168" t="s">
        <v>147</v>
      </c>
      <c r="AU209" s="168" t="s">
        <v>142</v>
      </c>
      <c r="AV209" s="168" t="s">
        <v>21</v>
      </c>
      <c r="AW209" s="168" t="s">
        <v>106</v>
      </c>
      <c r="AX209" s="168" t="s">
        <v>77</v>
      </c>
      <c r="AY209" s="168" t="s">
        <v>127</v>
      </c>
    </row>
    <row r="210" spans="2:51" s="6" customFormat="1" ht="15.75" customHeight="1">
      <c r="B210" s="170"/>
      <c r="C210" s="171"/>
      <c r="D210" s="169" t="s">
        <v>147</v>
      </c>
      <c r="E210" s="171"/>
      <c r="F210" s="172" t="s">
        <v>151</v>
      </c>
      <c r="G210" s="171"/>
      <c r="H210" s="173">
        <v>4</v>
      </c>
      <c r="J210" s="171"/>
      <c r="K210" s="171"/>
      <c r="L210" s="174"/>
      <c r="M210" s="175"/>
      <c r="N210" s="171"/>
      <c r="O210" s="171"/>
      <c r="P210" s="171"/>
      <c r="Q210" s="171"/>
      <c r="R210" s="171"/>
      <c r="S210" s="171"/>
      <c r="T210" s="176"/>
      <c r="AT210" s="177" t="s">
        <v>147</v>
      </c>
      <c r="AU210" s="177" t="s">
        <v>142</v>
      </c>
      <c r="AV210" s="177" t="s">
        <v>134</v>
      </c>
      <c r="AW210" s="177" t="s">
        <v>106</v>
      </c>
      <c r="AX210" s="177" t="s">
        <v>22</v>
      </c>
      <c r="AY210" s="177" t="s">
        <v>127</v>
      </c>
    </row>
    <row r="211" spans="2:65" s="6" customFormat="1" ht="15.75" customHeight="1">
      <c r="B211" s="24"/>
      <c r="C211" s="147" t="s">
        <v>371</v>
      </c>
      <c r="D211" s="147" t="s">
        <v>129</v>
      </c>
      <c r="E211" s="148" t="s">
        <v>701</v>
      </c>
      <c r="F211" s="149" t="s">
        <v>702</v>
      </c>
      <c r="G211" s="150" t="s">
        <v>132</v>
      </c>
      <c r="H211" s="151">
        <v>5</v>
      </c>
      <c r="I211" s="152"/>
      <c r="J211" s="153">
        <f>ROUND($I$211*$H$211,2)</f>
        <v>0</v>
      </c>
      <c r="K211" s="149" t="s">
        <v>603</v>
      </c>
      <c r="L211" s="44"/>
      <c r="M211" s="154"/>
      <c r="N211" s="155" t="s">
        <v>48</v>
      </c>
      <c r="O211" s="25"/>
      <c r="P211" s="25"/>
      <c r="Q211" s="156">
        <v>0</v>
      </c>
      <c r="R211" s="156">
        <f>$Q$211*$H$211</f>
        <v>0</v>
      </c>
      <c r="S211" s="156">
        <v>0</v>
      </c>
      <c r="T211" s="157">
        <f>$S$211*$H$211</f>
        <v>0</v>
      </c>
      <c r="AR211" s="91" t="s">
        <v>217</v>
      </c>
      <c r="AT211" s="91" t="s">
        <v>129</v>
      </c>
      <c r="AU211" s="91" t="s">
        <v>142</v>
      </c>
      <c r="AY211" s="6" t="s">
        <v>127</v>
      </c>
      <c r="BE211" s="158">
        <f>IF($N$211="základní",$J$211,0)</f>
        <v>0</v>
      </c>
      <c r="BF211" s="158">
        <f>IF($N$211="snížená",$J$211,0)</f>
        <v>0</v>
      </c>
      <c r="BG211" s="158">
        <f>IF($N$211="zákl. přenesená",$J$211,0)</f>
        <v>0</v>
      </c>
      <c r="BH211" s="158">
        <f>IF($N$211="sníž. přenesená",$J$211,0)</f>
        <v>0</v>
      </c>
      <c r="BI211" s="158">
        <f>IF($N$211="nulová",$J$211,0)</f>
        <v>0</v>
      </c>
      <c r="BJ211" s="91" t="s">
        <v>22</v>
      </c>
      <c r="BK211" s="158">
        <f>ROUND($I$211*$H$211,2)</f>
        <v>0</v>
      </c>
      <c r="BL211" s="91" t="s">
        <v>217</v>
      </c>
      <c r="BM211" s="91" t="s">
        <v>703</v>
      </c>
    </row>
    <row r="212" spans="2:51" s="6" customFormat="1" ht="15.75" customHeight="1">
      <c r="B212" s="195"/>
      <c r="C212" s="196"/>
      <c r="D212" s="159" t="s">
        <v>147</v>
      </c>
      <c r="E212" s="197"/>
      <c r="F212" s="197" t="s">
        <v>605</v>
      </c>
      <c r="G212" s="196"/>
      <c r="H212" s="196"/>
      <c r="J212" s="196"/>
      <c r="K212" s="196"/>
      <c r="L212" s="198"/>
      <c r="M212" s="199"/>
      <c r="N212" s="196"/>
      <c r="O212" s="196"/>
      <c r="P212" s="196"/>
      <c r="Q212" s="196"/>
      <c r="R212" s="196"/>
      <c r="S212" s="196"/>
      <c r="T212" s="200"/>
      <c r="AT212" s="201" t="s">
        <v>147</v>
      </c>
      <c r="AU212" s="201" t="s">
        <v>142</v>
      </c>
      <c r="AV212" s="201" t="s">
        <v>22</v>
      </c>
      <c r="AW212" s="201" t="s">
        <v>106</v>
      </c>
      <c r="AX212" s="201" t="s">
        <v>77</v>
      </c>
      <c r="AY212" s="201" t="s">
        <v>127</v>
      </c>
    </row>
    <row r="213" spans="2:51" s="6" customFormat="1" ht="15.75" customHeight="1">
      <c r="B213" s="161"/>
      <c r="C213" s="162"/>
      <c r="D213" s="169" t="s">
        <v>147</v>
      </c>
      <c r="E213" s="162"/>
      <c r="F213" s="163" t="s">
        <v>159</v>
      </c>
      <c r="G213" s="162"/>
      <c r="H213" s="164">
        <v>5</v>
      </c>
      <c r="J213" s="162"/>
      <c r="K213" s="162"/>
      <c r="L213" s="165"/>
      <c r="M213" s="166"/>
      <c r="N213" s="162"/>
      <c r="O213" s="162"/>
      <c r="P213" s="162"/>
      <c r="Q213" s="162"/>
      <c r="R213" s="162"/>
      <c r="S213" s="162"/>
      <c r="T213" s="167"/>
      <c r="AT213" s="168" t="s">
        <v>147</v>
      </c>
      <c r="AU213" s="168" t="s">
        <v>142</v>
      </c>
      <c r="AV213" s="168" t="s">
        <v>21</v>
      </c>
      <c r="AW213" s="168" t="s">
        <v>106</v>
      </c>
      <c r="AX213" s="168" t="s">
        <v>77</v>
      </c>
      <c r="AY213" s="168" t="s">
        <v>127</v>
      </c>
    </row>
    <row r="214" spans="2:51" s="6" customFormat="1" ht="15.75" customHeight="1">
      <c r="B214" s="170"/>
      <c r="C214" s="171"/>
      <c r="D214" s="169" t="s">
        <v>147</v>
      </c>
      <c r="E214" s="171"/>
      <c r="F214" s="172" t="s">
        <v>151</v>
      </c>
      <c r="G214" s="171"/>
      <c r="H214" s="173">
        <v>5</v>
      </c>
      <c r="J214" s="171"/>
      <c r="K214" s="171"/>
      <c r="L214" s="174"/>
      <c r="M214" s="175"/>
      <c r="N214" s="171"/>
      <c r="O214" s="171"/>
      <c r="P214" s="171"/>
      <c r="Q214" s="171"/>
      <c r="R214" s="171"/>
      <c r="S214" s="171"/>
      <c r="T214" s="176"/>
      <c r="AT214" s="177" t="s">
        <v>147</v>
      </c>
      <c r="AU214" s="177" t="s">
        <v>142</v>
      </c>
      <c r="AV214" s="177" t="s">
        <v>134</v>
      </c>
      <c r="AW214" s="177" t="s">
        <v>106</v>
      </c>
      <c r="AX214" s="177" t="s">
        <v>22</v>
      </c>
      <c r="AY214" s="177" t="s">
        <v>127</v>
      </c>
    </row>
    <row r="215" spans="2:65" s="6" customFormat="1" ht="15.75" customHeight="1">
      <c r="B215" s="24"/>
      <c r="C215" s="147" t="s">
        <v>376</v>
      </c>
      <c r="D215" s="147" t="s">
        <v>129</v>
      </c>
      <c r="E215" s="148" t="s">
        <v>704</v>
      </c>
      <c r="F215" s="149" t="s">
        <v>705</v>
      </c>
      <c r="G215" s="150" t="s">
        <v>132</v>
      </c>
      <c r="H215" s="151">
        <v>48</v>
      </c>
      <c r="I215" s="152"/>
      <c r="J215" s="153">
        <f>ROUND($I$215*$H$215,2)</f>
        <v>0</v>
      </c>
      <c r="K215" s="149" t="s">
        <v>603</v>
      </c>
      <c r="L215" s="44"/>
      <c r="M215" s="154"/>
      <c r="N215" s="155" t="s">
        <v>48</v>
      </c>
      <c r="O215" s="25"/>
      <c r="P215" s="25"/>
      <c r="Q215" s="156">
        <v>0</v>
      </c>
      <c r="R215" s="156">
        <f>$Q$215*$H$215</f>
        <v>0</v>
      </c>
      <c r="S215" s="156">
        <v>0</v>
      </c>
      <c r="T215" s="157">
        <f>$S$215*$H$215</f>
        <v>0</v>
      </c>
      <c r="AR215" s="91" t="s">
        <v>550</v>
      </c>
      <c r="AT215" s="91" t="s">
        <v>129</v>
      </c>
      <c r="AU215" s="91" t="s">
        <v>142</v>
      </c>
      <c r="AY215" s="6" t="s">
        <v>127</v>
      </c>
      <c r="BE215" s="158">
        <f>IF($N$215="základní",$J$215,0)</f>
        <v>0</v>
      </c>
      <c r="BF215" s="158">
        <f>IF($N$215="snížená",$J$215,0)</f>
        <v>0</v>
      </c>
      <c r="BG215" s="158">
        <f>IF($N$215="zákl. přenesená",$J$215,0)</f>
        <v>0</v>
      </c>
      <c r="BH215" s="158">
        <f>IF($N$215="sníž. přenesená",$J$215,0)</f>
        <v>0</v>
      </c>
      <c r="BI215" s="158">
        <f>IF($N$215="nulová",$J$215,0)</f>
        <v>0</v>
      </c>
      <c r="BJ215" s="91" t="s">
        <v>22</v>
      </c>
      <c r="BK215" s="158">
        <f>ROUND($I$215*$H$215,2)</f>
        <v>0</v>
      </c>
      <c r="BL215" s="91" t="s">
        <v>550</v>
      </c>
      <c r="BM215" s="91" t="s">
        <v>706</v>
      </c>
    </row>
    <row r="216" spans="2:51" s="6" customFormat="1" ht="15.75" customHeight="1">
      <c r="B216" s="195"/>
      <c r="C216" s="196"/>
      <c r="D216" s="159" t="s">
        <v>147</v>
      </c>
      <c r="E216" s="197"/>
      <c r="F216" s="197" t="s">
        <v>605</v>
      </c>
      <c r="G216" s="196"/>
      <c r="H216" s="196"/>
      <c r="J216" s="196"/>
      <c r="K216" s="196"/>
      <c r="L216" s="198"/>
      <c r="M216" s="199"/>
      <c r="N216" s="196"/>
      <c r="O216" s="196"/>
      <c r="P216" s="196"/>
      <c r="Q216" s="196"/>
      <c r="R216" s="196"/>
      <c r="S216" s="196"/>
      <c r="T216" s="200"/>
      <c r="AT216" s="201" t="s">
        <v>147</v>
      </c>
      <c r="AU216" s="201" t="s">
        <v>142</v>
      </c>
      <c r="AV216" s="201" t="s">
        <v>22</v>
      </c>
      <c r="AW216" s="201" t="s">
        <v>106</v>
      </c>
      <c r="AX216" s="201" t="s">
        <v>77</v>
      </c>
      <c r="AY216" s="201" t="s">
        <v>127</v>
      </c>
    </row>
    <row r="217" spans="2:51" s="6" customFormat="1" ht="15.75" customHeight="1">
      <c r="B217" s="161"/>
      <c r="C217" s="162"/>
      <c r="D217" s="169" t="s">
        <v>147</v>
      </c>
      <c r="E217" s="162"/>
      <c r="F217" s="163" t="s">
        <v>707</v>
      </c>
      <c r="G217" s="162"/>
      <c r="H217" s="164">
        <v>48</v>
      </c>
      <c r="J217" s="162"/>
      <c r="K217" s="162"/>
      <c r="L217" s="165"/>
      <c r="M217" s="166"/>
      <c r="N217" s="162"/>
      <c r="O217" s="162"/>
      <c r="P217" s="162"/>
      <c r="Q217" s="162"/>
      <c r="R217" s="162"/>
      <c r="S217" s="162"/>
      <c r="T217" s="167"/>
      <c r="AT217" s="168" t="s">
        <v>147</v>
      </c>
      <c r="AU217" s="168" t="s">
        <v>142</v>
      </c>
      <c r="AV217" s="168" t="s">
        <v>21</v>
      </c>
      <c r="AW217" s="168" t="s">
        <v>106</v>
      </c>
      <c r="AX217" s="168" t="s">
        <v>77</v>
      </c>
      <c r="AY217" s="168" t="s">
        <v>127</v>
      </c>
    </row>
    <row r="218" spans="2:51" s="6" customFormat="1" ht="15.75" customHeight="1">
      <c r="B218" s="170"/>
      <c r="C218" s="171"/>
      <c r="D218" s="169" t="s">
        <v>147</v>
      </c>
      <c r="E218" s="171"/>
      <c r="F218" s="172" t="s">
        <v>151</v>
      </c>
      <c r="G218" s="171"/>
      <c r="H218" s="173">
        <v>48</v>
      </c>
      <c r="J218" s="171"/>
      <c r="K218" s="171"/>
      <c r="L218" s="174"/>
      <c r="M218" s="175"/>
      <c r="N218" s="171"/>
      <c r="O218" s="171"/>
      <c r="P218" s="171"/>
      <c r="Q218" s="171"/>
      <c r="R218" s="171"/>
      <c r="S218" s="171"/>
      <c r="T218" s="176"/>
      <c r="AT218" s="177" t="s">
        <v>147</v>
      </c>
      <c r="AU218" s="177" t="s">
        <v>142</v>
      </c>
      <c r="AV218" s="177" t="s">
        <v>134</v>
      </c>
      <c r="AW218" s="177" t="s">
        <v>106</v>
      </c>
      <c r="AX218" s="177" t="s">
        <v>22</v>
      </c>
      <c r="AY218" s="177" t="s">
        <v>127</v>
      </c>
    </row>
    <row r="219" spans="2:65" s="6" customFormat="1" ht="15.75" customHeight="1">
      <c r="B219" s="24"/>
      <c r="C219" s="147" t="s">
        <v>382</v>
      </c>
      <c r="D219" s="147" t="s">
        <v>129</v>
      </c>
      <c r="E219" s="148" t="s">
        <v>708</v>
      </c>
      <c r="F219" s="149" t="s">
        <v>709</v>
      </c>
      <c r="G219" s="150" t="s">
        <v>132</v>
      </c>
      <c r="H219" s="151">
        <v>27</v>
      </c>
      <c r="I219" s="152"/>
      <c r="J219" s="153">
        <f>ROUND($I$219*$H$219,2)</f>
        <v>0</v>
      </c>
      <c r="K219" s="149" t="s">
        <v>603</v>
      </c>
      <c r="L219" s="44"/>
      <c r="M219" s="154"/>
      <c r="N219" s="155" t="s">
        <v>48</v>
      </c>
      <c r="O219" s="25"/>
      <c r="P219" s="25"/>
      <c r="Q219" s="156">
        <v>0</v>
      </c>
      <c r="R219" s="156">
        <f>$Q$219*$H$219</f>
        <v>0</v>
      </c>
      <c r="S219" s="156">
        <v>0</v>
      </c>
      <c r="T219" s="157">
        <f>$S$219*$H$219</f>
        <v>0</v>
      </c>
      <c r="AR219" s="91" t="s">
        <v>550</v>
      </c>
      <c r="AT219" s="91" t="s">
        <v>129</v>
      </c>
      <c r="AU219" s="91" t="s">
        <v>142</v>
      </c>
      <c r="AY219" s="6" t="s">
        <v>127</v>
      </c>
      <c r="BE219" s="158">
        <f>IF($N$219="základní",$J$219,0)</f>
        <v>0</v>
      </c>
      <c r="BF219" s="158">
        <f>IF($N$219="snížená",$J$219,0)</f>
        <v>0</v>
      </c>
      <c r="BG219" s="158">
        <f>IF($N$219="zákl. přenesená",$J$219,0)</f>
        <v>0</v>
      </c>
      <c r="BH219" s="158">
        <f>IF($N$219="sníž. přenesená",$J$219,0)</f>
        <v>0</v>
      </c>
      <c r="BI219" s="158">
        <f>IF($N$219="nulová",$J$219,0)</f>
        <v>0</v>
      </c>
      <c r="BJ219" s="91" t="s">
        <v>22</v>
      </c>
      <c r="BK219" s="158">
        <f>ROUND($I$219*$H$219,2)</f>
        <v>0</v>
      </c>
      <c r="BL219" s="91" t="s">
        <v>550</v>
      </c>
      <c r="BM219" s="91" t="s">
        <v>710</v>
      </c>
    </row>
    <row r="220" spans="2:51" s="6" customFormat="1" ht="15.75" customHeight="1">
      <c r="B220" s="195"/>
      <c r="C220" s="196"/>
      <c r="D220" s="159" t="s">
        <v>147</v>
      </c>
      <c r="E220" s="197"/>
      <c r="F220" s="197" t="s">
        <v>605</v>
      </c>
      <c r="G220" s="196"/>
      <c r="H220" s="196"/>
      <c r="J220" s="196"/>
      <c r="K220" s="196"/>
      <c r="L220" s="198"/>
      <c r="M220" s="199"/>
      <c r="N220" s="196"/>
      <c r="O220" s="196"/>
      <c r="P220" s="196"/>
      <c r="Q220" s="196"/>
      <c r="R220" s="196"/>
      <c r="S220" s="196"/>
      <c r="T220" s="200"/>
      <c r="AT220" s="201" t="s">
        <v>147</v>
      </c>
      <c r="AU220" s="201" t="s">
        <v>142</v>
      </c>
      <c r="AV220" s="201" t="s">
        <v>22</v>
      </c>
      <c r="AW220" s="201" t="s">
        <v>106</v>
      </c>
      <c r="AX220" s="201" t="s">
        <v>77</v>
      </c>
      <c r="AY220" s="201" t="s">
        <v>127</v>
      </c>
    </row>
    <row r="221" spans="2:51" s="6" customFormat="1" ht="15.75" customHeight="1">
      <c r="B221" s="161"/>
      <c r="C221" s="162"/>
      <c r="D221" s="169" t="s">
        <v>147</v>
      </c>
      <c r="E221" s="162"/>
      <c r="F221" s="163" t="s">
        <v>711</v>
      </c>
      <c r="G221" s="162"/>
      <c r="H221" s="164">
        <v>27</v>
      </c>
      <c r="J221" s="162"/>
      <c r="K221" s="162"/>
      <c r="L221" s="165"/>
      <c r="M221" s="166"/>
      <c r="N221" s="162"/>
      <c r="O221" s="162"/>
      <c r="P221" s="162"/>
      <c r="Q221" s="162"/>
      <c r="R221" s="162"/>
      <c r="S221" s="162"/>
      <c r="T221" s="167"/>
      <c r="AT221" s="168" t="s">
        <v>147</v>
      </c>
      <c r="AU221" s="168" t="s">
        <v>142</v>
      </c>
      <c r="AV221" s="168" t="s">
        <v>21</v>
      </c>
      <c r="AW221" s="168" t="s">
        <v>106</v>
      </c>
      <c r="AX221" s="168" t="s">
        <v>77</v>
      </c>
      <c r="AY221" s="168" t="s">
        <v>127</v>
      </c>
    </row>
    <row r="222" spans="2:51" s="6" customFormat="1" ht="15.75" customHeight="1">
      <c r="B222" s="170"/>
      <c r="C222" s="171"/>
      <c r="D222" s="169" t="s">
        <v>147</v>
      </c>
      <c r="E222" s="171"/>
      <c r="F222" s="172" t="s">
        <v>151</v>
      </c>
      <c r="G222" s="171"/>
      <c r="H222" s="173">
        <v>27</v>
      </c>
      <c r="J222" s="171"/>
      <c r="K222" s="171"/>
      <c r="L222" s="174"/>
      <c r="M222" s="175"/>
      <c r="N222" s="171"/>
      <c r="O222" s="171"/>
      <c r="P222" s="171"/>
      <c r="Q222" s="171"/>
      <c r="R222" s="171"/>
      <c r="S222" s="171"/>
      <c r="T222" s="176"/>
      <c r="AT222" s="177" t="s">
        <v>147</v>
      </c>
      <c r="AU222" s="177" t="s">
        <v>142</v>
      </c>
      <c r="AV222" s="177" t="s">
        <v>134</v>
      </c>
      <c r="AW222" s="177" t="s">
        <v>106</v>
      </c>
      <c r="AX222" s="177" t="s">
        <v>22</v>
      </c>
      <c r="AY222" s="177" t="s">
        <v>127</v>
      </c>
    </row>
    <row r="223" spans="2:65" s="6" customFormat="1" ht="15.75" customHeight="1">
      <c r="B223" s="24"/>
      <c r="C223" s="147" t="s">
        <v>387</v>
      </c>
      <c r="D223" s="147" t="s">
        <v>129</v>
      </c>
      <c r="E223" s="148" t="s">
        <v>712</v>
      </c>
      <c r="F223" s="149" t="s">
        <v>713</v>
      </c>
      <c r="G223" s="150" t="s">
        <v>154</v>
      </c>
      <c r="H223" s="151">
        <v>298</v>
      </c>
      <c r="I223" s="152"/>
      <c r="J223" s="153">
        <f>ROUND($I$223*$H$223,2)</f>
        <v>0</v>
      </c>
      <c r="K223" s="149" t="s">
        <v>603</v>
      </c>
      <c r="L223" s="44"/>
      <c r="M223" s="154"/>
      <c r="N223" s="155" t="s">
        <v>48</v>
      </c>
      <c r="O223" s="25"/>
      <c r="P223" s="25"/>
      <c r="Q223" s="156">
        <v>0</v>
      </c>
      <c r="R223" s="156">
        <f>$Q$223*$H$223</f>
        <v>0</v>
      </c>
      <c r="S223" s="156">
        <v>0</v>
      </c>
      <c r="T223" s="157">
        <f>$S$223*$H$223</f>
        <v>0</v>
      </c>
      <c r="AR223" s="91" t="s">
        <v>550</v>
      </c>
      <c r="AT223" s="91" t="s">
        <v>129</v>
      </c>
      <c r="AU223" s="91" t="s">
        <v>142</v>
      </c>
      <c r="AY223" s="6" t="s">
        <v>127</v>
      </c>
      <c r="BE223" s="158">
        <f>IF($N$223="základní",$J$223,0)</f>
        <v>0</v>
      </c>
      <c r="BF223" s="158">
        <f>IF($N$223="snížená",$J$223,0)</f>
        <v>0</v>
      </c>
      <c r="BG223" s="158">
        <f>IF($N$223="zákl. přenesená",$J$223,0)</f>
        <v>0</v>
      </c>
      <c r="BH223" s="158">
        <f>IF($N$223="sníž. přenesená",$J$223,0)</f>
        <v>0</v>
      </c>
      <c r="BI223" s="158">
        <f>IF($N$223="nulová",$J$223,0)</f>
        <v>0</v>
      </c>
      <c r="BJ223" s="91" t="s">
        <v>22</v>
      </c>
      <c r="BK223" s="158">
        <f>ROUND($I$223*$H$223,2)</f>
        <v>0</v>
      </c>
      <c r="BL223" s="91" t="s">
        <v>550</v>
      </c>
      <c r="BM223" s="91" t="s">
        <v>714</v>
      </c>
    </row>
    <row r="224" spans="2:51" s="6" customFormat="1" ht="15.75" customHeight="1">
      <c r="B224" s="195"/>
      <c r="C224" s="196"/>
      <c r="D224" s="159" t="s">
        <v>147</v>
      </c>
      <c r="E224" s="197"/>
      <c r="F224" s="197" t="s">
        <v>667</v>
      </c>
      <c r="G224" s="196"/>
      <c r="H224" s="196"/>
      <c r="J224" s="196"/>
      <c r="K224" s="196"/>
      <c r="L224" s="198"/>
      <c r="M224" s="199"/>
      <c r="N224" s="196"/>
      <c r="O224" s="196"/>
      <c r="P224" s="196"/>
      <c r="Q224" s="196"/>
      <c r="R224" s="196"/>
      <c r="S224" s="196"/>
      <c r="T224" s="200"/>
      <c r="AT224" s="201" t="s">
        <v>147</v>
      </c>
      <c r="AU224" s="201" t="s">
        <v>142</v>
      </c>
      <c r="AV224" s="201" t="s">
        <v>22</v>
      </c>
      <c r="AW224" s="201" t="s">
        <v>106</v>
      </c>
      <c r="AX224" s="201" t="s">
        <v>77</v>
      </c>
      <c r="AY224" s="201" t="s">
        <v>127</v>
      </c>
    </row>
    <row r="225" spans="2:51" s="6" customFormat="1" ht="15.75" customHeight="1">
      <c r="B225" s="161"/>
      <c r="C225" s="162"/>
      <c r="D225" s="169" t="s">
        <v>147</v>
      </c>
      <c r="E225" s="162"/>
      <c r="F225" s="163" t="s">
        <v>715</v>
      </c>
      <c r="G225" s="162"/>
      <c r="H225" s="164">
        <v>298</v>
      </c>
      <c r="J225" s="162"/>
      <c r="K225" s="162"/>
      <c r="L225" s="165"/>
      <c r="M225" s="166"/>
      <c r="N225" s="162"/>
      <c r="O225" s="162"/>
      <c r="P225" s="162"/>
      <c r="Q225" s="162"/>
      <c r="R225" s="162"/>
      <c r="S225" s="162"/>
      <c r="T225" s="167"/>
      <c r="AT225" s="168" t="s">
        <v>147</v>
      </c>
      <c r="AU225" s="168" t="s">
        <v>142</v>
      </c>
      <c r="AV225" s="168" t="s">
        <v>21</v>
      </c>
      <c r="AW225" s="168" t="s">
        <v>106</v>
      </c>
      <c r="AX225" s="168" t="s">
        <v>77</v>
      </c>
      <c r="AY225" s="168" t="s">
        <v>127</v>
      </c>
    </row>
    <row r="226" spans="2:51" s="6" customFormat="1" ht="15.75" customHeight="1">
      <c r="B226" s="170"/>
      <c r="C226" s="171"/>
      <c r="D226" s="169" t="s">
        <v>147</v>
      </c>
      <c r="E226" s="171"/>
      <c r="F226" s="172" t="s">
        <v>151</v>
      </c>
      <c r="G226" s="171"/>
      <c r="H226" s="173">
        <v>298</v>
      </c>
      <c r="J226" s="171"/>
      <c r="K226" s="171"/>
      <c r="L226" s="174"/>
      <c r="M226" s="175"/>
      <c r="N226" s="171"/>
      <c r="O226" s="171"/>
      <c r="P226" s="171"/>
      <c r="Q226" s="171"/>
      <c r="R226" s="171"/>
      <c r="S226" s="171"/>
      <c r="T226" s="176"/>
      <c r="AT226" s="177" t="s">
        <v>147</v>
      </c>
      <c r="AU226" s="177" t="s">
        <v>142</v>
      </c>
      <c r="AV226" s="177" t="s">
        <v>134</v>
      </c>
      <c r="AW226" s="177" t="s">
        <v>106</v>
      </c>
      <c r="AX226" s="177" t="s">
        <v>22</v>
      </c>
      <c r="AY226" s="177" t="s">
        <v>127</v>
      </c>
    </row>
    <row r="227" spans="2:65" s="6" customFormat="1" ht="15.75" customHeight="1">
      <c r="B227" s="24"/>
      <c r="C227" s="147" t="s">
        <v>393</v>
      </c>
      <c r="D227" s="147" t="s">
        <v>129</v>
      </c>
      <c r="E227" s="148" t="s">
        <v>716</v>
      </c>
      <c r="F227" s="149" t="s">
        <v>717</v>
      </c>
      <c r="G227" s="150" t="s">
        <v>154</v>
      </c>
      <c r="H227" s="151">
        <v>16</v>
      </c>
      <c r="I227" s="152"/>
      <c r="J227" s="153">
        <f>ROUND($I$227*$H$227,2)</f>
        <v>0</v>
      </c>
      <c r="K227" s="149" t="s">
        <v>603</v>
      </c>
      <c r="L227" s="44"/>
      <c r="M227" s="154"/>
      <c r="N227" s="155" t="s">
        <v>48</v>
      </c>
      <c r="O227" s="25"/>
      <c r="P227" s="25"/>
      <c r="Q227" s="156">
        <v>0</v>
      </c>
      <c r="R227" s="156">
        <f>$Q$227*$H$227</f>
        <v>0</v>
      </c>
      <c r="S227" s="156">
        <v>0</v>
      </c>
      <c r="T227" s="157">
        <f>$S$227*$H$227</f>
        <v>0</v>
      </c>
      <c r="AR227" s="91" t="s">
        <v>550</v>
      </c>
      <c r="AT227" s="91" t="s">
        <v>129</v>
      </c>
      <c r="AU227" s="91" t="s">
        <v>142</v>
      </c>
      <c r="AY227" s="6" t="s">
        <v>127</v>
      </c>
      <c r="BE227" s="158">
        <f>IF($N$227="základní",$J$227,0)</f>
        <v>0</v>
      </c>
      <c r="BF227" s="158">
        <f>IF($N$227="snížená",$J$227,0)</f>
        <v>0</v>
      </c>
      <c r="BG227" s="158">
        <f>IF($N$227="zákl. přenesená",$J$227,0)</f>
        <v>0</v>
      </c>
      <c r="BH227" s="158">
        <f>IF($N$227="sníž. přenesená",$J$227,0)</f>
        <v>0</v>
      </c>
      <c r="BI227" s="158">
        <f>IF($N$227="nulová",$J$227,0)</f>
        <v>0</v>
      </c>
      <c r="BJ227" s="91" t="s">
        <v>22</v>
      </c>
      <c r="BK227" s="158">
        <f>ROUND($I$227*$H$227,2)</f>
        <v>0</v>
      </c>
      <c r="BL227" s="91" t="s">
        <v>550</v>
      </c>
      <c r="BM227" s="91" t="s">
        <v>718</v>
      </c>
    </row>
    <row r="228" spans="2:51" s="6" customFormat="1" ht="15.75" customHeight="1">
      <c r="B228" s="195"/>
      <c r="C228" s="196"/>
      <c r="D228" s="159" t="s">
        <v>147</v>
      </c>
      <c r="E228" s="197"/>
      <c r="F228" s="197" t="s">
        <v>667</v>
      </c>
      <c r="G228" s="196"/>
      <c r="H228" s="196"/>
      <c r="J228" s="196"/>
      <c r="K228" s="196"/>
      <c r="L228" s="198"/>
      <c r="M228" s="199"/>
      <c r="N228" s="196"/>
      <c r="O228" s="196"/>
      <c r="P228" s="196"/>
      <c r="Q228" s="196"/>
      <c r="R228" s="196"/>
      <c r="S228" s="196"/>
      <c r="T228" s="200"/>
      <c r="AT228" s="201" t="s">
        <v>147</v>
      </c>
      <c r="AU228" s="201" t="s">
        <v>142</v>
      </c>
      <c r="AV228" s="201" t="s">
        <v>22</v>
      </c>
      <c r="AW228" s="201" t="s">
        <v>106</v>
      </c>
      <c r="AX228" s="201" t="s">
        <v>77</v>
      </c>
      <c r="AY228" s="201" t="s">
        <v>127</v>
      </c>
    </row>
    <row r="229" spans="2:51" s="6" customFormat="1" ht="15.75" customHeight="1">
      <c r="B229" s="161"/>
      <c r="C229" s="162"/>
      <c r="D229" s="169" t="s">
        <v>147</v>
      </c>
      <c r="E229" s="162"/>
      <c r="F229" s="163" t="s">
        <v>217</v>
      </c>
      <c r="G229" s="162"/>
      <c r="H229" s="164">
        <v>16</v>
      </c>
      <c r="J229" s="162"/>
      <c r="K229" s="162"/>
      <c r="L229" s="165"/>
      <c r="M229" s="166"/>
      <c r="N229" s="162"/>
      <c r="O229" s="162"/>
      <c r="P229" s="162"/>
      <c r="Q229" s="162"/>
      <c r="R229" s="162"/>
      <c r="S229" s="162"/>
      <c r="T229" s="167"/>
      <c r="AT229" s="168" t="s">
        <v>147</v>
      </c>
      <c r="AU229" s="168" t="s">
        <v>142</v>
      </c>
      <c r="AV229" s="168" t="s">
        <v>21</v>
      </c>
      <c r="AW229" s="168" t="s">
        <v>106</v>
      </c>
      <c r="AX229" s="168" t="s">
        <v>77</v>
      </c>
      <c r="AY229" s="168" t="s">
        <v>127</v>
      </c>
    </row>
    <row r="230" spans="2:51" s="6" customFormat="1" ht="15.75" customHeight="1">
      <c r="B230" s="170"/>
      <c r="C230" s="171"/>
      <c r="D230" s="169" t="s">
        <v>147</v>
      </c>
      <c r="E230" s="171"/>
      <c r="F230" s="172" t="s">
        <v>151</v>
      </c>
      <c r="G230" s="171"/>
      <c r="H230" s="173">
        <v>16</v>
      </c>
      <c r="J230" s="171"/>
      <c r="K230" s="171"/>
      <c r="L230" s="174"/>
      <c r="M230" s="175"/>
      <c r="N230" s="171"/>
      <c r="O230" s="171"/>
      <c r="P230" s="171"/>
      <c r="Q230" s="171"/>
      <c r="R230" s="171"/>
      <c r="S230" s="171"/>
      <c r="T230" s="176"/>
      <c r="AT230" s="177" t="s">
        <v>147</v>
      </c>
      <c r="AU230" s="177" t="s">
        <v>142</v>
      </c>
      <c r="AV230" s="177" t="s">
        <v>134</v>
      </c>
      <c r="AW230" s="177" t="s">
        <v>106</v>
      </c>
      <c r="AX230" s="177" t="s">
        <v>22</v>
      </c>
      <c r="AY230" s="177" t="s">
        <v>127</v>
      </c>
    </row>
    <row r="231" spans="2:65" s="6" customFormat="1" ht="15.75" customHeight="1">
      <c r="B231" s="24"/>
      <c r="C231" s="147" t="s">
        <v>398</v>
      </c>
      <c r="D231" s="147" t="s">
        <v>129</v>
      </c>
      <c r="E231" s="148" t="s">
        <v>719</v>
      </c>
      <c r="F231" s="149" t="s">
        <v>720</v>
      </c>
      <c r="G231" s="150" t="s">
        <v>721</v>
      </c>
      <c r="H231" s="151">
        <v>1</v>
      </c>
      <c r="I231" s="152"/>
      <c r="J231" s="153">
        <f>ROUND($I$231*$H$231,2)</f>
        <v>0</v>
      </c>
      <c r="K231" s="149" t="s">
        <v>603</v>
      </c>
      <c r="L231" s="44"/>
      <c r="M231" s="154"/>
      <c r="N231" s="155" t="s">
        <v>48</v>
      </c>
      <c r="O231" s="25"/>
      <c r="P231" s="25"/>
      <c r="Q231" s="156">
        <v>0</v>
      </c>
      <c r="R231" s="156">
        <f>$Q$231*$H$231</f>
        <v>0</v>
      </c>
      <c r="S231" s="156">
        <v>0</v>
      </c>
      <c r="T231" s="157">
        <f>$S$231*$H$231</f>
        <v>0</v>
      </c>
      <c r="AR231" s="91" t="s">
        <v>722</v>
      </c>
      <c r="AT231" s="91" t="s">
        <v>129</v>
      </c>
      <c r="AU231" s="91" t="s">
        <v>142</v>
      </c>
      <c r="AY231" s="6" t="s">
        <v>127</v>
      </c>
      <c r="BE231" s="158">
        <f>IF($N$231="základní",$J$231,0)</f>
        <v>0</v>
      </c>
      <c r="BF231" s="158">
        <f>IF($N$231="snížená",$J$231,0)</f>
        <v>0</v>
      </c>
      <c r="BG231" s="158">
        <f>IF($N$231="zákl. přenesená",$J$231,0)</f>
        <v>0</v>
      </c>
      <c r="BH231" s="158">
        <f>IF($N$231="sníž. přenesená",$J$231,0)</f>
        <v>0</v>
      </c>
      <c r="BI231" s="158">
        <f>IF($N$231="nulová",$J$231,0)</f>
        <v>0</v>
      </c>
      <c r="BJ231" s="91" t="s">
        <v>22</v>
      </c>
      <c r="BK231" s="158">
        <f>ROUND($I$231*$H$231,2)</f>
        <v>0</v>
      </c>
      <c r="BL231" s="91" t="s">
        <v>722</v>
      </c>
      <c r="BM231" s="91" t="s">
        <v>723</v>
      </c>
    </row>
    <row r="232" spans="2:51" s="6" customFormat="1" ht="15.75" customHeight="1">
      <c r="B232" s="195"/>
      <c r="C232" s="196"/>
      <c r="D232" s="159" t="s">
        <v>147</v>
      </c>
      <c r="E232" s="197"/>
      <c r="F232" s="197" t="s">
        <v>724</v>
      </c>
      <c r="G232" s="196"/>
      <c r="H232" s="196"/>
      <c r="J232" s="196"/>
      <c r="K232" s="196"/>
      <c r="L232" s="198"/>
      <c r="M232" s="199"/>
      <c r="N232" s="196"/>
      <c r="O232" s="196"/>
      <c r="P232" s="196"/>
      <c r="Q232" s="196"/>
      <c r="R232" s="196"/>
      <c r="S232" s="196"/>
      <c r="T232" s="200"/>
      <c r="AT232" s="201" t="s">
        <v>147</v>
      </c>
      <c r="AU232" s="201" t="s">
        <v>142</v>
      </c>
      <c r="AV232" s="201" t="s">
        <v>22</v>
      </c>
      <c r="AW232" s="201" t="s">
        <v>106</v>
      </c>
      <c r="AX232" s="201" t="s">
        <v>77</v>
      </c>
      <c r="AY232" s="201" t="s">
        <v>127</v>
      </c>
    </row>
    <row r="233" spans="2:51" s="6" customFormat="1" ht="15.75" customHeight="1">
      <c r="B233" s="161"/>
      <c r="C233" s="162"/>
      <c r="D233" s="169" t="s">
        <v>147</v>
      </c>
      <c r="E233" s="162"/>
      <c r="F233" s="163" t="s">
        <v>22</v>
      </c>
      <c r="G233" s="162"/>
      <c r="H233" s="164">
        <v>1</v>
      </c>
      <c r="J233" s="162"/>
      <c r="K233" s="162"/>
      <c r="L233" s="165"/>
      <c r="M233" s="166"/>
      <c r="N233" s="162"/>
      <c r="O233" s="162"/>
      <c r="P233" s="162"/>
      <c r="Q233" s="162"/>
      <c r="R233" s="162"/>
      <c r="S233" s="162"/>
      <c r="T233" s="167"/>
      <c r="AT233" s="168" t="s">
        <v>147</v>
      </c>
      <c r="AU233" s="168" t="s">
        <v>142</v>
      </c>
      <c r="AV233" s="168" t="s">
        <v>21</v>
      </c>
      <c r="AW233" s="168" t="s">
        <v>106</v>
      </c>
      <c r="AX233" s="168" t="s">
        <v>77</v>
      </c>
      <c r="AY233" s="168" t="s">
        <v>127</v>
      </c>
    </row>
    <row r="234" spans="2:51" s="6" customFormat="1" ht="15.75" customHeight="1">
      <c r="B234" s="170"/>
      <c r="C234" s="171"/>
      <c r="D234" s="169" t="s">
        <v>147</v>
      </c>
      <c r="E234" s="171"/>
      <c r="F234" s="172" t="s">
        <v>151</v>
      </c>
      <c r="G234" s="171"/>
      <c r="H234" s="173">
        <v>1</v>
      </c>
      <c r="J234" s="171"/>
      <c r="K234" s="171"/>
      <c r="L234" s="174"/>
      <c r="M234" s="175"/>
      <c r="N234" s="171"/>
      <c r="O234" s="171"/>
      <c r="P234" s="171"/>
      <c r="Q234" s="171"/>
      <c r="R234" s="171"/>
      <c r="S234" s="171"/>
      <c r="T234" s="176"/>
      <c r="AT234" s="177" t="s">
        <v>147</v>
      </c>
      <c r="AU234" s="177" t="s">
        <v>142</v>
      </c>
      <c r="AV234" s="177" t="s">
        <v>134</v>
      </c>
      <c r="AW234" s="177" t="s">
        <v>106</v>
      </c>
      <c r="AX234" s="177" t="s">
        <v>22</v>
      </c>
      <c r="AY234" s="177" t="s">
        <v>127</v>
      </c>
    </row>
    <row r="235" spans="2:65" s="6" customFormat="1" ht="15.75" customHeight="1">
      <c r="B235" s="24"/>
      <c r="C235" s="181" t="s">
        <v>403</v>
      </c>
      <c r="D235" s="181" t="s">
        <v>286</v>
      </c>
      <c r="E235" s="182" t="s">
        <v>725</v>
      </c>
      <c r="F235" s="183" t="s">
        <v>726</v>
      </c>
      <c r="G235" s="184" t="s">
        <v>197</v>
      </c>
      <c r="H235" s="185">
        <v>1</v>
      </c>
      <c r="I235" s="186"/>
      <c r="J235" s="187">
        <f>ROUND($I$235*$H$235,2)</f>
        <v>0</v>
      </c>
      <c r="K235" s="183"/>
      <c r="L235" s="188"/>
      <c r="M235" s="189"/>
      <c r="N235" s="190" t="s">
        <v>48</v>
      </c>
      <c r="O235" s="25"/>
      <c r="P235" s="25"/>
      <c r="Q235" s="156">
        <v>0</v>
      </c>
      <c r="R235" s="156">
        <f>$Q$235*$H$235</f>
        <v>0</v>
      </c>
      <c r="S235" s="156">
        <v>0</v>
      </c>
      <c r="T235" s="157">
        <f>$S$235*$H$235</f>
        <v>0</v>
      </c>
      <c r="AR235" s="91" t="s">
        <v>722</v>
      </c>
      <c r="AT235" s="91" t="s">
        <v>286</v>
      </c>
      <c r="AU235" s="91" t="s">
        <v>142</v>
      </c>
      <c r="AY235" s="6" t="s">
        <v>127</v>
      </c>
      <c r="BE235" s="158">
        <f>IF($N$235="základní",$J$235,0)</f>
        <v>0</v>
      </c>
      <c r="BF235" s="158">
        <f>IF($N$235="snížená",$J$235,0)</f>
        <v>0</v>
      </c>
      <c r="BG235" s="158">
        <f>IF($N$235="zákl. přenesená",$J$235,0)</f>
        <v>0</v>
      </c>
      <c r="BH235" s="158">
        <f>IF($N$235="sníž. přenesená",$J$235,0)</f>
        <v>0</v>
      </c>
      <c r="BI235" s="158">
        <f>IF($N$235="nulová",$J$235,0)</f>
        <v>0</v>
      </c>
      <c r="BJ235" s="91" t="s">
        <v>22</v>
      </c>
      <c r="BK235" s="158">
        <f>ROUND($I$235*$H$235,2)</f>
        <v>0</v>
      </c>
      <c r="BL235" s="91" t="s">
        <v>722</v>
      </c>
      <c r="BM235" s="91" t="s">
        <v>727</v>
      </c>
    </row>
    <row r="236" spans="2:51" s="6" customFormat="1" ht="15.75" customHeight="1">
      <c r="B236" s="195"/>
      <c r="C236" s="196"/>
      <c r="D236" s="159" t="s">
        <v>147</v>
      </c>
      <c r="E236" s="197"/>
      <c r="F236" s="197" t="s">
        <v>728</v>
      </c>
      <c r="G236" s="196"/>
      <c r="H236" s="196"/>
      <c r="J236" s="196"/>
      <c r="K236" s="196"/>
      <c r="L236" s="198"/>
      <c r="M236" s="199"/>
      <c r="N236" s="196"/>
      <c r="O236" s="196"/>
      <c r="P236" s="196"/>
      <c r="Q236" s="196"/>
      <c r="R236" s="196"/>
      <c r="S236" s="196"/>
      <c r="T236" s="200"/>
      <c r="AT236" s="201" t="s">
        <v>147</v>
      </c>
      <c r="AU236" s="201" t="s">
        <v>142</v>
      </c>
      <c r="AV236" s="201" t="s">
        <v>22</v>
      </c>
      <c r="AW236" s="201" t="s">
        <v>106</v>
      </c>
      <c r="AX236" s="201" t="s">
        <v>77</v>
      </c>
      <c r="AY236" s="201" t="s">
        <v>127</v>
      </c>
    </row>
    <row r="237" spans="2:51" s="6" customFormat="1" ht="15.75" customHeight="1">
      <c r="B237" s="161"/>
      <c r="C237" s="162"/>
      <c r="D237" s="169" t="s">
        <v>147</v>
      </c>
      <c r="E237" s="162"/>
      <c r="F237" s="163" t="s">
        <v>22</v>
      </c>
      <c r="G237" s="162"/>
      <c r="H237" s="164">
        <v>1</v>
      </c>
      <c r="J237" s="162"/>
      <c r="K237" s="162"/>
      <c r="L237" s="165"/>
      <c r="M237" s="166"/>
      <c r="N237" s="162"/>
      <c r="O237" s="162"/>
      <c r="P237" s="162"/>
      <c r="Q237" s="162"/>
      <c r="R237" s="162"/>
      <c r="S237" s="162"/>
      <c r="T237" s="167"/>
      <c r="AT237" s="168" t="s">
        <v>147</v>
      </c>
      <c r="AU237" s="168" t="s">
        <v>142</v>
      </c>
      <c r="AV237" s="168" t="s">
        <v>21</v>
      </c>
      <c r="AW237" s="168" t="s">
        <v>106</v>
      </c>
      <c r="AX237" s="168" t="s">
        <v>77</v>
      </c>
      <c r="AY237" s="168" t="s">
        <v>127</v>
      </c>
    </row>
    <row r="238" spans="2:51" s="6" customFormat="1" ht="15.75" customHeight="1">
      <c r="B238" s="170"/>
      <c r="C238" s="171"/>
      <c r="D238" s="169" t="s">
        <v>147</v>
      </c>
      <c r="E238" s="171"/>
      <c r="F238" s="172" t="s">
        <v>151</v>
      </c>
      <c r="G238" s="171"/>
      <c r="H238" s="173">
        <v>1</v>
      </c>
      <c r="J238" s="171"/>
      <c r="K238" s="171"/>
      <c r="L238" s="174"/>
      <c r="M238" s="175"/>
      <c r="N238" s="171"/>
      <c r="O238" s="171"/>
      <c r="P238" s="171"/>
      <c r="Q238" s="171"/>
      <c r="R238" s="171"/>
      <c r="S238" s="171"/>
      <c r="T238" s="176"/>
      <c r="AT238" s="177" t="s">
        <v>147</v>
      </c>
      <c r="AU238" s="177" t="s">
        <v>142</v>
      </c>
      <c r="AV238" s="177" t="s">
        <v>134</v>
      </c>
      <c r="AW238" s="177" t="s">
        <v>106</v>
      </c>
      <c r="AX238" s="177" t="s">
        <v>22</v>
      </c>
      <c r="AY238" s="177" t="s">
        <v>127</v>
      </c>
    </row>
    <row r="239" spans="2:65" s="6" customFormat="1" ht="15.75" customHeight="1">
      <c r="B239" s="24"/>
      <c r="C239" s="147" t="s">
        <v>414</v>
      </c>
      <c r="D239" s="147" t="s">
        <v>129</v>
      </c>
      <c r="E239" s="148" t="s">
        <v>729</v>
      </c>
      <c r="F239" s="149" t="s">
        <v>730</v>
      </c>
      <c r="G239" s="150" t="s">
        <v>132</v>
      </c>
      <c r="H239" s="151">
        <v>1</v>
      </c>
      <c r="I239" s="152"/>
      <c r="J239" s="153">
        <f>ROUND($I$239*$H$239,2)</f>
        <v>0</v>
      </c>
      <c r="K239" s="149" t="s">
        <v>603</v>
      </c>
      <c r="L239" s="44"/>
      <c r="M239" s="154"/>
      <c r="N239" s="155" t="s">
        <v>48</v>
      </c>
      <c r="O239" s="25"/>
      <c r="P239" s="25"/>
      <c r="Q239" s="156">
        <v>0</v>
      </c>
      <c r="R239" s="156">
        <f>$Q$239*$H$239</f>
        <v>0</v>
      </c>
      <c r="S239" s="156">
        <v>0</v>
      </c>
      <c r="T239" s="157">
        <f>$S$239*$H$239</f>
        <v>0</v>
      </c>
      <c r="AR239" s="91" t="s">
        <v>217</v>
      </c>
      <c r="AT239" s="91" t="s">
        <v>129</v>
      </c>
      <c r="AU239" s="91" t="s">
        <v>142</v>
      </c>
      <c r="AY239" s="6" t="s">
        <v>127</v>
      </c>
      <c r="BE239" s="158">
        <f>IF($N$239="základní",$J$239,0)</f>
        <v>0</v>
      </c>
      <c r="BF239" s="158">
        <f>IF($N$239="snížená",$J$239,0)</f>
        <v>0</v>
      </c>
      <c r="BG239" s="158">
        <f>IF($N$239="zákl. přenesená",$J$239,0)</f>
        <v>0</v>
      </c>
      <c r="BH239" s="158">
        <f>IF($N$239="sníž. přenesená",$J$239,0)</f>
        <v>0</v>
      </c>
      <c r="BI239" s="158">
        <f>IF($N$239="nulová",$J$239,0)</f>
        <v>0</v>
      </c>
      <c r="BJ239" s="91" t="s">
        <v>22</v>
      </c>
      <c r="BK239" s="158">
        <f>ROUND($I$239*$H$239,2)</f>
        <v>0</v>
      </c>
      <c r="BL239" s="91" t="s">
        <v>217</v>
      </c>
      <c r="BM239" s="91" t="s">
        <v>731</v>
      </c>
    </row>
    <row r="240" spans="2:51" s="6" customFormat="1" ht="15.75" customHeight="1">
      <c r="B240" s="195"/>
      <c r="C240" s="196"/>
      <c r="D240" s="159" t="s">
        <v>147</v>
      </c>
      <c r="E240" s="197"/>
      <c r="F240" s="197" t="s">
        <v>732</v>
      </c>
      <c r="G240" s="196"/>
      <c r="H240" s="196"/>
      <c r="J240" s="196"/>
      <c r="K240" s="196"/>
      <c r="L240" s="198"/>
      <c r="M240" s="199"/>
      <c r="N240" s="196"/>
      <c r="O240" s="196"/>
      <c r="P240" s="196"/>
      <c r="Q240" s="196"/>
      <c r="R240" s="196"/>
      <c r="S240" s="196"/>
      <c r="T240" s="200"/>
      <c r="AT240" s="201" t="s">
        <v>147</v>
      </c>
      <c r="AU240" s="201" t="s">
        <v>142</v>
      </c>
      <c r="AV240" s="201" t="s">
        <v>22</v>
      </c>
      <c r="AW240" s="201" t="s">
        <v>106</v>
      </c>
      <c r="AX240" s="201" t="s">
        <v>77</v>
      </c>
      <c r="AY240" s="201" t="s">
        <v>127</v>
      </c>
    </row>
    <row r="241" spans="2:51" s="6" customFormat="1" ht="15.75" customHeight="1">
      <c r="B241" s="161"/>
      <c r="C241" s="162"/>
      <c r="D241" s="169" t="s">
        <v>147</v>
      </c>
      <c r="E241" s="162"/>
      <c r="F241" s="163" t="s">
        <v>22</v>
      </c>
      <c r="G241" s="162"/>
      <c r="H241" s="164">
        <v>1</v>
      </c>
      <c r="J241" s="162"/>
      <c r="K241" s="162"/>
      <c r="L241" s="165"/>
      <c r="M241" s="166"/>
      <c r="N241" s="162"/>
      <c r="O241" s="162"/>
      <c r="P241" s="162"/>
      <c r="Q241" s="162"/>
      <c r="R241" s="162"/>
      <c r="S241" s="162"/>
      <c r="T241" s="167"/>
      <c r="AT241" s="168" t="s">
        <v>147</v>
      </c>
      <c r="AU241" s="168" t="s">
        <v>142</v>
      </c>
      <c r="AV241" s="168" t="s">
        <v>21</v>
      </c>
      <c r="AW241" s="168" t="s">
        <v>106</v>
      </c>
      <c r="AX241" s="168" t="s">
        <v>77</v>
      </c>
      <c r="AY241" s="168" t="s">
        <v>127</v>
      </c>
    </row>
    <row r="242" spans="2:51" s="6" customFormat="1" ht="15.75" customHeight="1">
      <c r="B242" s="170"/>
      <c r="C242" s="171"/>
      <c r="D242" s="169" t="s">
        <v>147</v>
      </c>
      <c r="E242" s="171"/>
      <c r="F242" s="172" t="s">
        <v>151</v>
      </c>
      <c r="G242" s="171"/>
      <c r="H242" s="173">
        <v>1</v>
      </c>
      <c r="J242" s="171"/>
      <c r="K242" s="171"/>
      <c r="L242" s="174"/>
      <c r="M242" s="175"/>
      <c r="N242" s="171"/>
      <c r="O242" s="171"/>
      <c r="P242" s="171"/>
      <c r="Q242" s="171"/>
      <c r="R242" s="171"/>
      <c r="S242" s="171"/>
      <c r="T242" s="176"/>
      <c r="AT242" s="177" t="s">
        <v>147</v>
      </c>
      <c r="AU242" s="177" t="s">
        <v>142</v>
      </c>
      <c r="AV242" s="177" t="s">
        <v>134</v>
      </c>
      <c r="AW242" s="177" t="s">
        <v>106</v>
      </c>
      <c r="AX242" s="177" t="s">
        <v>22</v>
      </c>
      <c r="AY242" s="177" t="s">
        <v>127</v>
      </c>
    </row>
    <row r="243" spans="2:63" s="134" customFormat="1" ht="23.25" customHeight="1">
      <c r="B243" s="135"/>
      <c r="C243" s="136"/>
      <c r="D243" s="136" t="s">
        <v>76</v>
      </c>
      <c r="E243" s="145" t="s">
        <v>733</v>
      </c>
      <c r="F243" s="145" t="s">
        <v>734</v>
      </c>
      <c r="G243" s="136"/>
      <c r="H243" s="136"/>
      <c r="J243" s="146">
        <f>$BK$243</f>
        <v>0</v>
      </c>
      <c r="K243" s="136"/>
      <c r="L243" s="139"/>
      <c r="M243" s="140"/>
      <c r="N243" s="136"/>
      <c r="O243" s="136"/>
      <c r="P243" s="141">
        <f>$P$244+SUM($P$245:$P$381)</f>
        <v>0</v>
      </c>
      <c r="Q243" s="136"/>
      <c r="R243" s="141">
        <f>$R$244+SUM($R$245:$R$381)</f>
        <v>50.07766037999999</v>
      </c>
      <c r="S243" s="136"/>
      <c r="T243" s="142">
        <f>$T$244+SUM($T$245:$T$381)</f>
        <v>0</v>
      </c>
      <c r="AR243" s="143" t="s">
        <v>142</v>
      </c>
      <c r="AT243" s="143" t="s">
        <v>76</v>
      </c>
      <c r="AU243" s="143" t="s">
        <v>21</v>
      </c>
      <c r="AY243" s="143" t="s">
        <v>127</v>
      </c>
      <c r="BK243" s="144">
        <f>$BK$244+SUM($BK$245:$BK$381)</f>
        <v>0</v>
      </c>
    </row>
    <row r="244" spans="2:65" s="6" customFormat="1" ht="15.75" customHeight="1">
      <c r="B244" s="24"/>
      <c r="C244" s="181" t="s">
        <v>418</v>
      </c>
      <c r="D244" s="181" t="s">
        <v>286</v>
      </c>
      <c r="E244" s="182" t="s">
        <v>735</v>
      </c>
      <c r="F244" s="183" t="s">
        <v>736</v>
      </c>
      <c r="G244" s="184" t="s">
        <v>197</v>
      </c>
      <c r="H244" s="185">
        <v>14</v>
      </c>
      <c r="I244" s="186"/>
      <c r="J244" s="187">
        <f>ROUND($I$244*$H$244,2)</f>
        <v>0</v>
      </c>
      <c r="K244" s="183"/>
      <c r="L244" s="188"/>
      <c r="M244" s="189"/>
      <c r="N244" s="190" t="s">
        <v>48</v>
      </c>
      <c r="O244" s="25"/>
      <c r="P244" s="25"/>
      <c r="Q244" s="156">
        <v>0</v>
      </c>
      <c r="R244" s="156">
        <f>$Q$244*$H$244</f>
        <v>0</v>
      </c>
      <c r="S244" s="156">
        <v>0</v>
      </c>
      <c r="T244" s="157">
        <f>$S$244*$H$244</f>
        <v>0</v>
      </c>
      <c r="AR244" s="91" t="s">
        <v>608</v>
      </c>
      <c r="AT244" s="91" t="s">
        <v>286</v>
      </c>
      <c r="AU244" s="91" t="s">
        <v>142</v>
      </c>
      <c r="AY244" s="6" t="s">
        <v>127</v>
      </c>
      <c r="BE244" s="158">
        <f>IF($N$244="základní",$J$244,0)</f>
        <v>0</v>
      </c>
      <c r="BF244" s="158">
        <f>IF($N$244="snížená",$J$244,0)</f>
        <v>0</v>
      </c>
      <c r="BG244" s="158">
        <f>IF($N$244="zákl. přenesená",$J$244,0)</f>
        <v>0</v>
      </c>
      <c r="BH244" s="158">
        <f>IF($N$244="sníž. přenesená",$J$244,0)</f>
        <v>0</v>
      </c>
      <c r="BI244" s="158">
        <f>IF($N$244="nulová",$J$244,0)</f>
        <v>0</v>
      </c>
      <c r="BJ244" s="91" t="s">
        <v>22</v>
      </c>
      <c r="BK244" s="158">
        <f>ROUND($I$244*$H$244,2)</f>
        <v>0</v>
      </c>
      <c r="BL244" s="91" t="s">
        <v>550</v>
      </c>
      <c r="BM244" s="91" t="s">
        <v>737</v>
      </c>
    </row>
    <row r="245" spans="2:51" s="6" customFormat="1" ht="15.75" customHeight="1">
      <c r="B245" s="195"/>
      <c r="C245" s="196"/>
      <c r="D245" s="159" t="s">
        <v>147</v>
      </c>
      <c r="E245" s="197"/>
      <c r="F245" s="197" t="s">
        <v>605</v>
      </c>
      <c r="G245" s="196"/>
      <c r="H245" s="196"/>
      <c r="J245" s="196"/>
      <c r="K245" s="196"/>
      <c r="L245" s="198"/>
      <c r="M245" s="199"/>
      <c r="N245" s="196"/>
      <c r="O245" s="196"/>
      <c r="P245" s="196"/>
      <c r="Q245" s="196"/>
      <c r="R245" s="196"/>
      <c r="S245" s="196"/>
      <c r="T245" s="200"/>
      <c r="AT245" s="201" t="s">
        <v>147</v>
      </c>
      <c r="AU245" s="201" t="s">
        <v>142</v>
      </c>
      <c r="AV245" s="201" t="s">
        <v>22</v>
      </c>
      <c r="AW245" s="201" t="s">
        <v>106</v>
      </c>
      <c r="AX245" s="201" t="s">
        <v>77</v>
      </c>
      <c r="AY245" s="201" t="s">
        <v>127</v>
      </c>
    </row>
    <row r="246" spans="2:51" s="6" customFormat="1" ht="15.75" customHeight="1">
      <c r="B246" s="161"/>
      <c r="C246" s="162"/>
      <c r="D246" s="169" t="s">
        <v>147</v>
      </c>
      <c r="E246" s="162"/>
      <c r="F246" s="163" t="s">
        <v>202</v>
      </c>
      <c r="G246" s="162"/>
      <c r="H246" s="164">
        <v>14</v>
      </c>
      <c r="J246" s="162"/>
      <c r="K246" s="162"/>
      <c r="L246" s="165"/>
      <c r="M246" s="166"/>
      <c r="N246" s="162"/>
      <c r="O246" s="162"/>
      <c r="P246" s="162"/>
      <c r="Q246" s="162"/>
      <c r="R246" s="162"/>
      <c r="S246" s="162"/>
      <c r="T246" s="167"/>
      <c r="AT246" s="168" t="s">
        <v>147</v>
      </c>
      <c r="AU246" s="168" t="s">
        <v>142</v>
      </c>
      <c r="AV246" s="168" t="s">
        <v>21</v>
      </c>
      <c r="AW246" s="168" t="s">
        <v>106</v>
      </c>
      <c r="AX246" s="168" t="s">
        <v>77</v>
      </c>
      <c r="AY246" s="168" t="s">
        <v>127</v>
      </c>
    </row>
    <row r="247" spans="2:51" s="6" customFormat="1" ht="15.75" customHeight="1">
      <c r="B247" s="170"/>
      <c r="C247" s="171"/>
      <c r="D247" s="169" t="s">
        <v>147</v>
      </c>
      <c r="E247" s="171"/>
      <c r="F247" s="172" t="s">
        <v>151</v>
      </c>
      <c r="G247" s="171"/>
      <c r="H247" s="173">
        <v>14</v>
      </c>
      <c r="J247" s="171"/>
      <c r="K247" s="171"/>
      <c r="L247" s="174"/>
      <c r="M247" s="175"/>
      <c r="N247" s="171"/>
      <c r="O247" s="171"/>
      <c r="P247" s="171"/>
      <c r="Q247" s="171"/>
      <c r="R247" s="171"/>
      <c r="S247" s="171"/>
      <c r="T247" s="176"/>
      <c r="AT247" s="177" t="s">
        <v>147</v>
      </c>
      <c r="AU247" s="177" t="s">
        <v>142</v>
      </c>
      <c r="AV247" s="177" t="s">
        <v>134</v>
      </c>
      <c r="AW247" s="177" t="s">
        <v>106</v>
      </c>
      <c r="AX247" s="177" t="s">
        <v>22</v>
      </c>
      <c r="AY247" s="177" t="s">
        <v>127</v>
      </c>
    </row>
    <row r="248" spans="2:65" s="6" customFormat="1" ht="15.75" customHeight="1">
      <c r="B248" s="24"/>
      <c r="C248" s="181" t="s">
        <v>422</v>
      </c>
      <c r="D248" s="181" t="s">
        <v>286</v>
      </c>
      <c r="E248" s="182" t="s">
        <v>738</v>
      </c>
      <c r="F248" s="183" t="s">
        <v>739</v>
      </c>
      <c r="G248" s="184" t="s">
        <v>154</v>
      </c>
      <c r="H248" s="185">
        <v>421</v>
      </c>
      <c r="I248" s="186"/>
      <c r="J248" s="187">
        <f>ROUND($I$248*$H$248,2)</f>
        <v>0</v>
      </c>
      <c r="K248" s="183"/>
      <c r="L248" s="188"/>
      <c r="M248" s="189"/>
      <c r="N248" s="190" t="s">
        <v>48</v>
      </c>
      <c r="O248" s="25"/>
      <c r="P248" s="25"/>
      <c r="Q248" s="156">
        <v>0</v>
      </c>
      <c r="R248" s="156">
        <f>$Q$248*$H$248</f>
        <v>0</v>
      </c>
      <c r="S248" s="156">
        <v>0</v>
      </c>
      <c r="T248" s="157">
        <f>$S$248*$H$248</f>
        <v>0</v>
      </c>
      <c r="AR248" s="91" t="s">
        <v>608</v>
      </c>
      <c r="AT248" s="91" t="s">
        <v>286</v>
      </c>
      <c r="AU248" s="91" t="s">
        <v>142</v>
      </c>
      <c r="AY248" s="6" t="s">
        <v>127</v>
      </c>
      <c r="BE248" s="158">
        <f>IF($N$248="základní",$J$248,0)</f>
        <v>0</v>
      </c>
      <c r="BF248" s="158">
        <f>IF($N$248="snížená",$J$248,0)</f>
        <v>0</v>
      </c>
      <c r="BG248" s="158">
        <f>IF($N$248="zákl. přenesená",$J$248,0)</f>
        <v>0</v>
      </c>
      <c r="BH248" s="158">
        <f>IF($N$248="sníž. přenesená",$J$248,0)</f>
        <v>0</v>
      </c>
      <c r="BI248" s="158">
        <f>IF($N$248="nulová",$J$248,0)</f>
        <v>0</v>
      </c>
      <c r="BJ248" s="91" t="s">
        <v>22</v>
      </c>
      <c r="BK248" s="158">
        <f>ROUND($I$248*$H$248,2)</f>
        <v>0</v>
      </c>
      <c r="BL248" s="91" t="s">
        <v>550</v>
      </c>
      <c r="BM248" s="91" t="s">
        <v>740</v>
      </c>
    </row>
    <row r="249" spans="2:51" s="6" customFormat="1" ht="15.75" customHeight="1">
      <c r="B249" s="195"/>
      <c r="C249" s="196"/>
      <c r="D249" s="159" t="s">
        <v>147</v>
      </c>
      <c r="E249" s="197"/>
      <c r="F249" s="197" t="s">
        <v>667</v>
      </c>
      <c r="G249" s="196"/>
      <c r="H249" s="196"/>
      <c r="J249" s="196"/>
      <c r="K249" s="196"/>
      <c r="L249" s="198"/>
      <c r="M249" s="199"/>
      <c r="N249" s="196"/>
      <c r="O249" s="196"/>
      <c r="P249" s="196"/>
      <c r="Q249" s="196"/>
      <c r="R249" s="196"/>
      <c r="S249" s="196"/>
      <c r="T249" s="200"/>
      <c r="AT249" s="201" t="s">
        <v>147</v>
      </c>
      <c r="AU249" s="201" t="s">
        <v>142</v>
      </c>
      <c r="AV249" s="201" t="s">
        <v>22</v>
      </c>
      <c r="AW249" s="201" t="s">
        <v>106</v>
      </c>
      <c r="AX249" s="201" t="s">
        <v>77</v>
      </c>
      <c r="AY249" s="201" t="s">
        <v>127</v>
      </c>
    </row>
    <row r="250" spans="2:51" s="6" customFormat="1" ht="15.75" customHeight="1">
      <c r="B250" s="161"/>
      <c r="C250" s="162"/>
      <c r="D250" s="169" t="s">
        <v>147</v>
      </c>
      <c r="E250" s="162"/>
      <c r="F250" s="163" t="s">
        <v>741</v>
      </c>
      <c r="G250" s="162"/>
      <c r="H250" s="164">
        <v>421</v>
      </c>
      <c r="J250" s="162"/>
      <c r="K250" s="162"/>
      <c r="L250" s="165"/>
      <c r="M250" s="166"/>
      <c r="N250" s="162"/>
      <c r="O250" s="162"/>
      <c r="P250" s="162"/>
      <c r="Q250" s="162"/>
      <c r="R250" s="162"/>
      <c r="S250" s="162"/>
      <c r="T250" s="167"/>
      <c r="AT250" s="168" t="s">
        <v>147</v>
      </c>
      <c r="AU250" s="168" t="s">
        <v>142</v>
      </c>
      <c r="AV250" s="168" t="s">
        <v>21</v>
      </c>
      <c r="AW250" s="168" t="s">
        <v>106</v>
      </c>
      <c r="AX250" s="168" t="s">
        <v>77</v>
      </c>
      <c r="AY250" s="168" t="s">
        <v>127</v>
      </c>
    </row>
    <row r="251" spans="2:51" s="6" customFormat="1" ht="15.75" customHeight="1">
      <c r="B251" s="170"/>
      <c r="C251" s="171"/>
      <c r="D251" s="169" t="s">
        <v>147</v>
      </c>
      <c r="E251" s="171"/>
      <c r="F251" s="172" t="s">
        <v>151</v>
      </c>
      <c r="G251" s="171"/>
      <c r="H251" s="173">
        <v>421</v>
      </c>
      <c r="J251" s="171"/>
      <c r="K251" s="171"/>
      <c r="L251" s="174"/>
      <c r="M251" s="175"/>
      <c r="N251" s="171"/>
      <c r="O251" s="171"/>
      <c r="P251" s="171"/>
      <c r="Q251" s="171"/>
      <c r="R251" s="171"/>
      <c r="S251" s="171"/>
      <c r="T251" s="176"/>
      <c r="AT251" s="177" t="s">
        <v>147</v>
      </c>
      <c r="AU251" s="177" t="s">
        <v>142</v>
      </c>
      <c r="AV251" s="177" t="s">
        <v>134</v>
      </c>
      <c r="AW251" s="177" t="s">
        <v>106</v>
      </c>
      <c r="AX251" s="177" t="s">
        <v>22</v>
      </c>
      <c r="AY251" s="177" t="s">
        <v>127</v>
      </c>
    </row>
    <row r="252" spans="2:65" s="6" customFormat="1" ht="15.75" customHeight="1">
      <c r="B252" s="24"/>
      <c r="C252" s="147" t="s">
        <v>427</v>
      </c>
      <c r="D252" s="147" t="s">
        <v>129</v>
      </c>
      <c r="E252" s="148" t="s">
        <v>742</v>
      </c>
      <c r="F252" s="149" t="s">
        <v>743</v>
      </c>
      <c r="G252" s="150" t="s">
        <v>205</v>
      </c>
      <c r="H252" s="151">
        <v>0.2</v>
      </c>
      <c r="I252" s="152"/>
      <c r="J252" s="153">
        <f>ROUND($I$252*$H$252,2)</f>
        <v>0</v>
      </c>
      <c r="K252" s="149" t="s">
        <v>603</v>
      </c>
      <c r="L252" s="44"/>
      <c r="M252" s="154"/>
      <c r="N252" s="155" t="s">
        <v>48</v>
      </c>
      <c r="O252" s="25"/>
      <c r="P252" s="25"/>
      <c r="Q252" s="156">
        <v>0</v>
      </c>
      <c r="R252" s="156">
        <f>$Q$252*$H$252</f>
        <v>0</v>
      </c>
      <c r="S252" s="156">
        <v>0</v>
      </c>
      <c r="T252" s="157">
        <f>$S$252*$H$252</f>
        <v>0</v>
      </c>
      <c r="AR252" s="91" t="s">
        <v>550</v>
      </c>
      <c r="AT252" s="91" t="s">
        <v>129</v>
      </c>
      <c r="AU252" s="91" t="s">
        <v>142</v>
      </c>
      <c r="AY252" s="6" t="s">
        <v>127</v>
      </c>
      <c r="BE252" s="158">
        <f>IF($N$252="základní",$J$252,0)</f>
        <v>0</v>
      </c>
      <c r="BF252" s="158">
        <f>IF($N$252="snížená",$J$252,0)</f>
        <v>0</v>
      </c>
      <c r="BG252" s="158">
        <f>IF($N$252="zákl. přenesená",$J$252,0)</f>
        <v>0</v>
      </c>
      <c r="BH252" s="158">
        <f>IF($N$252="sníž. přenesená",$J$252,0)</f>
        <v>0</v>
      </c>
      <c r="BI252" s="158">
        <f>IF($N$252="nulová",$J$252,0)</f>
        <v>0</v>
      </c>
      <c r="BJ252" s="91" t="s">
        <v>22</v>
      </c>
      <c r="BK252" s="158">
        <f>ROUND($I$252*$H$252,2)</f>
        <v>0</v>
      </c>
      <c r="BL252" s="91" t="s">
        <v>550</v>
      </c>
      <c r="BM252" s="91" t="s">
        <v>744</v>
      </c>
    </row>
    <row r="253" spans="2:51" s="6" customFormat="1" ht="15.75" customHeight="1">
      <c r="B253" s="195"/>
      <c r="C253" s="196"/>
      <c r="D253" s="159" t="s">
        <v>147</v>
      </c>
      <c r="E253" s="197"/>
      <c r="F253" s="197" t="s">
        <v>745</v>
      </c>
      <c r="G253" s="196"/>
      <c r="H253" s="196"/>
      <c r="J253" s="196"/>
      <c r="K253" s="196"/>
      <c r="L253" s="198"/>
      <c r="M253" s="199"/>
      <c r="N253" s="196"/>
      <c r="O253" s="196"/>
      <c r="P253" s="196"/>
      <c r="Q253" s="196"/>
      <c r="R253" s="196"/>
      <c r="S253" s="196"/>
      <c r="T253" s="200"/>
      <c r="AT253" s="201" t="s">
        <v>147</v>
      </c>
      <c r="AU253" s="201" t="s">
        <v>142</v>
      </c>
      <c r="AV253" s="201" t="s">
        <v>22</v>
      </c>
      <c r="AW253" s="201" t="s">
        <v>106</v>
      </c>
      <c r="AX253" s="201" t="s">
        <v>77</v>
      </c>
      <c r="AY253" s="201" t="s">
        <v>127</v>
      </c>
    </row>
    <row r="254" spans="2:51" s="6" customFormat="1" ht="15.75" customHeight="1">
      <c r="B254" s="161"/>
      <c r="C254" s="162"/>
      <c r="D254" s="169" t="s">
        <v>147</v>
      </c>
      <c r="E254" s="162"/>
      <c r="F254" s="163" t="s">
        <v>746</v>
      </c>
      <c r="G254" s="162"/>
      <c r="H254" s="164">
        <v>0.2</v>
      </c>
      <c r="J254" s="162"/>
      <c r="K254" s="162"/>
      <c r="L254" s="165"/>
      <c r="M254" s="166"/>
      <c r="N254" s="162"/>
      <c r="O254" s="162"/>
      <c r="P254" s="162"/>
      <c r="Q254" s="162"/>
      <c r="R254" s="162"/>
      <c r="S254" s="162"/>
      <c r="T254" s="167"/>
      <c r="AT254" s="168" t="s">
        <v>147</v>
      </c>
      <c r="AU254" s="168" t="s">
        <v>142</v>
      </c>
      <c r="AV254" s="168" t="s">
        <v>21</v>
      </c>
      <c r="AW254" s="168" t="s">
        <v>106</v>
      </c>
      <c r="AX254" s="168" t="s">
        <v>77</v>
      </c>
      <c r="AY254" s="168" t="s">
        <v>127</v>
      </c>
    </row>
    <row r="255" spans="2:51" s="6" customFormat="1" ht="15.75" customHeight="1">
      <c r="B255" s="170"/>
      <c r="C255" s="171"/>
      <c r="D255" s="169" t="s">
        <v>147</v>
      </c>
      <c r="E255" s="171"/>
      <c r="F255" s="172" t="s">
        <v>151</v>
      </c>
      <c r="G255" s="171"/>
      <c r="H255" s="173">
        <v>0.2</v>
      </c>
      <c r="J255" s="171"/>
      <c r="K255" s="171"/>
      <c r="L255" s="174"/>
      <c r="M255" s="175"/>
      <c r="N255" s="171"/>
      <c r="O255" s="171"/>
      <c r="P255" s="171"/>
      <c r="Q255" s="171"/>
      <c r="R255" s="171"/>
      <c r="S255" s="171"/>
      <c r="T255" s="176"/>
      <c r="AT255" s="177" t="s">
        <v>147</v>
      </c>
      <c r="AU255" s="177" t="s">
        <v>142</v>
      </c>
      <c r="AV255" s="177" t="s">
        <v>134</v>
      </c>
      <c r="AW255" s="177" t="s">
        <v>106</v>
      </c>
      <c r="AX255" s="177" t="s">
        <v>22</v>
      </c>
      <c r="AY255" s="177" t="s">
        <v>127</v>
      </c>
    </row>
    <row r="256" spans="2:65" s="6" customFormat="1" ht="15.75" customHeight="1">
      <c r="B256" s="24"/>
      <c r="C256" s="147" t="s">
        <v>432</v>
      </c>
      <c r="D256" s="147" t="s">
        <v>129</v>
      </c>
      <c r="E256" s="148" t="s">
        <v>747</v>
      </c>
      <c r="F256" s="149" t="s">
        <v>748</v>
      </c>
      <c r="G256" s="150" t="s">
        <v>154</v>
      </c>
      <c r="H256" s="151">
        <v>50</v>
      </c>
      <c r="I256" s="152"/>
      <c r="J256" s="153">
        <f>ROUND($I$256*$H$256,2)</f>
        <v>0</v>
      </c>
      <c r="K256" s="149" t="s">
        <v>603</v>
      </c>
      <c r="L256" s="44"/>
      <c r="M256" s="154"/>
      <c r="N256" s="155" t="s">
        <v>48</v>
      </c>
      <c r="O256" s="25"/>
      <c r="P256" s="25"/>
      <c r="Q256" s="156">
        <v>0</v>
      </c>
      <c r="R256" s="156">
        <f>$Q$256*$H$256</f>
        <v>0</v>
      </c>
      <c r="S256" s="156">
        <v>0</v>
      </c>
      <c r="T256" s="157">
        <f>$S$256*$H$256</f>
        <v>0</v>
      </c>
      <c r="AR256" s="91" t="s">
        <v>550</v>
      </c>
      <c r="AT256" s="91" t="s">
        <v>129</v>
      </c>
      <c r="AU256" s="91" t="s">
        <v>142</v>
      </c>
      <c r="AY256" s="6" t="s">
        <v>127</v>
      </c>
      <c r="BE256" s="158">
        <f>IF($N$256="základní",$J$256,0)</f>
        <v>0</v>
      </c>
      <c r="BF256" s="158">
        <f>IF($N$256="snížená",$J$256,0)</f>
        <v>0</v>
      </c>
      <c r="BG256" s="158">
        <f>IF($N$256="zákl. přenesená",$J$256,0)</f>
        <v>0</v>
      </c>
      <c r="BH256" s="158">
        <f>IF($N$256="sníž. přenesená",$J$256,0)</f>
        <v>0</v>
      </c>
      <c r="BI256" s="158">
        <f>IF($N$256="nulová",$J$256,0)</f>
        <v>0</v>
      </c>
      <c r="BJ256" s="91" t="s">
        <v>22</v>
      </c>
      <c r="BK256" s="158">
        <f>ROUND($I$256*$H$256,2)</f>
        <v>0</v>
      </c>
      <c r="BL256" s="91" t="s">
        <v>550</v>
      </c>
      <c r="BM256" s="91" t="s">
        <v>749</v>
      </c>
    </row>
    <row r="257" spans="2:51" s="6" customFormat="1" ht="15.75" customHeight="1">
      <c r="B257" s="195"/>
      <c r="C257" s="196"/>
      <c r="D257" s="159" t="s">
        <v>147</v>
      </c>
      <c r="E257" s="197"/>
      <c r="F257" s="197" t="s">
        <v>750</v>
      </c>
      <c r="G257" s="196"/>
      <c r="H257" s="196"/>
      <c r="J257" s="196"/>
      <c r="K257" s="196"/>
      <c r="L257" s="198"/>
      <c r="M257" s="199"/>
      <c r="N257" s="196"/>
      <c r="O257" s="196"/>
      <c r="P257" s="196"/>
      <c r="Q257" s="196"/>
      <c r="R257" s="196"/>
      <c r="S257" s="196"/>
      <c r="T257" s="200"/>
      <c r="AT257" s="201" t="s">
        <v>147</v>
      </c>
      <c r="AU257" s="201" t="s">
        <v>142</v>
      </c>
      <c r="AV257" s="201" t="s">
        <v>22</v>
      </c>
      <c r="AW257" s="201" t="s">
        <v>106</v>
      </c>
      <c r="AX257" s="201" t="s">
        <v>77</v>
      </c>
      <c r="AY257" s="201" t="s">
        <v>127</v>
      </c>
    </row>
    <row r="258" spans="2:51" s="6" customFormat="1" ht="15.75" customHeight="1">
      <c r="B258" s="161"/>
      <c r="C258" s="162"/>
      <c r="D258" s="169" t="s">
        <v>147</v>
      </c>
      <c r="E258" s="162" t="s">
        <v>584</v>
      </c>
      <c r="F258" s="163" t="s">
        <v>477</v>
      </c>
      <c r="G258" s="162"/>
      <c r="H258" s="164">
        <v>50</v>
      </c>
      <c r="J258" s="162"/>
      <c r="K258" s="162"/>
      <c r="L258" s="165"/>
      <c r="M258" s="166"/>
      <c r="N258" s="162"/>
      <c r="O258" s="162"/>
      <c r="P258" s="162"/>
      <c r="Q258" s="162"/>
      <c r="R258" s="162"/>
      <c r="S258" s="162"/>
      <c r="T258" s="167"/>
      <c r="AT258" s="168" t="s">
        <v>147</v>
      </c>
      <c r="AU258" s="168" t="s">
        <v>142</v>
      </c>
      <c r="AV258" s="168" t="s">
        <v>21</v>
      </c>
      <c r="AW258" s="168" t="s">
        <v>106</v>
      </c>
      <c r="AX258" s="168" t="s">
        <v>77</v>
      </c>
      <c r="AY258" s="168" t="s">
        <v>127</v>
      </c>
    </row>
    <row r="259" spans="2:51" s="6" customFormat="1" ht="15.75" customHeight="1">
      <c r="B259" s="170"/>
      <c r="C259" s="171"/>
      <c r="D259" s="169" t="s">
        <v>147</v>
      </c>
      <c r="E259" s="171"/>
      <c r="F259" s="172" t="s">
        <v>151</v>
      </c>
      <c r="G259" s="171"/>
      <c r="H259" s="173">
        <v>50</v>
      </c>
      <c r="J259" s="171"/>
      <c r="K259" s="171"/>
      <c r="L259" s="174"/>
      <c r="M259" s="175"/>
      <c r="N259" s="171"/>
      <c r="O259" s="171"/>
      <c r="P259" s="171"/>
      <c r="Q259" s="171"/>
      <c r="R259" s="171"/>
      <c r="S259" s="171"/>
      <c r="T259" s="176"/>
      <c r="AT259" s="177" t="s">
        <v>147</v>
      </c>
      <c r="AU259" s="177" t="s">
        <v>142</v>
      </c>
      <c r="AV259" s="177" t="s">
        <v>134</v>
      </c>
      <c r="AW259" s="177" t="s">
        <v>106</v>
      </c>
      <c r="AX259" s="177" t="s">
        <v>22</v>
      </c>
      <c r="AY259" s="177" t="s">
        <v>127</v>
      </c>
    </row>
    <row r="260" spans="2:65" s="6" customFormat="1" ht="15.75" customHeight="1">
      <c r="B260" s="24"/>
      <c r="C260" s="147" t="s">
        <v>31</v>
      </c>
      <c r="D260" s="147" t="s">
        <v>129</v>
      </c>
      <c r="E260" s="148" t="s">
        <v>751</v>
      </c>
      <c r="F260" s="149" t="s">
        <v>752</v>
      </c>
      <c r="G260" s="150" t="s">
        <v>154</v>
      </c>
      <c r="H260" s="151">
        <v>338</v>
      </c>
      <c r="I260" s="152"/>
      <c r="J260" s="153">
        <f>ROUND($I$260*$H$260,2)</f>
        <v>0</v>
      </c>
      <c r="K260" s="149" t="s">
        <v>603</v>
      </c>
      <c r="L260" s="44"/>
      <c r="M260" s="154"/>
      <c r="N260" s="155" t="s">
        <v>48</v>
      </c>
      <c r="O260" s="25"/>
      <c r="P260" s="25"/>
      <c r="Q260" s="156">
        <v>0</v>
      </c>
      <c r="R260" s="156">
        <f>$Q$260*$H$260</f>
        <v>0</v>
      </c>
      <c r="S260" s="156">
        <v>0</v>
      </c>
      <c r="T260" s="157">
        <f>$S$260*$H$260</f>
        <v>0</v>
      </c>
      <c r="AR260" s="91" t="s">
        <v>550</v>
      </c>
      <c r="AT260" s="91" t="s">
        <v>129</v>
      </c>
      <c r="AU260" s="91" t="s">
        <v>142</v>
      </c>
      <c r="AY260" s="6" t="s">
        <v>127</v>
      </c>
      <c r="BE260" s="158">
        <f>IF($N$260="základní",$J$260,0)</f>
        <v>0</v>
      </c>
      <c r="BF260" s="158">
        <f>IF($N$260="snížená",$J$260,0)</f>
        <v>0</v>
      </c>
      <c r="BG260" s="158">
        <f>IF($N$260="zákl. přenesená",$J$260,0)</f>
        <v>0</v>
      </c>
      <c r="BH260" s="158">
        <f>IF($N$260="sníž. přenesená",$J$260,0)</f>
        <v>0</v>
      </c>
      <c r="BI260" s="158">
        <f>IF($N$260="nulová",$J$260,0)</f>
        <v>0</v>
      </c>
      <c r="BJ260" s="91" t="s">
        <v>22</v>
      </c>
      <c r="BK260" s="158">
        <f>ROUND($I$260*$H$260,2)</f>
        <v>0</v>
      </c>
      <c r="BL260" s="91" t="s">
        <v>550</v>
      </c>
      <c r="BM260" s="91" t="s">
        <v>753</v>
      </c>
    </row>
    <row r="261" spans="2:51" s="6" customFormat="1" ht="27" customHeight="1">
      <c r="B261" s="195"/>
      <c r="C261" s="196"/>
      <c r="D261" s="159" t="s">
        <v>147</v>
      </c>
      <c r="E261" s="197"/>
      <c r="F261" s="197" t="s">
        <v>754</v>
      </c>
      <c r="G261" s="196"/>
      <c r="H261" s="196"/>
      <c r="J261" s="196"/>
      <c r="K261" s="196"/>
      <c r="L261" s="198"/>
      <c r="M261" s="199"/>
      <c r="N261" s="196"/>
      <c r="O261" s="196"/>
      <c r="P261" s="196"/>
      <c r="Q261" s="196"/>
      <c r="R261" s="196"/>
      <c r="S261" s="196"/>
      <c r="T261" s="200"/>
      <c r="AT261" s="201" t="s">
        <v>147</v>
      </c>
      <c r="AU261" s="201" t="s">
        <v>142</v>
      </c>
      <c r="AV261" s="201" t="s">
        <v>22</v>
      </c>
      <c r="AW261" s="201" t="s">
        <v>106</v>
      </c>
      <c r="AX261" s="201" t="s">
        <v>77</v>
      </c>
      <c r="AY261" s="201" t="s">
        <v>127</v>
      </c>
    </row>
    <row r="262" spans="2:51" s="6" customFormat="1" ht="15.75" customHeight="1">
      <c r="B262" s="161"/>
      <c r="C262" s="162"/>
      <c r="D262" s="169" t="s">
        <v>147</v>
      </c>
      <c r="E262" s="162"/>
      <c r="F262" s="163" t="s">
        <v>22</v>
      </c>
      <c r="G262" s="162"/>
      <c r="H262" s="164">
        <v>1</v>
      </c>
      <c r="J262" s="162"/>
      <c r="K262" s="162"/>
      <c r="L262" s="165"/>
      <c r="M262" s="166"/>
      <c r="N262" s="162"/>
      <c r="O262" s="162"/>
      <c r="P262" s="162"/>
      <c r="Q262" s="162"/>
      <c r="R262" s="162"/>
      <c r="S262" s="162"/>
      <c r="T262" s="167"/>
      <c r="AT262" s="168" t="s">
        <v>147</v>
      </c>
      <c r="AU262" s="168" t="s">
        <v>142</v>
      </c>
      <c r="AV262" s="168" t="s">
        <v>21</v>
      </c>
      <c r="AW262" s="168" t="s">
        <v>106</v>
      </c>
      <c r="AX262" s="168" t="s">
        <v>77</v>
      </c>
      <c r="AY262" s="168" t="s">
        <v>127</v>
      </c>
    </row>
    <row r="263" spans="2:51" s="6" customFormat="1" ht="15.75" customHeight="1">
      <c r="B263" s="161"/>
      <c r="C263" s="162"/>
      <c r="D263" s="169" t="s">
        <v>147</v>
      </c>
      <c r="E263" s="162" t="s">
        <v>586</v>
      </c>
      <c r="F263" s="163" t="s">
        <v>588</v>
      </c>
      <c r="G263" s="162"/>
      <c r="H263" s="164">
        <v>337</v>
      </c>
      <c r="J263" s="162"/>
      <c r="K263" s="162"/>
      <c r="L263" s="165"/>
      <c r="M263" s="166"/>
      <c r="N263" s="162"/>
      <c r="O263" s="162"/>
      <c r="P263" s="162"/>
      <c r="Q263" s="162"/>
      <c r="R263" s="162"/>
      <c r="S263" s="162"/>
      <c r="T263" s="167"/>
      <c r="AT263" s="168" t="s">
        <v>147</v>
      </c>
      <c r="AU263" s="168" t="s">
        <v>142</v>
      </c>
      <c r="AV263" s="168" t="s">
        <v>21</v>
      </c>
      <c r="AW263" s="168" t="s">
        <v>106</v>
      </c>
      <c r="AX263" s="168" t="s">
        <v>77</v>
      </c>
      <c r="AY263" s="168" t="s">
        <v>127</v>
      </c>
    </row>
    <row r="264" spans="2:51" s="6" customFormat="1" ht="15.75" customHeight="1">
      <c r="B264" s="170"/>
      <c r="C264" s="171"/>
      <c r="D264" s="169" t="s">
        <v>147</v>
      </c>
      <c r="E264" s="171"/>
      <c r="F264" s="172" t="s">
        <v>151</v>
      </c>
      <c r="G264" s="171"/>
      <c r="H264" s="173">
        <v>338</v>
      </c>
      <c r="J264" s="171"/>
      <c r="K264" s="171"/>
      <c r="L264" s="174"/>
      <c r="M264" s="175"/>
      <c r="N264" s="171"/>
      <c r="O264" s="171"/>
      <c r="P264" s="171"/>
      <c r="Q264" s="171"/>
      <c r="R264" s="171"/>
      <c r="S264" s="171"/>
      <c r="T264" s="176"/>
      <c r="AT264" s="177" t="s">
        <v>147</v>
      </c>
      <c r="AU264" s="177" t="s">
        <v>142</v>
      </c>
      <c r="AV264" s="177" t="s">
        <v>134</v>
      </c>
      <c r="AW264" s="177" t="s">
        <v>106</v>
      </c>
      <c r="AX264" s="177" t="s">
        <v>22</v>
      </c>
      <c r="AY264" s="177" t="s">
        <v>127</v>
      </c>
    </row>
    <row r="265" spans="2:65" s="6" customFormat="1" ht="15.75" customHeight="1">
      <c r="B265" s="24"/>
      <c r="C265" s="147" t="s">
        <v>441</v>
      </c>
      <c r="D265" s="147" t="s">
        <v>129</v>
      </c>
      <c r="E265" s="148" t="s">
        <v>755</v>
      </c>
      <c r="F265" s="149" t="s">
        <v>756</v>
      </c>
      <c r="G265" s="150" t="s">
        <v>154</v>
      </c>
      <c r="H265" s="151">
        <v>34</v>
      </c>
      <c r="I265" s="152"/>
      <c r="J265" s="153">
        <f>ROUND($I$265*$H$265,2)</f>
        <v>0</v>
      </c>
      <c r="K265" s="149" t="s">
        <v>603</v>
      </c>
      <c r="L265" s="44"/>
      <c r="M265" s="154"/>
      <c r="N265" s="155" t="s">
        <v>48</v>
      </c>
      <c r="O265" s="25"/>
      <c r="P265" s="25"/>
      <c r="Q265" s="156">
        <v>0</v>
      </c>
      <c r="R265" s="156">
        <f>$Q$265*$H$265</f>
        <v>0</v>
      </c>
      <c r="S265" s="156">
        <v>0</v>
      </c>
      <c r="T265" s="157">
        <f>$S$265*$H$265</f>
        <v>0</v>
      </c>
      <c r="AR265" s="91" t="s">
        <v>550</v>
      </c>
      <c r="AT265" s="91" t="s">
        <v>129</v>
      </c>
      <c r="AU265" s="91" t="s">
        <v>142</v>
      </c>
      <c r="AY265" s="6" t="s">
        <v>127</v>
      </c>
      <c r="BE265" s="158">
        <f>IF($N$265="základní",$J$265,0)</f>
        <v>0</v>
      </c>
      <c r="BF265" s="158">
        <f>IF($N$265="snížená",$J$265,0)</f>
        <v>0</v>
      </c>
      <c r="BG265" s="158">
        <f>IF($N$265="zákl. přenesená",$J$265,0)</f>
        <v>0</v>
      </c>
      <c r="BH265" s="158">
        <f>IF($N$265="sníž. přenesená",$J$265,0)</f>
        <v>0</v>
      </c>
      <c r="BI265" s="158">
        <f>IF($N$265="nulová",$J$265,0)</f>
        <v>0</v>
      </c>
      <c r="BJ265" s="91" t="s">
        <v>22</v>
      </c>
      <c r="BK265" s="158">
        <f>ROUND($I$265*$H$265,2)</f>
        <v>0</v>
      </c>
      <c r="BL265" s="91" t="s">
        <v>550</v>
      </c>
      <c r="BM265" s="91" t="s">
        <v>757</v>
      </c>
    </row>
    <row r="266" spans="2:51" s="6" customFormat="1" ht="15.75" customHeight="1">
      <c r="B266" s="195"/>
      <c r="C266" s="196"/>
      <c r="D266" s="159" t="s">
        <v>147</v>
      </c>
      <c r="E266" s="197"/>
      <c r="F266" s="197" t="s">
        <v>758</v>
      </c>
      <c r="G266" s="196"/>
      <c r="H266" s="196"/>
      <c r="J266" s="196"/>
      <c r="K266" s="196"/>
      <c r="L266" s="198"/>
      <c r="M266" s="199"/>
      <c r="N266" s="196"/>
      <c r="O266" s="196"/>
      <c r="P266" s="196"/>
      <c r="Q266" s="196"/>
      <c r="R266" s="196"/>
      <c r="S266" s="196"/>
      <c r="T266" s="200"/>
      <c r="AT266" s="201" t="s">
        <v>147</v>
      </c>
      <c r="AU266" s="201" t="s">
        <v>142</v>
      </c>
      <c r="AV266" s="201" t="s">
        <v>22</v>
      </c>
      <c r="AW266" s="201" t="s">
        <v>106</v>
      </c>
      <c r="AX266" s="201" t="s">
        <v>77</v>
      </c>
      <c r="AY266" s="201" t="s">
        <v>127</v>
      </c>
    </row>
    <row r="267" spans="2:51" s="6" customFormat="1" ht="15.75" customHeight="1">
      <c r="B267" s="161"/>
      <c r="C267" s="162"/>
      <c r="D267" s="169" t="s">
        <v>147</v>
      </c>
      <c r="E267" s="162" t="s">
        <v>581</v>
      </c>
      <c r="F267" s="163" t="s">
        <v>393</v>
      </c>
      <c r="G267" s="162"/>
      <c r="H267" s="164">
        <v>34</v>
      </c>
      <c r="J267" s="162"/>
      <c r="K267" s="162"/>
      <c r="L267" s="165"/>
      <c r="M267" s="166"/>
      <c r="N267" s="162"/>
      <c r="O267" s="162"/>
      <c r="P267" s="162"/>
      <c r="Q267" s="162"/>
      <c r="R267" s="162"/>
      <c r="S267" s="162"/>
      <c r="T267" s="167"/>
      <c r="AT267" s="168" t="s">
        <v>147</v>
      </c>
      <c r="AU267" s="168" t="s">
        <v>142</v>
      </c>
      <c r="AV267" s="168" t="s">
        <v>21</v>
      </c>
      <c r="AW267" s="168" t="s">
        <v>106</v>
      </c>
      <c r="AX267" s="168" t="s">
        <v>77</v>
      </c>
      <c r="AY267" s="168" t="s">
        <v>127</v>
      </c>
    </row>
    <row r="268" spans="2:51" s="6" customFormat="1" ht="15.75" customHeight="1">
      <c r="B268" s="170"/>
      <c r="C268" s="171"/>
      <c r="D268" s="169" t="s">
        <v>147</v>
      </c>
      <c r="E268" s="171"/>
      <c r="F268" s="172" t="s">
        <v>151</v>
      </c>
      <c r="G268" s="171"/>
      <c r="H268" s="173">
        <v>34</v>
      </c>
      <c r="J268" s="171"/>
      <c r="K268" s="171"/>
      <c r="L268" s="174"/>
      <c r="M268" s="175"/>
      <c r="N268" s="171"/>
      <c r="O268" s="171"/>
      <c r="P268" s="171"/>
      <c r="Q268" s="171"/>
      <c r="R268" s="171"/>
      <c r="S268" s="171"/>
      <c r="T268" s="176"/>
      <c r="AT268" s="177" t="s">
        <v>147</v>
      </c>
      <c r="AU268" s="177" t="s">
        <v>142</v>
      </c>
      <c r="AV268" s="177" t="s">
        <v>134</v>
      </c>
      <c r="AW268" s="177" t="s">
        <v>106</v>
      </c>
      <c r="AX268" s="177" t="s">
        <v>22</v>
      </c>
      <c r="AY268" s="177" t="s">
        <v>127</v>
      </c>
    </row>
    <row r="269" spans="2:65" s="6" customFormat="1" ht="15.75" customHeight="1">
      <c r="B269" s="24"/>
      <c r="C269" s="147" t="s">
        <v>446</v>
      </c>
      <c r="D269" s="147" t="s">
        <v>129</v>
      </c>
      <c r="E269" s="148" t="s">
        <v>759</v>
      </c>
      <c r="F269" s="149" t="s">
        <v>760</v>
      </c>
      <c r="G269" s="150" t="s">
        <v>154</v>
      </c>
      <c r="H269" s="151">
        <v>337</v>
      </c>
      <c r="I269" s="152"/>
      <c r="J269" s="153">
        <f>ROUND($I$269*$H$269,2)</f>
        <v>0</v>
      </c>
      <c r="K269" s="149" t="s">
        <v>603</v>
      </c>
      <c r="L269" s="44"/>
      <c r="M269" s="154"/>
      <c r="N269" s="155" t="s">
        <v>48</v>
      </c>
      <c r="O269" s="25"/>
      <c r="P269" s="25"/>
      <c r="Q269" s="156">
        <v>0.06279</v>
      </c>
      <c r="R269" s="156">
        <f>$Q$269*$H$269</f>
        <v>21.16023</v>
      </c>
      <c r="S269" s="156">
        <v>0</v>
      </c>
      <c r="T269" s="157">
        <f>$S$269*$H$269</f>
        <v>0</v>
      </c>
      <c r="AR269" s="91" t="s">
        <v>550</v>
      </c>
      <c r="AT269" s="91" t="s">
        <v>129</v>
      </c>
      <c r="AU269" s="91" t="s">
        <v>142</v>
      </c>
      <c r="AY269" s="6" t="s">
        <v>127</v>
      </c>
      <c r="BE269" s="158">
        <f>IF($N$269="základní",$J$269,0)</f>
        <v>0</v>
      </c>
      <c r="BF269" s="158">
        <f>IF($N$269="snížená",$J$269,0)</f>
        <v>0</v>
      </c>
      <c r="BG269" s="158">
        <f>IF($N$269="zákl. přenesená",$J$269,0)</f>
        <v>0</v>
      </c>
      <c r="BH269" s="158">
        <f>IF($N$269="sníž. přenesená",$J$269,0)</f>
        <v>0</v>
      </c>
      <c r="BI269" s="158">
        <f>IF($N$269="nulová",$J$269,0)</f>
        <v>0</v>
      </c>
      <c r="BJ269" s="91" t="s">
        <v>22</v>
      </c>
      <c r="BK269" s="158">
        <f>ROUND($I$269*$H$269,2)</f>
        <v>0</v>
      </c>
      <c r="BL269" s="91" t="s">
        <v>550</v>
      </c>
      <c r="BM269" s="91" t="s">
        <v>761</v>
      </c>
    </row>
    <row r="270" spans="2:51" s="6" customFormat="1" ht="15.75" customHeight="1">
      <c r="B270" s="195"/>
      <c r="C270" s="196"/>
      <c r="D270" s="159" t="s">
        <v>147</v>
      </c>
      <c r="E270" s="197"/>
      <c r="F270" s="197" t="s">
        <v>762</v>
      </c>
      <c r="G270" s="196"/>
      <c r="H270" s="196"/>
      <c r="J270" s="196"/>
      <c r="K270" s="196"/>
      <c r="L270" s="198"/>
      <c r="M270" s="199"/>
      <c r="N270" s="196"/>
      <c r="O270" s="196"/>
      <c r="P270" s="196"/>
      <c r="Q270" s="196"/>
      <c r="R270" s="196"/>
      <c r="S270" s="196"/>
      <c r="T270" s="200"/>
      <c r="AT270" s="201" t="s">
        <v>147</v>
      </c>
      <c r="AU270" s="201" t="s">
        <v>142</v>
      </c>
      <c r="AV270" s="201" t="s">
        <v>22</v>
      </c>
      <c r="AW270" s="201" t="s">
        <v>106</v>
      </c>
      <c r="AX270" s="201" t="s">
        <v>77</v>
      </c>
      <c r="AY270" s="201" t="s">
        <v>127</v>
      </c>
    </row>
    <row r="271" spans="2:51" s="6" customFormat="1" ht="15.75" customHeight="1">
      <c r="B271" s="161"/>
      <c r="C271" s="162"/>
      <c r="D271" s="169" t="s">
        <v>147</v>
      </c>
      <c r="E271" s="162"/>
      <c r="F271" s="163" t="s">
        <v>586</v>
      </c>
      <c r="G271" s="162"/>
      <c r="H271" s="164">
        <v>337</v>
      </c>
      <c r="J271" s="162"/>
      <c r="K271" s="162"/>
      <c r="L271" s="165"/>
      <c r="M271" s="166"/>
      <c r="N271" s="162"/>
      <c r="O271" s="162"/>
      <c r="P271" s="162"/>
      <c r="Q271" s="162"/>
      <c r="R271" s="162"/>
      <c r="S271" s="162"/>
      <c r="T271" s="167"/>
      <c r="AT271" s="168" t="s">
        <v>147</v>
      </c>
      <c r="AU271" s="168" t="s">
        <v>142</v>
      </c>
      <c r="AV271" s="168" t="s">
        <v>21</v>
      </c>
      <c r="AW271" s="168" t="s">
        <v>106</v>
      </c>
      <c r="AX271" s="168" t="s">
        <v>77</v>
      </c>
      <c r="AY271" s="168" t="s">
        <v>127</v>
      </c>
    </row>
    <row r="272" spans="2:51" s="6" customFormat="1" ht="15.75" customHeight="1">
      <c r="B272" s="170"/>
      <c r="C272" s="171"/>
      <c r="D272" s="169" t="s">
        <v>147</v>
      </c>
      <c r="E272" s="171"/>
      <c r="F272" s="172" t="s">
        <v>151</v>
      </c>
      <c r="G272" s="171"/>
      <c r="H272" s="173">
        <v>337</v>
      </c>
      <c r="J272" s="171"/>
      <c r="K272" s="171"/>
      <c r="L272" s="174"/>
      <c r="M272" s="175"/>
      <c r="N272" s="171"/>
      <c r="O272" s="171"/>
      <c r="P272" s="171"/>
      <c r="Q272" s="171"/>
      <c r="R272" s="171"/>
      <c r="S272" s="171"/>
      <c r="T272" s="176"/>
      <c r="AT272" s="177" t="s">
        <v>147</v>
      </c>
      <c r="AU272" s="177" t="s">
        <v>142</v>
      </c>
      <c r="AV272" s="177" t="s">
        <v>134</v>
      </c>
      <c r="AW272" s="177" t="s">
        <v>106</v>
      </c>
      <c r="AX272" s="177" t="s">
        <v>22</v>
      </c>
      <c r="AY272" s="177" t="s">
        <v>127</v>
      </c>
    </row>
    <row r="273" spans="2:65" s="6" customFormat="1" ht="15.75" customHeight="1">
      <c r="B273" s="24"/>
      <c r="C273" s="181" t="s">
        <v>436</v>
      </c>
      <c r="D273" s="181" t="s">
        <v>286</v>
      </c>
      <c r="E273" s="182" t="s">
        <v>645</v>
      </c>
      <c r="F273" s="183" t="s">
        <v>763</v>
      </c>
      <c r="G273" s="184" t="s">
        <v>154</v>
      </c>
      <c r="H273" s="185">
        <v>337</v>
      </c>
      <c r="I273" s="186"/>
      <c r="J273" s="187">
        <f>ROUND($I$273*$H$273,2)</f>
        <v>0</v>
      </c>
      <c r="K273" s="183"/>
      <c r="L273" s="188"/>
      <c r="M273" s="189"/>
      <c r="N273" s="190" t="s">
        <v>48</v>
      </c>
      <c r="O273" s="25"/>
      <c r="P273" s="25"/>
      <c r="Q273" s="156">
        <v>0</v>
      </c>
      <c r="R273" s="156">
        <f>$Q$273*$H$273</f>
        <v>0</v>
      </c>
      <c r="S273" s="156">
        <v>0</v>
      </c>
      <c r="T273" s="157">
        <f>$S$273*$H$273</f>
        <v>0</v>
      </c>
      <c r="AR273" s="91" t="s">
        <v>685</v>
      </c>
      <c r="AT273" s="91" t="s">
        <v>286</v>
      </c>
      <c r="AU273" s="91" t="s">
        <v>142</v>
      </c>
      <c r="AY273" s="6" t="s">
        <v>127</v>
      </c>
      <c r="BE273" s="158">
        <f>IF($N$273="základní",$J$273,0)</f>
        <v>0</v>
      </c>
      <c r="BF273" s="158">
        <f>IF($N$273="snížená",$J$273,0)</f>
        <v>0</v>
      </c>
      <c r="BG273" s="158">
        <f>IF($N$273="zákl. přenesená",$J$273,0)</f>
        <v>0</v>
      </c>
      <c r="BH273" s="158">
        <f>IF($N$273="sníž. přenesená",$J$273,0)</f>
        <v>0</v>
      </c>
      <c r="BI273" s="158">
        <f>IF($N$273="nulová",$J$273,0)</f>
        <v>0</v>
      </c>
      <c r="BJ273" s="91" t="s">
        <v>22</v>
      </c>
      <c r="BK273" s="158">
        <f>ROUND($I$273*$H$273,2)</f>
        <v>0</v>
      </c>
      <c r="BL273" s="91" t="s">
        <v>685</v>
      </c>
      <c r="BM273" s="91" t="s">
        <v>764</v>
      </c>
    </row>
    <row r="274" spans="2:51" s="6" customFormat="1" ht="15.75" customHeight="1">
      <c r="B274" s="195"/>
      <c r="C274" s="196"/>
      <c r="D274" s="159" t="s">
        <v>147</v>
      </c>
      <c r="E274" s="197"/>
      <c r="F274" s="197" t="s">
        <v>762</v>
      </c>
      <c r="G274" s="196"/>
      <c r="H274" s="196"/>
      <c r="J274" s="196"/>
      <c r="K274" s="196"/>
      <c r="L274" s="198"/>
      <c r="M274" s="199"/>
      <c r="N274" s="196"/>
      <c r="O274" s="196"/>
      <c r="P274" s="196"/>
      <c r="Q274" s="196"/>
      <c r="R274" s="196"/>
      <c r="S274" s="196"/>
      <c r="T274" s="200"/>
      <c r="AT274" s="201" t="s">
        <v>147</v>
      </c>
      <c r="AU274" s="201" t="s">
        <v>142</v>
      </c>
      <c r="AV274" s="201" t="s">
        <v>22</v>
      </c>
      <c r="AW274" s="201" t="s">
        <v>106</v>
      </c>
      <c r="AX274" s="201" t="s">
        <v>77</v>
      </c>
      <c r="AY274" s="201" t="s">
        <v>127</v>
      </c>
    </row>
    <row r="275" spans="2:51" s="6" customFormat="1" ht="15.75" customHeight="1">
      <c r="B275" s="161"/>
      <c r="C275" s="162"/>
      <c r="D275" s="169" t="s">
        <v>147</v>
      </c>
      <c r="E275" s="162"/>
      <c r="F275" s="163" t="s">
        <v>586</v>
      </c>
      <c r="G275" s="162"/>
      <c r="H275" s="164">
        <v>337</v>
      </c>
      <c r="J275" s="162"/>
      <c r="K275" s="162"/>
      <c r="L275" s="165"/>
      <c r="M275" s="166"/>
      <c r="N275" s="162"/>
      <c r="O275" s="162"/>
      <c r="P275" s="162"/>
      <c r="Q275" s="162"/>
      <c r="R275" s="162"/>
      <c r="S275" s="162"/>
      <c r="T275" s="167"/>
      <c r="AT275" s="168" t="s">
        <v>147</v>
      </c>
      <c r="AU275" s="168" t="s">
        <v>142</v>
      </c>
      <c r="AV275" s="168" t="s">
        <v>21</v>
      </c>
      <c r="AW275" s="168" t="s">
        <v>106</v>
      </c>
      <c r="AX275" s="168" t="s">
        <v>77</v>
      </c>
      <c r="AY275" s="168" t="s">
        <v>127</v>
      </c>
    </row>
    <row r="276" spans="2:51" s="6" customFormat="1" ht="15.75" customHeight="1">
      <c r="B276" s="170"/>
      <c r="C276" s="171"/>
      <c r="D276" s="169" t="s">
        <v>147</v>
      </c>
      <c r="E276" s="171"/>
      <c r="F276" s="172" t="s">
        <v>151</v>
      </c>
      <c r="G276" s="171"/>
      <c r="H276" s="173">
        <v>337</v>
      </c>
      <c r="J276" s="171"/>
      <c r="K276" s="171"/>
      <c r="L276" s="174"/>
      <c r="M276" s="175"/>
      <c r="N276" s="171"/>
      <c r="O276" s="171"/>
      <c r="P276" s="171"/>
      <c r="Q276" s="171"/>
      <c r="R276" s="171"/>
      <c r="S276" s="171"/>
      <c r="T276" s="176"/>
      <c r="AT276" s="177" t="s">
        <v>147</v>
      </c>
      <c r="AU276" s="177" t="s">
        <v>142</v>
      </c>
      <c r="AV276" s="177" t="s">
        <v>134</v>
      </c>
      <c r="AW276" s="177" t="s">
        <v>106</v>
      </c>
      <c r="AX276" s="177" t="s">
        <v>22</v>
      </c>
      <c r="AY276" s="177" t="s">
        <v>127</v>
      </c>
    </row>
    <row r="277" spans="2:65" s="6" customFormat="1" ht="15.75" customHeight="1">
      <c r="B277" s="24"/>
      <c r="C277" s="147" t="s">
        <v>457</v>
      </c>
      <c r="D277" s="147" t="s">
        <v>129</v>
      </c>
      <c r="E277" s="148" t="s">
        <v>765</v>
      </c>
      <c r="F277" s="149" t="s">
        <v>766</v>
      </c>
      <c r="G277" s="150" t="s">
        <v>154</v>
      </c>
      <c r="H277" s="151">
        <v>34</v>
      </c>
      <c r="I277" s="152"/>
      <c r="J277" s="153">
        <f>ROUND($I$277*$H$277,2)</f>
        <v>0</v>
      </c>
      <c r="K277" s="149" t="s">
        <v>603</v>
      </c>
      <c r="L277" s="44"/>
      <c r="M277" s="154"/>
      <c r="N277" s="155" t="s">
        <v>48</v>
      </c>
      <c r="O277" s="25"/>
      <c r="P277" s="25"/>
      <c r="Q277" s="156">
        <v>0.06265</v>
      </c>
      <c r="R277" s="156">
        <f>$Q$277*$H$277</f>
        <v>2.1301</v>
      </c>
      <c r="S277" s="156">
        <v>0</v>
      </c>
      <c r="T277" s="157">
        <f>$S$277*$H$277</f>
        <v>0</v>
      </c>
      <c r="AR277" s="91" t="s">
        <v>550</v>
      </c>
      <c r="AT277" s="91" t="s">
        <v>129</v>
      </c>
      <c r="AU277" s="91" t="s">
        <v>142</v>
      </c>
      <c r="AY277" s="6" t="s">
        <v>127</v>
      </c>
      <c r="BE277" s="158">
        <f>IF($N$277="základní",$J$277,0)</f>
        <v>0</v>
      </c>
      <c r="BF277" s="158">
        <f>IF($N$277="snížená",$J$277,0)</f>
        <v>0</v>
      </c>
      <c r="BG277" s="158">
        <f>IF($N$277="zákl. přenesená",$J$277,0)</f>
        <v>0</v>
      </c>
      <c r="BH277" s="158">
        <f>IF($N$277="sníž. přenesená",$J$277,0)</f>
        <v>0</v>
      </c>
      <c r="BI277" s="158">
        <f>IF($N$277="nulová",$J$277,0)</f>
        <v>0</v>
      </c>
      <c r="BJ277" s="91" t="s">
        <v>22</v>
      </c>
      <c r="BK277" s="158">
        <f>ROUND($I$277*$H$277,2)</f>
        <v>0</v>
      </c>
      <c r="BL277" s="91" t="s">
        <v>550</v>
      </c>
      <c r="BM277" s="91" t="s">
        <v>767</v>
      </c>
    </row>
    <row r="278" spans="2:51" s="6" customFormat="1" ht="15.75" customHeight="1">
      <c r="B278" s="195"/>
      <c r="C278" s="196"/>
      <c r="D278" s="159" t="s">
        <v>147</v>
      </c>
      <c r="E278" s="197"/>
      <c r="F278" s="197" t="s">
        <v>768</v>
      </c>
      <c r="G278" s="196"/>
      <c r="H278" s="196"/>
      <c r="J278" s="196"/>
      <c r="K278" s="196"/>
      <c r="L278" s="198"/>
      <c r="M278" s="199"/>
      <c r="N278" s="196"/>
      <c r="O278" s="196"/>
      <c r="P278" s="196"/>
      <c r="Q278" s="196"/>
      <c r="R278" s="196"/>
      <c r="S278" s="196"/>
      <c r="T278" s="200"/>
      <c r="AT278" s="201" t="s">
        <v>147</v>
      </c>
      <c r="AU278" s="201" t="s">
        <v>142</v>
      </c>
      <c r="AV278" s="201" t="s">
        <v>22</v>
      </c>
      <c r="AW278" s="201" t="s">
        <v>106</v>
      </c>
      <c r="AX278" s="201" t="s">
        <v>77</v>
      </c>
      <c r="AY278" s="201" t="s">
        <v>127</v>
      </c>
    </row>
    <row r="279" spans="2:51" s="6" customFormat="1" ht="15.75" customHeight="1">
      <c r="B279" s="161"/>
      <c r="C279" s="162"/>
      <c r="D279" s="169" t="s">
        <v>147</v>
      </c>
      <c r="E279" s="162"/>
      <c r="F279" s="163" t="s">
        <v>581</v>
      </c>
      <c r="G279" s="162"/>
      <c r="H279" s="164">
        <v>34</v>
      </c>
      <c r="J279" s="162"/>
      <c r="K279" s="162"/>
      <c r="L279" s="165"/>
      <c r="M279" s="166"/>
      <c r="N279" s="162"/>
      <c r="O279" s="162"/>
      <c r="P279" s="162"/>
      <c r="Q279" s="162"/>
      <c r="R279" s="162"/>
      <c r="S279" s="162"/>
      <c r="T279" s="167"/>
      <c r="AT279" s="168" t="s">
        <v>147</v>
      </c>
      <c r="AU279" s="168" t="s">
        <v>142</v>
      </c>
      <c r="AV279" s="168" t="s">
        <v>21</v>
      </c>
      <c r="AW279" s="168" t="s">
        <v>106</v>
      </c>
      <c r="AX279" s="168" t="s">
        <v>77</v>
      </c>
      <c r="AY279" s="168" t="s">
        <v>127</v>
      </c>
    </row>
    <row r="280" spans="2:51" s="6" customFormat="1" ht="15.75" customHeight="1">
      <c r="B280" s="170"/>
      <c r="C280" s="171"/>
      <c r="D280" s="169" t="s">
        <v>147</v>
      </c>
      <c r="E280" s="171"/>
      <c r="F280" s="172" t="s">
        <v>151</v>
      </c>
      <c r="G280" s="171"/>
      <c r="H280" s="173">
        <v>34</v>
      </c>
      <c r="J280" s="171"/>
      <c r="K280" s="171"/>
      <c r="L280" s="174"/>
      <c r="M280" s="175"/>
      <c r="N280" s="171"/>
      <c r="O280" s="171"/>
      <c r="P280" s="171"/>
      <c r="Q280" s="171"/>
      <c r="R280" s="171"/>
      <c r="S280" s="171"/>
      <c r="T280" s="176"/>
      <c r="AT280" s="177" t="s">
        <v>147</v>
      </c>
      <c r="AU280" s="177" t="s">
        <v>142</v>
      </c>
      <c r="AV280" s="177" t="s">
        <v>134</v>
      </c>
      <c r="AW280" s="177" t="s">
        <v>106</v>
      </c>
      <c r="AX280" s="177" t="s">
        <v>22</v>
      </c>
      <c r="AY280" s="177" t="s">
        <v>127</v>
      </c>
    </row>
    <row r="281" spans="2:65" s="6" customFormat="1" ht="15.75" customHeight="1">
      <c r="B281" s="24"/>
      <c r="C281" s="181" t="s">
        <v>463</v>
      </c>
      <c r="D281" s="181" t="s">
        <v>286</v>
      </c>
      <c r="E281" s="182" t="s">
        <v>769</v>
      </c>
      <c r="F281" s="183" t="s">
        <v>770</v>
      </c>
      <c r="G281" s="184" t="s">
        <v>154</v>
      </c>
      <c r="H281" s="185">
        <v>34</v>
      </c>
      <c r="I281" s="186"/>
      <c r="J281" s="187">
        <f>ROUND($I$281*$H$281,2)</f>
        <v>0</v>
      </c>
      <c r="K281" s="183" t="s">
        <v>603</v>
      </c>
      <c r="L281" s="188"/>
      <c r="M281" s="189"/>
      <c r="N281" s="190" t="s">
        <v>48</v>
      </c>
      <c r="O281" s="25"/>
      <c r="P281" s="25"/>
      <c r="Q281" s="156">
        <v>0.00052</v>
      </c>
      <c r="R281" s="156">
        <f>$Q$281*$H$281</f>
        <v>0.017679999999999998</v>
      </c>
      <c r="S281" s="156">
        <v>0</v>
      </c>
      <c r="T281" s="157">
        <f>$S$281*$H$281</f>
        <v>0</v>
      </c>
      <c r="AR281" s="91" t="s">
        <v>685</v>
      </c>
      <c r="AT281" s="91" t="s">
        <v>286</v>
      </c>
      <c r="AU281" s="91" t="s">
        <v>142</v>
      </c>
      <c r="AY281" s="6" t="s">
        <v>127</v>
      </c>
      <c r="BE281" s="158">
        <f>IF($N$281="základní",$J$281,0)</f>
        <v>0</v>
      </c>
      <c r="BF281" s="158">
        <f>IF($N$281="snížená",$J$281,0)</f>
        <v>0</v>
      </c>
      <c r="BG281" s="158">
        <f>IF($N$281="zákl. přenesená",$J$281,0)</f>
        <v>0</v>
      </c>
      <c r="BH281" s="158">
        <f>IF($N$281="sníž. přenesená",$J$281,0)</f>
        <v>0</v>
      </c>
      <c r="BI281" s="158">
        <f>IF($N$281="nulová",$J$281,0)</f>
        <v>0</v>
      </c>
      <c r="BJ281" s="91" t="s">
        <v>22</v>
      </c>
      <c r="BK281" s="158">
        <f>ROUND($I$281*$H$281,2)</f>
        <v>0</v>
      </c>
      <c r="BL281" s="91" t="s">
        <v>685</v>
      </c>
      <c r="BM281" s="91" t="s">
        <v>771</v>
      </c>
    </row>
    <row r="282" spans="2:47" s="6" customFormat="1" ht="30.75" customHeight="1">
      <c r="B282" s="24"/>
      <c r="C282" s="25"/>
      <c r="D282" s="159" t="s">
        <v>136</v>
      </c>
      <c r="E282" s="25"/>
      <c r="F282" s="160" t="s">
        <v>610</v>
      </c>
      <c r="G282" s="25"/>
      <c r="H282" s="25"/>
      <c r="J282" s="25"/>
      <c r="K282" s="25"/>
      <c r="L282" s="44"/>
      <c r="M282" s="57"/>
      <c r="N282" s="25"/>
      <c r="O282" s="25"/>
      <c r="P282" s="25"/>
      <c r="Q282" s="25"/>
      <c r="R282" s="25"/>
      <c r="S282" s="25"/>
      <c r="T282" s="58"/>
      <c r="AT282" s="6" t="s">
        <v>136</v>
      </c>
      <c r="AU282" s="6" t="s">
        <v>142</v>
      </c>
    </row>
    <row r="283" spans="2:51" s="6" customFormat="1" ht="15.75" customHeight="1">
      <c r="B283" s="195"/>
      <c r="C283" s="196"/>
      <c r="D283" s="169" t="s">
        <v>147</v>
      </c>
      <c r="E283" s="196"/>
      <c r="F283" s="197" t="s">
        <v>768</v>
      </c>
      <c r="G283" s="196"/>
      <c r="H283" s="196"/>
      <c r="J283" s="196"/>
      <c r="K283" s="196"/>
      <c r="L283" s="198"/>
      <c r="M283" s="199"/>
      <c r="N283" s="196"/>
      <c r="O283" s="196"/>
      <c r="P283" s="196"/>
      <c r="Q283" s="196"/>
      <c r="R283" s="196"/>
      <c r="S283" s="196"/>
      <c r="T283" s="200"/>
      <c r="AT283" s="201" t="s">
        <v>147</v>
      </c>
      <c r="AU283" s="201" t="s">
        <v>142</v>
      </c>
      <c r="AV283" s="201" t="s">
        <v>22</v>
      </c>
      <c r="AW283" s="201" t="s">
        <v>106</v>
      </c>
      <c r="AX283" s="201" t="s">
        <v>77</v>
      </c>
      <c r="AY283" s="201" t="s">
        <v>127</v>
      </c>
    </row>
    <row r="284" spans="2:51" s="6" customFormat="1" ht="15.75" customHeight="1">
      <c r="B284" s="161"/>
      <c r="C284" s="162"/>
      <c r="D284" s="169" t="s">
        <v>147</v>
      </c>
      <c r="E284" s="162"/>
      <c r="F284" s="163" t="s">
        <v>581</v>
      </c>
      <c r="G284" s="162"/>
      <c r="H284" s="164">
        <v>34</v>
      </c>
      <c r="J284" s="162"/>
      <c r="K284" s="162"/>
      <c r="L284" s="165"/>
      <c r="M284" s="166"/>
      <c r="N284" s="162"/>
      <c r="O284" s="162"/>
      <c r="P284" s="162"/>
      <c r="Q284" s="162"/>
      <c r="R284" s="162"/>
      <c r="S284" s="162"/>
      <c r="T284" s="167"/>
      <c r="AT284" s="168" t="s">
        <v>147</v>
      </c>
      <c r="AU284" s="168" t="s">
        <v>142</v>
      </c>
      <c r="AV284" s="168" t="s">
        <v>21</v>
      </c>
      <c r="AW284" s="168" t="s">
        <v>106</v>
      </c>
      <c r="AX284" s="168" t="s">
        <v>77</v>
      </c>
      <c r="AY284" s="168" t="s">
        <v>127</v>
      </c>
    </row>
    <row r="285" spans="2:51" s="6" customFormat="1" ht="15.75" customHeight="1">
      <c r="B285" s="170"/>
      <c r="C285" s="171"/>
      <c r="D285" s="169" t="s">
        <v>147</v>
      </c>
      <c r="E285" s="171"/>
      <c r="F285" s="172" t="s">
        <v>151</v>
      </c>
      <c r="G285" s="171"/>
      <c r="H285" s="173">
        <v>34</v>
      </c>
      <c r="J285" s="171"/>
      <c r="K285" s="171"/>
      <c r="L285" s="174"/>
      <c r="M285" s="175"/>
      <c r="N285" s="171"/>
      <c r="O285" s="171"/>
      <c r="P285" s="171"/>
      <c r="Q285" s="171"/>
      <c r="R285" s="171"/>
      <c r="S285" s="171"/>
      <c r="T285" s="176"/>
      <c r="AT285" s="177" t="s">
        <v>147</v>
      </c>
      <c r="AU285" s="177" t="s">
        <v>142</v>
      </c>
      <c r="AV285" s="177" t="s">
        <v>134</v>
      </c>
      <c r="AW285" s="177" t="s">
        <v>106</v>
      </c>
      <c r="AX285" s="177" t="s">
        <v>22</v>
      </c>
      <c r="AY285" s="177" t="s">
        <v>127</v>
      </c>
    </row>
    <row r="286" spans="2:65" s="6" customFormat="1" ht="15.75" customHeight="1">
      <c r="B286" s="24"/>
      <c r="C286" s="147" t="s">
        <v>468</v>
      </c>
      <c r="D286" s="147" t="s">
        <v>129</v>
      </c>
      <c r="E286" s="148" t="s">
        <v>772</v>
      </c>
      <c r="F286" s="149" t="s">
        <v>773</v>
      </c>
      <c r="G286" s="150" t="s">
        <v>205</v>
      </c>
      <c r="H286" s="151">
        <v>5</v>
      </c>
      <c r="I286" s="152"/>
      <c r="J286" s="153">
        <f>ROUND($I$286*$H$286,2)</f>
        <v>0</v>
      </c>
      <c r="K286" s="149" t="s">
        <v>603</v>
      </c>
      <c r="L286" s="44"/>
      <c r="M286" s="154"/>
      <c r="N286" s="155" t="s">
        <v>48</v>
      </c>
      <c r="O286" s="25"/>
      <c r="P286" s="25"/>
      <c r="Q286" s="156">
        <v>2.25634</v>
      </c>
      <c r="R286" s="156">
        <f>$Q$286*$H$286</f>
        <v>11.281699999999999</v>
      </c>
      <c r="S286" s="156">
        <v>0</v>
      </c>
      <c r="T286" s="157">
        <f>$S$286*$H$286</f>
        <v>0</v>
      </c>
      <c r="AR286" s="91" t="s">
        <v>550</v>
      </c>
      <c r="AT286" s="91" t="s">
        <v>129</v>
      </c>
      <c r="AU286" s="91" t="s">
        <v>142</v>
      </c>
      <c r="AY286" s="6" t="s">
        <v>127</v>
      </c>
      <c r="BE286" s="158">
        <f>IF($N$286="základní",$J$286,0)</f>
        <v>0</v>
      </c>
      <c r="BF286" s="158">
        <f>IF($N$286="snížená",$J$286,0)</f>
        <v>0</v>
      </c>
      <c r="BG286" s="158">
        <f>IF($N$286="zákl. přenesená",$J$286,0)</f>
        <v>0</v>
      </c>
      <c r="BH286" s="158">
        <f>IF($N$286="sníž. přenesená",$J$286,0)</f>
        <v>0</v>
      </c>
      <c r="BI286" s="158">
        <f>IF($N$286="nulová",$J$286,0)</f>
        <v>0</v>
      </c>
      <c r="BJ286" s="91" t="s">
        <v>22</v>
      </c>
      <c r="BK286" s="158">
        <f>ROUND($I$286*$H$286,2)</f>
        <v>0</v>
      </c>
      <c r="BL286" s="91" t="s">
        <v>550</v>
      </c>
      <c r="BM286" s="91" t="s">
        <v>774</v>
      </c>
    </row>
    <row r="287" spans="2:51" s="6" customFormat="1" ht="15.75" customHeight="1">
      <c r="B287" s="195"/>
      <c r="C287" s="196"/>
      <c r="D287" s="159" t="s">
        <v>147</v>
      </c>
      <c r="E287" s="197"/>
      <c r="F287" s="197" t="s">
        <v>775</v>
      </c>
      <c r="G287" s="196"/>
      <c r="H287" s="196"/>
      <c r="J287" s="196"/>
      <c r="K287" s="196"/>
      <c r="L287" s="198"/>
      <c r="M287" s="199"/>
      <c r="N287" s="196"/>
      <c r="O287" s="196"/>
      <c r="P287" s="196"/>
      <c r="Q287" s="196"/>
      <c r="R287" s="196"/>
      <c r="S287" s="196"/>
      <c r="T287" s="200"/>
      <c r="AT287" s="201" t="s">
        <v>147</v>
      </c>
      <c r="AU287" s="201" t="s">
        <v>142</v>
      </c>
      <c r="AV287" s="201" t="s">
        <v>22</v>
      </c>
      <c r="AW287" s="201" t="s">
        <v>106</v>
      </c>
      <c r="AX287" s="201" t="s">
        <v>77</v>
      </c>
      <c r="AY287" s="201" t="s">
        <v>127</v>
      </c>
    </row>
    <row r="288" spans="2:51" s="6" customFormat="1" ht="15.75" customHeight="1">
      <c r="B288" s="161"/>
      <c r="C288" s="162"/>
      <c r="D288" s="169" t="s">
        <v>147</v>
      </c>
      <c r="E288" s="162"/>
      <c r="F288" s="163" t="s">
        <v>776</v>
      </c>
      <c r="G288" s="162"/>
      <c r="H288" s="164">
        <v>5</v>
      </c>
      <c r="J288" s="162"/>
      <c r="K288" s="162"/>
      <c r="L288" s="165"/>
      <c r="M288" s="166"/>
      <c r="N288" s="162"/>
      <c r="O288" s="162"/>
      <c r="P288" s="162"/>
      <c r="Q288" s="162"/>
      <c r="R288" s="162"/>
      <c r="S288" s="162"/>
      <c r="T288" s="167"/>
      <c r="AT288" s="168" t="s">
        <v>147</v>
      </c>
      <c r="AU288" s="168" t="s">
        <v>142</v>
      </c>
      <c r="AV288" s="168" t="s">
        <v>21</v>
      </c>
      <c r="AW288" s="168" t="s">
        <v>106</v>
      </c>
      <c r="AX288" s="168" t="s">
        <v>77</v>
      </c>
      <c r="AY288" s="168" t="s">
        <v>127</v>
      </c>
    </row>
    <row r="289" spans="2:51" s="6" customFormat="1" ht="15.75" customHeight="1">
      <c r="B289" s="170"/>
      <c r="C289" s="171"/>
      <c r="D289" s="169" t="s">
        <v>147</v>
      </c>
      <c r="E289" s="171"/>
      <c r="F289" s="172" t="s">
        <v>151</v>
      </c>
      <c r="G289" s="171"/>
      <c r="H289" s="173">
        <v>5</v>
      </c>
      <c r="J289" s="171"/>
      <c r="K289" s="171"/>
      <c r="L289" s="174"/>
      <c r="M289" s="175"/>
      <c r="N289" s="171"/>
      <c r="O289" s="171"/>
      <c r="P289" s="171"/>
      <c r="Q289" s="171"/>
      <c r="R289" s="171"/>
      <c r="S289" s="171"/>
      <c r="T289" s="176"/>
      <c r="AT289" s="177" t="s">
        <v>147</v>
      </c>
      <c r="AU289" s="177" t="s">
        <v>142</v>
      </c>
      <c r="AV289" s="177" t="s">
        <v>134</v>
      </c>
      <c r="AW289" s="177" t="s">
        <v>106</v>
      </c>
      <c r="AX289" s="177" t="s">
        <v>22</v>
      </c>
      <c r="AY289" s="177" t="s">
        <v>127</v>
      </c>
    </row>
    <row r="290" spans="2:65" s="6" customFormat="1" ht="15.75" customHeight="1">
      <c r="B290" s="24"/>
      <c r="C290" s="147" t="s">
        <v>472</v>
      </c>
      <c r="D290" s="147" t="s">
        <v>129</v>
      </c>
      <c r="E290" s="148" t="s">
        <v>777</v>
      </c>
      <c r="F290" s="149" t="s">
        <v>778</v>
      </c>
      <c r="G290" s="150" t="s">
        <v>154</v>
      </c>
      <c r="H290" s="151">
        <v>50</v>
      </c>
      <c r="I290" s="152"/>
      <c r="J290" s="153">
        <f>ROUND($I$290*$H$290,2)</f>
        <v>0</v>
      </c>
      <c r="K290" s="149" t="s">
        <v>603</v>
      </c>
      <c r="L290" s="44"/>
      <c r="M290" s="154"/>
      <c r="N290" s="155" t="s">
        <v>48</v>
      </c>
      <c r="O290" s="25"/>
      <c r="P290" s="25"/>
      <c r="Q290" s="156">
        <v>0</v>
      </c>
      <c r="R290" s="156">
        <f>$Q$290*$H$290</f>
        <v>0</v>
      </c>
      <c r="S290" s="156">
        <v>0</v>
      </c>
      <c r="T290" s="157">
        <f>$S$290*$H$290</f>
        <v>0</v>
      </c>
      <c r="AR290" s="91" t="s">
        <v>550</v>
      </c>
      <c r="AT290" s="91" t="s">
        <v>129</v>
      </c>
      <c r="AU290" s="91" t="s">
        <v>142</v>
      </c>
      <c r="AY290" s="6" t="s">
        <v>127</v>
      </c>
      <c r="BE290" s="158">
        <f>IF($N$290="základní",$J$290,0)</f>
        <v>0</v>
      </c>
      <c r="BF290" s="158">
        <f>IF($N$290="snížená",$J$290,0)</f>
        <v>0</v>
      </c>
      <c r="BG290" s="158">
        <f>IF($N$290="zákl. přenesená",$J$290,0)</f>
        <v>0</v>
      </c>
      <c r="BH290" s="158">
        <f>IF($N$290="sníž. přenesená",$J$290,0)</f>
        <v>0</v>
      </c>
      <c r="BI290" s="158">
        <f>IF($N$290="nulová",$J$290,0)</f>
        <v>0</v>
      </c>
      <c r="BJ290" s="91" t="s">
        <v>22</v>
      </c>
      <c r="BK290" s="158">
        <f>ROUND($I$290*$H$290,2)</f>
        <v>0</v>
      </c>
      <c r="BL290" s="91" t="s">
        <v>550</v>
      </c>
      <c r="BM290" s="91" t="s">
        <v>779</v>
      </c>
    </row>
    <row r="291" spans="2:51" s="6" customFormat="1" ht="15.75" customHeight="1">
      <c r="B291" s="195"/>
      <c r="C291" s="196"/>
      <c r="D291" s="159" t="s">
        <v>147</v>
      </c>
      <c r="E291" s="197"/>
      <c r="F291" s="197" t="s">
        <v>780</v>
      </c>
      <c r="G291" s="196"/>
      <c r="H291" s="196"/>
      <c r="J291" s="196"/>
      <c r="K291" s="196"/>
      <c r="L291" s="198"/>
      <c r="M291" s="199"/>
      <c r="N291" s="196"/>
      <c r="O291" s="196"/>
      <c r="P291" s="196"/>
      <c r="Q291" s="196"/>
      <c r="R291" s="196"/>
      <c r="S291" s="196"/>
      <c r="T291" s="200"/>
      <c r="AT291" s="201" t="s">
        <v>147</v>
      </c>
      <c r="AU291" s="201" t="s">
        <v>142</v>
      </c>
      <c r="AV291" s="201" t="s">
        <v>22</v>
      </c>
      <c r="AW291" s="201" t="s">
        <v>106</v>
      </c>
      <c r="AX291" s="201" t="s">
        <v>77</v>
      </c>
      <c r="AY291" s="201" t="s">
        <v>127</v>
      </c>
    </row>
    <row r="292" spans="2:51" s="6" customFormat="1" ht="15.75" customHeight="1">
      <c r="B292" s="161"/>
      <c r="C292" s="162"/>
      <c r="D292" s="169" t="s">
        <v>147</v>
      </c>
      <c r="E292" s="162"/>
      <c r="F292" s="163" t="s">
        <v>584</v>
      </c>
      <c r="G292" s="162"/>
      <c r="H292" s="164">
        <v>50</v>
      </c>
      <c r="J292" s="162"/>
      <c r="K292" s="162"/>
      <c r="L292" s="165"/>
      <c r="M292" s="166"/>
      <c r="N292" s="162"/>
      <c r="O292" s="162"/>
      <c r="P292" s="162"/>
      <c r="Q292" s="162"/>
      <c r="R292" s="162"/>
      <c r="S292" s="162"/>
      <c r="T292" s="167"/>
      <c r="AT292" s="168" t="s">
        <v>147</v>
      </c>
      <c r="AU292" s="168" t="s">
        <v>142</v>
      </c>
      <c r="AV292" s="168" t="s">
        <v>21</v>
      </c>
      <c r="AW292" s="168" t="s">
        <v>106</v>
      </c>
      <c r="AX292" s="168" t="s">
        <v>77</v>
      </c>
      <c r="AY292" s="168" t="s">
        <v>127</v>
      </c>
    </row>
    <row r="293" spans="2:51" s="6" customFormat="1" ht="15.75" customHeight="1">
      <c r="B293" s="170"/>
      <c r="C293" s="171"/>
      <c r="D293" s="169" t="s">
        <v>147</v>
      </c>
      <c r="E293" s="171"/>
      <c r="F293" s="172" t="s">
        <v>151</v>
      </c>
      <c r="G293" s="171"/>
      <c r="H293" s="173">
        <v>50</v>
      </c>
      <c r="J293" s="171"/>
      <c r="K293" s="171"/>
      <c r="L293" s="174"/>
      <c r="M293" s="175"/>
      <c r="N293" s="171"/>
      <c r="O293" s="171"/>
      <c r="P293" s="171"/>
      <c r="Q293" s="171"/>
      <c r="R293" s="171"/>
      <c r="S293" s="171"/>
      <c r="T293" s="176"/>
      <c r="AT293" s="177" t="s">
        <v>147</v>
      </c>
      <c r="AU293" s="177" t="s">
        <v>142</v>
      </c>
      <c r="AV293" s="177" t="s">
        <v>134</v>
      </c>
      <c r="AW293" s="177" t="s">
        <v>106</v>
      </c>
      <c r="AX293" s="177" t="s">
        <v>22</v>
      </c>
      <c r="AY293" s="177" t="s">
        <v>127</v>
      </c>
    </row>
    <row r="294" spans="2:65" s="6" customFormat="1" ht="15.75" customHeight="1">
      <c r="B294" s="24"/>
      <c r="C294" s="147" t="s">
        <v>477</v>
      </c>
      <c r="D294" s="147" t="s">
        <v>129</v>
      </c>
      <c r="E294" s="148" t="s">
        <v>781</v>
      </c>
      <c r="F294" s="149" t="s">
        <v>782</v>
      </c>
      <c r="G294" s="150" t="s">
        <v>154</v>
      </c>
      <c r="H294" s="151">
        <v>34</v>
      </c>
      <c r="I294" s="152"/>
      <c r="J294" s="153">
        <f>ROUND($I$294*$H$294,2)</f>
        <v>0</v>
      </c>
      <c r="K294" s="149" t="s">
        <v>603</v>
      </c>
      <c r="L294" s="44"/>
      <c r="M294" s="154"/>
      <c r="N294" s="155" t="s">
        <v>48</v>
      </c>
      <c r="O294" s="25"/>
      <c r="P294" s="25"/>
      <c r="Q294" s="156">
        <v>0</v>
      </c>
      <c r="R294" s="156">
        <f>$Q$294*$H$294</f>
        <v>0</v>
      </c>
      <c r="S294" s="156">
        <v>0</v>
      </c>
      <c r="T294" s="157">
        <f>$S$294*$H$294</f>
        <v>0</v>
      </c>
      <c r="AR294" s="91" t="s">
        <v>550</v>
      </c>
      <c r="AT294" s="91" t="s">
        <v>129</v>
      </c>
      <c r="AU294" s="91" t="s">
        <v>142</v>
      </c>
      <c r="AY294" s="6" t="s">
        <v>127</v>
      </c>
      <c r="BE294" s="158">
        <f>IF($N$294="základní",$J$294,0)</f>
        <v>0</v>
      </c>
      <c r="BF294" s="158">
        <f>IF($N$294="snížená",$J$294,0)</f>
        <v>0</v>
      </c>
      <c r="BG294" s="158">
        <f>IF($N$294="zákl. přenesená",$J$294,0)</f>
        <v>0</v>
      </c>
      <c r="BH294" s="158">
        <f>IF($N$294="sníž. přenesená",$J$294,0)</f>
        <v>0</v>
      </c>
      <c r="BI294" s="158">
        <f>IF($N$294="nulová",$J$294,0)</f>
        <v>0</v>
      </c>
      <c r="BJ294" s="91" t="s">
        <v>22</v>
      </c>
      <c r="BK294" s="158">
        <f>ROUND($I$294*$H$294,2)</f>
        <v>0</v>
      </c>
      <c r="BL294" s="91" t="s">
        <v>550</v>
      </c>
      <c r="BM294" s="91" t="s">
        <v>783</v>
      </c>
    </row>
    <row r="295" spans="2:51" s="6" customFormat="1" ht="15.75" customHeight="1">
      <c r="B295" s="195"/>
      <c r="C295" s="196"/>
      <c r="D295" s="159" t="s">
        <v>147</v>
      </c>
      <c r="E295" s="197"/>
      <c r="F295" s="197" t="s">
        <v>784</v>
      </c>
      <c r="G295" s="196"/>
      <c r="H295" s="196"/>
      <c r="J295" s="196"/>
      <c r="K295" s="196"/>
      <c r="L295" s="198"/>
      <c r="M295" s="199"/>
      <c r="N295" s="196"/>
      <c r="O295" s="196"/>
      <c r="P295" s="196"/>
      <c r="Q295" s="196"/>
      <c r="R295" s="196"/>
      <c r="S295" s="196"/>
      <c r="T295" s="200"/>
      <c r="AT295" s="201" t="s">
        <v>147</v>
      </c>
      <c r="AU295" s="201" t="s">
        <v>142</v>
      </c>
      <c r="AV295" s="201" t="s">
        <v>22</v>
      </c>
      <c r="AW295" s="201" t="s">
        <v>106</v>
      </c>
      <c r="AX295" s="201" t="s">
        <v>77</v>
      </c>
      <c r="AY295" s="201" t="s">
        <v>127</v>
      </c>
    </row>
    <row r="296" spans="2:51" s="6" customFormat="1" ht="15.75" customHeight="1">
      <c r="B296" s="161"/>
      <c r="C296" s="162"/>
      <c r="D296" s="169" t="s">
        <v>147</v>
      </c>
      <c r="E296" s="162"/>
      <c r="F296" s="163" t="s">
        <v>581</v>
      </c>
      <c r="G296" s="162"/>
      <c r="H296" s="164">
        <v>34</v>
      </c>
      <c r="J296" s="162"/>
      <c r="K296" s="162"/>
      <c r="L296" s="165"/>
      <c r="M296" s="166"/>
      <c r="N296" s="162"/>
      <c r="O296" s="162"/>
      <c r="P296" s="162"/>
      <c r="Q296" s="162"/>
      <c r="R296" s="162"/>
      <c r="S296" s="162"/>
      <c r="T296" s="167"/>
      <c r="AT296" s="168" t="s">
        <v>147</v>
      </c>
      <c r="AU296" s="168" t="s">
        <v>142</v>
      </c>
      <c r="AV296" s="168" t="s">
        <v>21</v>
      </c>
      <c r="AW296" s="168" t="s">
        <v>106</v>
      </c>
      <c r="AX296" s="168" t="s">
        <v>77</v>
      </c>
      <c r="AY296" s="168" t="s">
        <v>127</v>
      </c>
    </row>
    <row r="297" spans="2:51" s="6" customFormat="1" ht="15.75" customHeight="1">
      <c r="B297" s="170"/>
      <c r="C297" s="171"/>
      <c r="D297" s="169" t="s">
        <v>147</v>
      </c>
      <c r="E297" s="171"/>
      <c r="F297" s="172" t="s">
        <v>151</v>
      </c>
      <c r="G297" s="171"/>
      <c r="H297" s="173">
        <v>34</v>
      </c>
      <c r="J297" s="171"/>
      <c r="K297" s="171"/>
      <c r="L297" s="174"/>
      <c r="M297" s="175"/>
      <c r="N297" s="171"/>
      <c r="O297" s="171"/>
      <c r="P297" s="171"/>
      <c r="Q297" s="171"/>
      <c r="R297" s="171"/>
      <c r="S297" s="171"/>
      <c r="T297" s="176"/>
      <c r="AT297" s="177" t="s">
        <v>147</v>
      </c>
      <c r="AU297" s="177" t="s">
        <v>142</v>
      </c>
      <c r="AV297" s="177" t="s">
        <v>134</v>
      </c>
      <c r="AW297" s="177" t="s">
        <v>106</v>
      </c>
      <c r="AX297" s="177" t="s">
        <v>22</v>
      </c>
      <c r="AY297" s="177" t="s">
        <v>127</v>
      </c>
    </row>
    <row r="298" spans="2:65" s="6" customFormat="1" ht="15.75" customHeight="1">
      <c r="B298" s="24"/>
      <c r="C298" s="147" t="s">
        <v>482</v>
      </c>
      <c r="D298" s="147" t="s">
        <v>129</v>
      </c>
      <c r="E298" s="148" t="s">
        <v>785</v>
      </c>
      <c r="F298" s="149" t="s">
        <v>786</v>
      </c>
      <c r="G298" s="150" t="s">
        <v>154</v>
      </c>
      <c r="H298" s="151">
        <v>338</v>
      </c>
      <c r="I298" s="152"/>
      <c r="J298" s="153">
        <f>ROUND($I$298*$H$298,2)</f>
        <v>0</v>
      </c>
      <c r="K298" s="149" t="s">
        <v>603</v>
      </c>
      <c r="L298" s="44"/>
      <c r="M298" s="154"/>
      <c r="N298" s="155" t="s">
        <v>48</v>
      </c>
      <c r="O298" s="25"/>
      <c r="P298" s="25"/>
      <c r="Q298" s="156">
        <v>0</v>
      </c>
      <c r="R298" s="156">
        <f>$Q$298*$H$298</f>
        <v>0</v>
      </c>
      <c r="S298" s="156">
        <v>0</v>
      </c>
      <c r="T298" s="157">
        <f>$S$298*$H$298</f>
        <v>0</v>
      </c>
      <c r="AR298" s="91" t="s">
        <v>550</v>
      </c>
      <c r="AT298" s="91" t="s">
        <v>129</v>
      </c>
      <c r="AU298" s="91" t="s">
        <v>142</v>
      </c>
      <c r="AY298" s="6" t="s">
        <v>127</v>
      </c>
      <c r="BE298" s="158">
        <f>IF($N$298="základní",$J$298,0)</f>
        <v>0</v>
      </c>
      <c r="BF298" s="158">
        <f>IF($N$298="snížená",$J$298,0)</f>
        <v>0</v>
      </c>
      <c r="BG298" s="158">
        <f>IF($N$298="zákl. přenesená",$J$298,0)</f>
        <v>0</v>
      </c>
      <c r="BH298" s="158">
        <f>IF($N$298="sníž. přenesená",$J$298,0)</f>
        <v>0</v>
      </c>
      <c r="BI298" s="158">
        <f>IF($N$298="nulová",$J$298,0)</f>
        <v>0</v>
      </c>
      <c r="BJ298" s="91" t="s">
        <v>22</v>
      </c>
      <c r="BK298" s="158">
        <f>ROUND($I$298*$H$298,2)</f>
        <v>0</v>
      </c>
      <c r="BL298" s="91" t="s">
        <v>550</v>
      </c>
      <c r="BM298" s="91" t="s">
        <v>787</v>
      </c>
    </row>
    <row r="299" spans="2:51" s="6" customFormat="1" ht="15.75" customHeight="1">
      <c r="B299" s="195"/>
      <c r="C299" s="196"/>
      <c r="D299" s="159" t="s">
        <v>147</v>
      </c>
      <c r="E299" s="197"/>
      <c r="F299" s="197" t="s">
        <v>788</v>
      </c>
      <c r="G299" s="196"/>
      <c r="H299" s="196"/>
      <c r="J299" s="196"/>
      <c r="K299" s="196"/>
      <c r="L299" s="198"/>
      <c r="M299" s="199"/>
      <c r="N299" s="196"/>
      <c r="O299" s="196"/>
      <c r="P299" s="196"/>
      <c r="Q299" s="196"/>
      <c r="R299" s="196"/>
      <c r="S299" s="196"/>
      <c r="T299" s="200"/>
      <c r="AT299" s="201" t="s">
        <v>147</v>
      </c>
      <c r="AU299" s="201" t="s">
        <v>142</v>
      </c>
      <c r="AV299" s="201" t="s">
        <v>22</v>
      </c>
      <c r="AW299" s="201" t="s">
        <v>106</v>
      </c>
      <c r="AX299" s="201" t="s">
        <v>77</v>
      </c>
      <c r="AY299" s="201" t="s">
        <v>127</v>
      </c>
    </row>
    <row r="300" spans="2:51" s="6" customFormat="1" ht="15.75" customHeight="1">
      <c r="B300" s="161"/>
      <c r="C300" s="162"/>
      <c r="D300" s="169" t="s">
        <v>147</v>
      </c>
      <c r="E300" s="162"/>
      <c r="F300" s="163" t="s">
        <v>22</v>
      </c>
      <c r="G300" s="162"/>
      <c r="H300" s="164">
        <v>1</v>
      </c>
      <c r="J300" s="162"/>
      <c r="K300" s="162"/>
      <c r="L300" s="165"/>
      <c r="M300" s="166"/>
      <c r="N300" s="162"/>
      <c r="O300" s="162"/>
      <c r="P300" s="162"/>
      <c r="Q300" s="162"/>
      <c r="R300" s="162"/>
      <c r="S300" s="162"/>
      <c r="T300" s="167"/>
      <c r="AT300" s="168" t="s">
        <v>147</v>
      </c>
      <c r="AU300" s="168" t="s">
        <v>142</v>
      </c>
      <c r="AV300" s="168" t="s">
        <v>21</v>
      </c>
      <c r="AW300" s="168" t="s">
        <v>106</v>
      </c>
      <c r="AX300" s="168" t="s">
        <v>77</v>
      </c>
      <c r="AY300" s="168" t="s">
        <v>127</v>
      </c>
    </row>
    <row r="301" spans="2:51" s="6" customFormat="1" ht="15.75" customHeight="1">
      <c r="B301" s="161"/>
      <c r="C301" s="162"/>
      <c r="D301" s="169" t="s">
        <v>147</v>
      </c>
      <c r="E301" s="162"/>
      <c r="F301" s="163" t="s">
        <v>586</v>
      </c>
      <c r="G301" s="162"/>
      <c r="H301" s="164">
        <v>337</v>
      </c>
      <c r="J301" s="162"/>
      <c r="K301" s="162"/>
      <c r="L301" s="165"/>
      <c r="M301" s="166"/>
      <c r="N301" s="162"/>
      <c r="O301" s="162"/>
      <c r="P301" s="162"/>
      <c r="Q301" s="162"/>
      <c r="R301" s="162"/>
      <c r="S301" s="162"/>
      <c r="T301" s="167"/>
      <c r="AT301" s="168" t="s">
        <v>147</v>
      </c>
      <c r="AU301" s="168" t="s">
        <v>142</v>
      </c>
      <c r="AV301" s="168" t="s">
        <v>21</v>
      </c>
      <c r="AW301" s="168" t="s">
        <v>106</v>
      </c>
      <c r="AX301" s="168" t="s">
        <v>77</v>
      </c>
      <c r="AY301" s="168" t="s">
        <v>127</v>
      </c>
    </row>
    <row r="302" spans="2:51" s="6" customFormat="1" ht="15.75" customHeight="1">
      <c r="B302" s="170"/>
      <c r="C302" s="171"/>
      <c r="D302" s="169" t="s">
        <v>147</v>
      </c>
      <c r="E302" s="171"/>
      <c r="F302" s="172" t="s">
        <v>151</v>
      </c>
      <c r="G302" s="171"/>
      <c r="H302" s="173">
        <v>338</v>
      </c>
      <c r="J302" s="171"/>
      <c r="K302" s="171"/>
      <c r="L302" s="174"/>
      <c r="M302" s="175"/>
      <c r="N302" s="171"/>
      <c r="O302" s="171"/>
      <c r="P302" s="171"/>
      <c r="Q302" s="171"/>
      <c r="R302" s="171"/>
      <c r="S302" s="171"/>
      <c r="T302" s="176"/>
      <c r="AT302" s="177" t="s">
        <v>147</v>
      </c>
      <c r="AU302" s="177" t="s">
        <v>142</v>
      </c>
      <c r="AV302" s="177" t="s">
        <v>134</v>
      </c>
      <c r="AW302" s="177" t="s">
        <v>106</v>
      </c>
      <c r="AX302" s="177" t="s">
        <v>22</v>
      </c>
      <c r="AY302" s="177" t="s">
        <v>127</v>
      </c>
    </row>
    <row r="303" spans="2:65" s="6" customFormat="1" ht="15.75" customHeight="1">
      <c r="B303" s="24"/>
      <c r="C303" s="147" t="s">
        <v>486</v>
      </c>
      <c r="D303" s="147" t="s">
        <v>129</v>
      </c>
      <c r="E303" s="148" t="s">
        <v>789</v>
      </c>
      <c r="F303" s="149" t="s">
        <v>790</v>
      </c>
      <c r="G303" s="150" t="s">
        <v>132</v>
      </c>
      <c r="H303" s="151">
        <v>14</v>
      </c>
      <c r="I303" s="152"/>
      <c r="J303" s="153">
        <f>ROUND($I$303*$H$303,2)</f>
        <v>0</v>
      </c>
      <c r="K303" s="149" t="s">
        <v>603</v>
      </c>
      <c r="L303" s="44"/>
      <c r="M303" s="154"/>
      <c r="N303" s="155" t="s">
        <v>48</v>
      </c>
      <c r="O303" s="25"/>
      <c r="P303" s="25"/>
      <c r="Q303" s="156">
        <v>0</v>
      </c>
      <c r="R303" s="156">
        <f>$Q$303*$H$303</f>
        <v>0</v>
      </c>
      <c r="S303" s="156">
        <v>0</v>
      </c>
      <c r="T303" s="157">
        <f>$S$303*$H$303</f>
        <v>0</v>
      </c>
      <c r="AR303" s="91" t="s">
        <v>550</v>
      </c>
      <c r="AT303" s="91" t="s">
        <v>129</v>
      </c>
      <c r="AU303" s="91" t="s">
        <v>142</v>
      </c>
      <c r="AY303" s="6" t="s">
        <v>127</v>
      </c>
      <c r="BE303" s="158">
        <f>IF($N$303="základní",$J$303,0)</f>
        <v>0</v>
      </c>
      <c r="BF303" s="158">
        <f>IF($N$303="snížená",$J$303,0)</f>
        <v>0</v>
      </c>
      <c r="BG303" s="158">
        <f>IF($N$303="zákl. přenesená",$J$303,0)</f>
        <v>0</v>
      </c>
      <c r="BH303" s="158">
        <f>IF($N$303="sníž. přenesená",$J$303,0)</f>
        <v>0</v>
      </c>
      <c r="BI303" s="158">
        <f>IF($N$303="nulová",$J$303,0)</f>
        <v>0</v>
      </c>
      <c r="BJ303" s="91" t="s">
        <v>22</v>
      </c>
      <c r="BK303" s="158">
        <f>ROUND($I$303*$H$303,2)</f>
        <v>0</v>
      </c>
      <c r="BL303" s="91" t="s">
        <v>550</v>
      </c>
      <c r="BM303" s="91" t="s">
        <v>791</v>
      </c>
    </row>
    <row r="304" spans="2:51" s="6" customFormat="1" ht="15.75" customHeight="1">
      <c r="B304" s="195"/>
      <c r="C304" s="196"/>
      <c r="D304" s="159" t="s">
        <v>147</v>
      </c>
      <c r="E304" s="197"/>
      <c r="F304" s="197" t="s">
        <v>605</v>
      </c>
      <c r="G304" s="196"/>
      <c r="H304" s="196"/>
      <c r="J304" s="196"/>
      <c r="K304" s="196"/>
      <c r="L304" s="198"/>
      <c r="M304" s="199"/>
      <c r="N304" s="196"/>
      <c r="O304" s="196"/>
      <c r="P304" s="196"/>
      <c r="Q304" s="196"/>
      <c r="R304" s="196"/>
      <c r="S304" s="196"/>
      <c r="T304" s="200"/>
      <c r="AT304" s="201" t="s">
        <v>147</v>
      </c>
      <c r="AU304" s="201" t="s">
        <v>142</v>
      </c>
      <c r="AV304" s="201" t="s">
        <v>22</v>
      </c>
      <c r="AW304" s="201" t="s">
        <v>106</v>
      </c>
      <c r="AX304" s="201" t="s">
        <v>77</v>
      </c>
      <c r="AY304" s="201" t="s">
        <v>127</v>
      </c>
    </row>
    <row r="305" spans="2:51" s="6" customFormat="1" ht="15.75" customHeight="1">
      <c r="B305" s="161"/>
      <c r="C305" s="162"/>
      <c r="D305" s="169" t="s">
        <v>147</v>
      </c>
      <c r="E305" s="162"/>
      <c r="F305" s="163" t="s">
        <v>202</v>
      </c>
      <c r="G305" s="162"/>
      <c r="H305" s="164">
        <v>14</v>
      </c>
      <c r="J305" s="162"/>
      <c r="K305" s="162"/>
      <c r="L305" s="165"/>
      <c r="M305" s="166"/>
      <c r="N305" s="162"/>
      <c r="O305" s="162"/>
      <c r="P305" s="162"/>
      <c r="Q305" s="162"/>
      <c r="R305" s="162"/>
      <c r="S305" s="162"/>
      <c r="T305" s="167"/>
      <c r="AT305" s="168" t="s">
        <v>147</v>
      </c>
      <c r="AU305" s="168" t="s">
        <v>142</v>
      </c>
      <c r="AV305" s="168" t="s">
        <v>21</v>
      </c>
      <c r="AW305" s="168" t="s">
        <v>106</v>
      </c>
      <c r="AX305" s="168" t="s">
        <v>77</v>
      </c>
      <c r="AY305" s="168" t="s">
        <v>127</v>
      </c>
    </row>
    <row r="306" spans="2:51" s="6" customFormat="1" ht="15.75" customHeight="1">
      <c r="B306" s="170"/>
      <c r="C306" s="171"/>
      <c r="D306" s="169" t="s">
        <v>147</v>
      </c>
      <c r="E306" s="171"/>
      <c r="F306" s="172" t="s">
        <v>151</v>
      </c>
      <c r="G306" s="171"/>
      <c r="H306" s="173">
        <v>14</v>
      </c>
      <c r="J306" s="171"/>
      <c r="K306" s="171"/>
      <c r="L306" s="174"/>
      <c r="M306" s="175"/>
      <c r="N306" s="171"/>
      <c r="O306" s="171"/>
      <c r="P306" s="171"/>
      <c r="Q306" s="171"/>
      <c r="R306" s="171"/>
      <c r="S306" s="171"/>
      <c r="T306" s="176"/>
      <c r="AT306" s="177" t="s">
        <v>147</v>
      </c>
      <c r="AU306" s="177" t="s">
        <v>142</v>
      </c>
      <c r="AV306" s="177" t="s">
        <v>134</v>
      </c>
      <c r="AW306" s="177" t="s">
        <v>106</v>
      </c>
      <c r="AX306" s="177" t="s">
        <v>22</v>
      </c>
      <c r="AY306" s="177" t="s">
        <v>127</v>
      </c>
    </row>
    <row r="307" spans="2:65" s="6" customFormat="1" ht="15.75" customHeight="1">
      <c r="B307" s="24"/>
      <c r="C307" s="147" t="s">
        <v>491</v>
      </c>
      <c r="D307" s="147" t="s">
        <v>129</v>
      </c>
      <c r="E307" s="148" t="s">
        <v>792</v>
      </c>
      <c r="F307" s="149" t="s">
        <v>793</v>
      </c>
      <c r="G307" s="150" t="s">
        <v>205</v>
      </c>
      <c r="H307" s="151">
        <v>3.407</v>
      </c>
      <c r="I307" s="152"/>
      <c r="J307" s="153">
        <f>ROUND($I$307*$H$307,2)</f>
        <v>0</v>
      </c>
      <c r="K307" s="149" t="s">
        <v>603</v>
      </c>
      <c r="L307" s="44"/>
      <c r="M307" s="154"/>
      <c r="N307" s="155" t="s">
        <v>48</v>
      </c>
      <c r="O307" s="25"/>
      <c r="P307" s="25"/>
      <c r="Q307" s="156">
        <v>2.25634</v>
      </c>
      <c r="R307" s="156">
        <f>$Q$307*$H$307</f>
        <v>7.687350379999999</v>
      </c>
      <c r="S307" s="156">
        <v>0</v>
      </c>
      <c r="T307" s="157">
        <f>$S$307*$H$307</f>
        <v>0</v>
      </c>
      <c r="AR307" s="91" t="s">
        <v>550</v>
      </c>
      <c r="AT307" s="91" t="s">
        <v>129</v>
      </c>
      <c r="AU307" s="91" t="s">
        <v>142</v>
      </c>
      <c r="AY307" s="6" t="s">
        <v>127</v>
      </c>
      <c r="BE307" s="158">
        <f>IF($N$307="základní",$J$307,0)</f>
        <v>0</v>
      </c>
      <c r="BF307" s="158">
        <f>IF($N$307="snížená",$J$307,0)</f>
        <v>0</v>
      </c>
      <c r="BG307" s="158">
        <f>IF($N$307="zákl. přenesená",$J$307,0)</f>
        <v>0</v>
      </c>
      <c r="BH307" s="158">
        <f>IF($N$307="sníž. přenesená",$J$307,0)</f>
        <v>0</v>
      </c>
      <c r="BI307" s="158">
        <f>IF($N$307="nulová",$J$307,0)</f>
        <v>0</v>
      </c>
      <c r="BJ307" s="91" t="s">
        <v>22</v>
      </c>
      <c r="BK307" s="158">
        <f>ROUND($I$307*$H$307,2)</f>
        <v>0</v>
      </c>
      <c r="BL307" s="91" t="s">
        <v>550</v>
      </c>
      <c r="BM307" s="91" t="s">
        <v>794</v>
      </c>
    </row>
    <row r="308" spans="2:51" s="6" customFormat="1" ht="15.75" customHeight="1">
      <c r="B308" s="195"/>
      <c r="C308" s="196"/>
      <c r="D308" s="159" t="s">
        <v>147</v>
      </c>
      <c r="E308" s="197"/>
      <c r="F308" s="197" t="s">
        <v>795</v>
      </c>
      <c r="G308" s="196"/>
      <c r="H308" s="196"/>
      <c r="J308" s="196"/>
      <c r="K308" s="196"/>
      <c r="L308" s="198"/>
      <c r="M308" s="199"/>
      <c r="N308" s="196"/>
      <c r="O308" s="196"/>
      <c r="P308" s="196"/>
      <c r="Q308" s="196"/>
      <c r="R308" s="196"/>
      <c r="S308" s="196"/>
      <c r="T308" s="200"/>
      <c r="AT308" s="201" t="s">
        <v>147</v>
      </c>
      <c r="AU308" s="201" t="s">
        <v>142</v>
      </c>
      <c r="AV308" s="201" t="s">
        <v>22</v>
      </c>
      <c r="AW308" s="201" t="s">
        <v>106</v>
      </c>
      <c r="AX308" s="201" t="s">
        <v>77</v>
      </c>
      <c r="AY308" s="201" t="s">
        <v>127</v>
      </c>
    </row>
    <row r="309" spans="2:51" s="6" customFormat="1" ht="15.75" customHeight="1">
      <c r="B309" s="161"/>
      <c r="C309" s="162"/>
      <c r="D309" s="169" t="s">
        <v>147</v>
      </c>
      <c r="E309" s="162"/>
      <c r="F309" s="163" t="s">
        <v>796</v>
      </c>
      <c r="G309" s="162"/>
      <c r="H309" s="164">
        <v>3.407</v>
      </c>
      <c r="J309" s="162"/>
      <c r="K309" s="162"/>
      <c r="L309" s="165"/>
      <c r="M309" s="166"/>
      <c r="N309" s="162"/>
      <c r="O309" s="162"/>
      <c r="P309" s="162"/>
      <c r="Q309" s="162"/>
      <c r="R309" s="162"/>
      <c r="S309" s="162"/>
      <c r="T309" s="167"/>
      <c r="AT309" s="168" t="s">
        <v>147</v>
      </c>
      <c r="AU309" s="168" t="s">
        <v>142</v>
      </c>
      <c r="AV309" s="168" t="s">
        <v>21</v>
      </c>
      <c r="AW309" s="168" t="s">
        <v>106</v>
      </c>
      <c r="AX309" s="168" t="s">
        <v>77</v>
      </c>
      <c r="AY309" s="168" t="s">
        <v>127</v>
      </c>
    </row>
    <row r="310" spans="2:51" s="6" customFormat="1" ht="15.75" customHeight="1">
      <c r="B310" s="170"/>
      <c r="C310" s="171"/>
      <c r="D310" s="169" t="s">
        <v>147</v>
      </c>
      <c r="E310" s="171"/>
      <c r="F310" s="172" t="s">
        <v>151</v>
      </c>
      <c r="G310" s="171"/>
      <c r="H310" s="173">
        <v>3.407</v>
      </c>
      <c r="J310" s="171"/>
      <c r="K310" s="171"/>
      <c r="L310" s="174"/>
      <c r="M310" s="175"/>
      <c r="N310" s="171"/>
      <c r="O310" s="171"/>
      <c r="P310" s="171"/>
      <c r="Q310" s="171"/>
      <c r="R310" s="171"/>
      <c r="S310" s="171"/>
      <c r="T310" s="176"/>
      <c r="AT310" s="177" t="s">
        <v>147</v>
      </c>
      <c r="AU310" s="177" t="s">
        <v>142</v>
      </c>
      <c r="AV310" s="177" t="s">
        <v>134</v>
      </c>
      <c r="AW310" s="177" t="s">
        <v>106</v>
      </c>
      <c r="AX310" s="177" t="s">
        <v>22</v>
      </c>
      <c r="AY310" s="177" t="s">
        <v>127</v>
      </c>
    </row>
    <row r="311" spans="2:65" s="6" customFormat="1" ht="15.75" customHeight="1">
      <c r="B311" s="24"/>
      <c r="C311" s="181" t="s">
        <v>495</v>
      </c>
      <c r="D311" s="181" t="s">
        <v>286</v>
      </c>
      <c r="E311" s="182" t="s">
        <v>797</v>
      </c>
      <c r="F311" s="183" t="s">
        <v>798</v>
      </c>
      <c r="G311" s="184" t="s">
        <v>197</v>
      </c>
      <c r="H311" s="185">
        <v>14</v>
      </c>
      <c r="I311" s="186"/>
      <c r="J311" s="187">
        <f>ROUND($I$311*$H$311,2)</f>
        <v>0</v>
      </c>
      <c r="K311" s="183"/>
      <c r="L311" s="188"/>
      <c r="M311" s="189"/>
      <c r="N311" s="190" t="s">
        <v>48</v>
      </c>
      <c r="O311" s="25"/>
      <c r="P311" s="25"/>
      <c r="Q311" s="156">
        <v>0</v>
      </c>
      <c r="R311" s="156">
        <f>$Q$311*$H$311</f>
        <v>0</v>
      </c>
      <c r="S311" s="156">
        <v>0</v>
      </c>
      <c r="T311" s="157">
        <f>$S$311*$H$311</f>
        <v>0</v>
      </c>
      <c r="AR311" s="91" t="s">
        <v>608</v>
      </c>
      <c r="AT311" s="91" t="s">
        <v>286</v>
      </c>
      <c r="AU311" s="91" t="s">
        <v>142</v>
      </c>
      <c r="AY311" s="6" t="s">
        <v>127</v>
      </c>
      <c r="BE311" s="158">
        <f>IF($N$311="základní",$J$311,0)</f>
        <v>0</v>
      </c>
      <c r="BF311" s="158">
        <f>IF($N$311="snížená",$J$311,0)</f>
        <v>0</v>
      </c>
      <c r="BG311" s="158">
        <f>IF($N$311="zákl. přenesená",$J$311,0)</f>
        <v>0</v>
      </c>
      <c r="BH311" s="158">
        <f>IF($N$311="sníž. přenesená",$J$311,0)</f>
        <v>0</v>
      </c>
      <c r="BI311" s="158">
        <f>IF($N$311="nulová",$J$311,0)</f>
        <v>0</v>
      </c>
      <c r="BJ311" s="91" t="s">
        <v>22</v>
      </c>
      <c r="BK311" s="158">
        <f>ROUND($I$311*$H$311,2)</f>
        <v>0</v>
      </c>
      <c r="BL311" s="91" t="s">
        <v>550</v>
      </c>
      <c r="BM311" s="91" t="s">
        <v>799</v>
      </c>
    </row>
    <row r="312" spans="2:51" s="6" customFormat="1" ht="15.75" customHeight="1">
      <c r="B312" s="195"/>
      <c r="C312" s="196"/>
      <c r="D312" s="159" t="s">
        <v>147</v>
      </c>
      <c r="E312" s="197"/>
      <c r="F312" s="197" t="s">
        <v>605</v>
      </c>
      <c r="G312" s="196"/>
      <c r="H312" s="196"/>
      <c r="J312" s="196"/>
      <c r="K312" s="196"/>
      <c r="L312" s="198"/>
      <c r="M312" s="199"/>
      <c r="N312" s="196"/>
      <c r="O312" s="196"/>
      <c r="P312" s="196"/>
      <c r="Q312" s="196"/>
      <c r="R312" s="196"/>
      <c r="S312" s="196"/>
      <c r="T312" s="200"/>
      <c r="AT312" s="201" t="s">
        <v>147</v>
      </c>
      <c r="AU312" s="201" t="s">
        <v>142</v>
      </c>
      <c r="AV312" s="201" t="s">
        <v>22</v>
      </c>
      <c r="AW312" s="201" t="s">
        <v>106</v>
      </c>
      <c r="AX312" s="201" t="s">
        <v>77</v>
      </c>
      <c r="AY312" s="201" t="s">
        <v>127</v>
      </c>
    </row>
    <row r="313" spans="2:51" s="6" customFormat="1" ht="15.75" customHeight="1">
      <c r="B313" s="161"/>
      <c r="C313" s="162"/>
      <c r="D313" s="169" t="s">
        <v>147</v>
      </c>
      <c r="E313" s="162"/>
      <c r="F313" s="163" t="s">
        <v>202</v>
      </c>
      <c r="G313" s="162"/>
      <c r="H313" s="164">
        <v>14</v>
      </c>
      <c r="J313" s="162"/>
      <c r="K313" s="162"/>
      <c r="L313" s="165"/>
      <c r="M313" s="166"/>
      <c r="N313" s="162"/>
      <c r="O313" s="162"/>
      <c r="P313" s="162"/>
      <c r="Q313" s="162"/>
      <c r="R313" s="162"/>
      <c r="S313" s="162"/>
      <c r="T313" s="167"/>
      <c r="AT313" s="168" t="s">
        <v>147</v>
      </c>
      <c r="AU313" s="168" t="s">
        <v>142</v>
      </c>
      <c r="AV313" s="168" t="s">
        <v>21</v>
      </c>
      <c r="AW313" s="168" t="s">
        <v>106</v>
      </c>
      <c r="AX313" s="168" t="s">
        <v>77</v>
      </c>
      <c r="AY313" s="168" t="s">
        <v>127</v>
      </c>
    </row>
    <row r="314" spans="2:51" s="6" customFormat="1" ht="15.75" customHeight="1">
      <c r="B314" s="170"/>
      <c r="C314" s="171"/>
      <c r="D314" s="169" t="s">
        <v>147</v>
      </c>
      <c r="E314" s="171"/>
      <c r="F314" s="172" t="s">
        <v>151</v>
      </c>
      <c r="G314" s="171"/>
      <c r="H314" s="173">
        <v>14</v>
      </c>
      <c r="J314" s="171"/>
      <c r="K314" s="171"/>
      <c r="L314" s="174"/>
      <c r="M314" s="175"/>
      <c r="N314" s="171"/>
      <c r="O314" s="171"/>
      <c r="P314" s="171"/>
      <c r="Q314" s="171"/>
      <c r="R314" s="171"/>
      <c r="S314" s="171"/>
      <c r="T314" s="176"/>
      <c r="AT314" s="177" t="s">
        <v>147</v>
      </c>
      <c r="AU314" s="177" t="s">
        <v>142</v>
      </c>
      <c r="AV314" s="177" t="s">
        <v>134</v>
      </c>
      <c r="AW314" s="177" t="s">
        <v>106</v>
      </c>
      <c r="AX314" s="177" t="s">
        <v>22</v>
      </c>
      <c r="AY314" s="177" t="s">
        <v>127</v>
      </c>
    </row>
    <row r="315" spans="2:65" s="6" customFormat="1" ht="15.75" customHeight="1">
      <c r="B315" s="24"/>
      <c r="C315" s="147" t="s">
        <v>499</v>
      </c>
      <c r="D315" s="147" t="s">
        <v>129</v>
      </c>
      <c r="E315" s="148" t="s">
        <v>800</v>
      </c>
      <c r="F315" s="149" t="s">
        <v>801</v>
      </c>
      <c r="G315" s="150" t="s">
        <v>154</v>
      </c>
      <c r="H315" s="151">
        <v>75</v>
      </c>
      <c r="I315" s="152"/>
      <c r="J315" s="153">
        <f>ROUND($I$315*$H$315,2)</f>
        <v>0</v>
      </c>
      <c r="K315" s="149" t="s">
        <v>603</v>
      </c>
      <c r="L315" s="44"/>
      <c r="M315" s="154"/>
      <c r="N315" s="155" t="s">
        <v>48</v>
      </c>
      <c r="O315" s="25"/>
      <c r="P315" s="25"/>
      <c r="Q315" s="156">
        <v>0</v>
      </c>
      <c r="R315" s="156">
        <f>$Q$315*$H$315</f>
        <v>0</v>
      </c>
      <c r="S315" s="156">
        <v>0</v>
      </c>
      <c r="T315" s="157">
        <f>$S$315*$H$315</f>
        <v>0</v>
      </c>
      <c r="AR315" s="91" t="s">
        <v>550</v>
      </c>
      <c r="AT315" s="91" t="s">
        <v>129</v>
      </c>
      <c r="AU315" s="91" t="s">
        <v>142</v>
      </c>
      <c r="AY315" s="6" t="s">
        <v>127</v>
      </c>
      <c r="BE315" s="158">
        <f>IF($N$315="základní",$J$315,0)</f>
        <v>0</v>
      </c>
      <c r="BF315" s="158">
        <f>IF($N$315="snížená",$J$315,0)</f>
        <v>0</v>
      </c>
      <c r="BG315" s="158">
        <f>IF($N$315="zákl. přenesená",$J$315,0)</f>
        <v>0</v>
      </c>
      <c r="BH315" s="158">
        <f>IF($N$315="sníž. přenesená",$J$315,0)</f>
        <v>0</v>
      </c>
      <c r="BI315" s="158">
        <f>IF($N$315="nulová",$J$315,0)</f>
        <v>0</v>
      </c>
      <c r="BJ315" s="91" t="s">
        <v>22</v>
      </c>
      <c r="BK315" s="158">
        <f>ROUND($I$315*$H$315,2)</f>
        <v>0</v>
      </c>
      <c r="BL315" s="91" t="s">
        <v>550</v>
      </c>
      <c r="BM315" s="91" t="s">
        <v>802</v>
      </c>
    </row>
    <row r="316" spans="2:51" s="6" customFormat="1" ht="15.75" customHeight="1">
      <c r="B316" s="195"/>
      <c r="C316" s="196"/>
      <c r="D316" s="159" t="s">
        <v>147</v>
      </c>
      <c r="E316" s="197"/>
      <c r="F316" s="197" t="s">
        <v>667</v>
      </c>
      <c r="G316" s="196"/>
      <c r="H316" s="196"/>
      <c r="J316" s="196"/>
      <c r="K316" s="196"/>
      <c r="L316" s="198"/>
      <c r="M316" s="199"/>
      <c r="N316" s="196"/>
      <c r="O316" s="196"/>
      <c r="P316" s="196"/>
      <c r="Q316" s="196"/>
      <c r="R316" s="196"/>
      <c r="S316" s="196"/>
      <c r="T316" s="200"/>
      <c r="AT316" s="201" t="s">
        <v>147</v>
      </c>
      <c r="AU316" s="201" t="s">
        <v>142</v>
      </c>
      <c r="AV316" s="201" t="s">
        <v>22</v>
      </c>
      <c r="AW316" s="201" t="s">
        <v>106</v>
      </c>
      <c r="AX316" s="201" t="s">
        <v>77</v>
      </c>
      <c r="AY316" s="201" t="s">
        <v>127</v>
      </c>
    </row>
    <row r="317" spans="2:51" s="6" customFormat="1" ht="15.75" customHeight="1">
      <c r="B317" s="161"/>
      <c r="C317" s="162"/>
      <c r="D317" s="169" t="s">
        <v>147</v>
      </c>
      <c r="E317" s="162"/>
      <c r="F317" s="163" t="s">
        <v>803</v>
      </c>
      <c r="G317" s="162"/>
      <c r="H317" s="164">
        <v>75</v>
      </c>
      <c r="J317" s="162"/>
      <c r="K317" s="162"/>
      <c r="L317" s="165"/>
      <c r="M317" s="166"/>
      <c r="N317" s="162"/>
      <c r="O317" s="162"/>
      <c r="P317" s="162"/>
      <c r="Q317" s="162"/>
      <c r="R317" s="162"/>
      <c r="S317" s="162"/>
      <c r="T317" s="167"/>
      <c r="AT317" s="168" t="s">
        <v>147</v>
      </c>
      <c r="AU317" s="168" t="s">
        <v>142</v>
      </c>
      <c r="AV317" s="168" t="s">
        <v>21</v>
      </c>
      <c r="AW317" s="168" t="s">
        <v>106</v>
      </c>
      <c r="AX317" s="168" t="s">
        <v>77</v>
      </c>
      <c r="AY317" s="168" t="s">
        <v>127</v>
      </c>
    </row>
    <row r="318" spans="2:51" s="6" customFormat="1" ht="15.75" customHeight="1">
      <c r="B318" s="170"/>
      <c r="C318" s="171"/>
      <c r="D318" s="169" t="s">
        <v>147</v>
      </c>
      <c r="E318" s="171"/>
      <c r="F318" s="172" t="s">
        <v>151</v>
      </c>
      <c r="G318" s="171"/>
      <c r="H318" s="173">
        <v>75</v>
      </c>
      <c r="J318" s="171"/>
      <c r="K318" s="171"/>
      <c r="L318" s="174"/>
      <c r="M318" s="175"/>
      <c r="N318" s="171"/>
      <c r="O318" s="171"/>
      <c r="P318" s="171"/>
      <c r="Q318" s="171"/>
      <c r="R318" s="171"/>
      <c r="S318" s="171"/>
      <c r="T318" s="176"/>
      <c r="AT318" s="177" t="s">
        <v>147</v>
      </c>
      <c r="AU318" s="177" t="s">
        <v>142</v>
      </c>
      <c r="AV318" s="177" t="s">
        <v>134</v>
      </c>
      <c r="AW318" s="177" t="s">
        <v>106</v>
      </c>
      <c r="AX318" s="177" t="s">
        <v>22</v>
      </c>
      <c r="AY318" s="177" t="s">
        <v>127</v>
      </c>
    </row>
    <row r="319" spans="2:65" s="6" customFormat="1" ht="15.75" customHeight="1">
      <c r="B319" s="24"/>
      <c r="C319" s="181" t="s">
        <v>503</v>
      </c>
      <c r="D319" s="181" t="s">
        <v>286</v>
      </c>
      <c r="E319" s="182" t="s">
        <v>804</v>
      </c>
      <c r="F319" s="183" t="s">
        <v>805</v>
      </c>
      <c r="G319" s="184" t="s">
        <v>154</v>
      </c>
      <c r="H319" s="185">
        <v>75</v>
      </c>
      <c r="I319" s="186"/>
      <c r="J319" s="187">
        <f>ROUND($I$319*$H$319,2)</f>
        <v>0</v>
      </c>
      <c r="K319" s="183" t="s">
        <v>603</v>
      </c>
      <c r="L319" s="188"/>
      <c r="M319" s="189"/>
      <c r="N319" s="190" t="s">
        <v>48</v>
      </c>
      <c r="O319" s="25"/>
      <c r="P319" s="25"/>
      <c r="Q319" s="156">
        <v>0.00026</v>
      </c>
      <c r="R319" s="156">
        <f>$Q$319*$H$319</f>
        <v>0.0195</v>
      </c>
      <c r="S319" s="156">
        <v>0</v>
      </c>
      <c r="T319" s="157">
        <f>$S$319*$H$319</f>
        <v>0</v>
      </c>
      <c r="AR319" s="91" t="s">
        <v>608</v>
      </c>
      <c r="AT319" s="91" t="s">
        <v>286</v>
      </c>
      <c r="AU319" s="91" t="s">
        <v>142</v>
      </c>
      <c r="AY319" s="6" t="s">
        <v>127</v>
      </c>
      <c r="BE319" s="158">
        <f>IF($N$319="základní",$J$319,0)</f>
        <v>0</v>
      </c>
      <c r="BF319" s="158">
        <f>IF($N$319="snížená",$J$319,0)</f>
        <v>0</v>
      </c>
      <c r="BG319" s="158">
        <f>IF($N$319="zákl. přenesená",$J$319,0)</f>
        <v>0</v>
      </c>
      <c r="BH319" s="158">
        <f>IF($N$319="sníž. přenesená",$J$319,0)</f>
        <v>0</v>
      </c>
      <c r="BI319" s="158">
        <f>IF($N$319="nulová",$J$319,0)</f>
        <v>0</v>
      </c>
      <c r="BJ319" s="91" t="s">
        <v>22</v>
      </c>
      <c r="BK319" s="158">
        <f>ROUND($I$319*$H$319,2)</f>
        <v>0</v>
      </c>
      <c r="BL319" s="91" t="s">
        <v>550</v>
      </c>
      <c r="BM319" s="91" t="s">
        <v>806</v>
      </c>
    </row>
    <row r="320" spans="2:47" s="6" customFormat="1" ht="30.75" customHeight="1">
      <c r="B320" s="24"/>
      <c r="C320" s="25"/>
      <c r="D320" s="159" t="s">
        <v>136</v>
      </c>
      <c r="E320" s="25"/>
      <c r="F320" s="160" t="s">
        <v>807</v>
      </c>
      <c r="G320" s="25"/>
      <c r="H320" s="25"/>
      <c r="J320" s="25"/>
      <c r="K320" s="25"/>
      <c r="L320" s="44"/>
      <c r="M320" s="57"/>
      <c r="N320" s="25"/>
      <c r="O320" s="25"/>
      <c r="P320" s="25"/>
      <c r="Q320" s="25"/>
      <c r="R320" s="25"/>
      <c r="S320" s="25"/>
      <c r="T320" s="58"/>
      <c r="AT320" s="6" t="s">
        <v>136</v>
      </c>
      <c r="AU320" s="6" t="s">
        <v>142</v>
      </c>
    </row>
    <row r="321" spans="2:51" s="6" customFormat="1" ht="15.75" customHeight="1">
      <c r="B321" s="195"/>
      <c r="C321" s="196"/>
      <c r="D321" s="169" t="s">
        <v>147</v>
      </c>
      <c r="E321" s="196"/>
      <c r="F321" s="197" t="s">
        <v>667</v>
      </c>
      <c r="G321" s="196"/>
      <c r="H321" s="196"/>
      <c r="J321" s="196"/>
      <c r="K321" s="196"/>
      <c r="L321" s="198"/>
      <c r="M321" s="199"/>
      <c r="N321" s="196"/>
      <c r="O321" s="196"/>
      <c r="P321" s="196"/>
      <c r="Q321" s="196"/>
      <c r="R321" s="196"/>
      <c r="S321" s="196"/>
      <c r="T321" s="200"/>
      <c r="AT321" s="201" t="s">
        <v>147</v>
      </c>
      <c r="AU321" s="201" t="s">
        <v>142</v>
      </c>
      <c r="AV321" s="201" t="s">
        <v>22</v>
      </c>
      <c r="AW321" s="201" t="s">
        <v>106</v>
      </c>
      <c r="AX321" s="201" t="s">
        <v>77</v>
      </c>
      <c r="AY321" s="201" t="s">
        <v>127</v>
      </c>
    </row>
    <row r="322" spans="2:51" s="6" customFormat="1" ht="15.75" customHeight="1">
      <c r="B322" s="161"/>
      <c r="C322" s="162"/>
      <c r="D322" s="169" t="s">
        <v>147</v>
      </c>
      <c r="E322" s="162"/>
      <c r="F322" s="163" t="s">
        <v>803</v>
      </c>
      <c r="G322" s="162"/>
      <c r="H322" s="164">
        <v>75</v>
      </c>
      <c r="J322" s="162"/>
      <c r="K322" s="162"/>
      <c r="L322" s="165"/>
      <c r="M322" s="166"/>
      <c r="N322" s="162"/>
      <c r="O322" s="162"/>
      <c r="P322" s="162"/>
      <c r="Q322" s="162"/>
      <c r="R322" s="162"/>
      <c r="S322" s="162"/>
      <c r="T322" s="167"/>
      <c r="AT322" s="168" t="s">
        <v>147</v>
      </c>
      <c r="AU322" s="168" t="s">
        <v>142</v>
      </c>
      <c r="AV322" s="168" t="s">
        <v>21</v>
      </c>
      <c r="AW322" s="168" t="s">
        <v>106</v>
      </c>
      <c r="AX322" s="168" t="s">
        <v>77</v>
      </c>
      <c r="AY322" s="168" t="s">
        <v>127</v>
      </c>
    </row>
    <row r="323" spans="2:51" s="6" customFormat="1" ht="15.75" customHeight="1">
      <c r="B323" s="170"/>
      <c r="C323" s="171"/>
      <c r="D323" s="169" t="s">
        <v>147</v>
      </c>
      <c r="E323" s="171"/>
      <c r="F323" s="172" t="s">
        <v>151</v>
      </c>
      <c r="G323" s="171"/>
      <c r="H323" s="173">
        <v>75</v>
      </c>
      <c r="J323" s="171"/>
      <c r="K323" s="171"/>
      <c r="L323" s="174"/>
      <c r="M323" s="175"/>
      <c r="N323" s="171"/>
      <c r="O323" s="171"/>
      <c r="P323" s="171"/>
      <c r="Q323" s="171"/>
      <c r="R323" s="171"/>
      <c r="S323" s="171"/>
      <c r="T323" s="176"/>
      <c r="AT323" s="177" t="s">
        <v>147</v>
      </c>
      <c r="AU323" s="177" t="s">
        <v>142</v>
      </c>
      <c r="AV323" s="177" t="s">
        <v>134</v>
      </c>
      <c r="AW323" s="177" t="s">
        <v>106</v>
      </c>
      <c r="AX323" s="177" t="s">
        <v>22</v>
      </c>
      <c r="AY323" s="177" t="s">
        <v>127</v>
      </c>
    </row>
    <row r="324" spans="2:65" s="6" customFormat="1" ht="15.75" customHeight="1">
      <c r="B324" s="24"/>
      <c r="C324" s="147" t="s">
        <v>508</v>
      </c>
      <c r="D324" s="147" t="s">
        <v>129</v>
      </c>
      <c r="E324" s="148" t="s">
        <v>808</v>
      </c>
      <c r="F324" s="149" t="s">
        <v>809</v>
      </c>
      <c r="G324" s="150" t="s">
        <v>154</v>
      </c>
      <c r="H324" s="151">
        <v>22</v>
      </c>
      <c r="I324" s="152"/>
      <c r="J324" s="153">
        <f>ROUND($I$324*$H$324,2)</f>
        <v>0</v>
      </c>
      <c r="K324" s="149" t="s">
        <v>603</v>
      </c>
      <c r="L324" s="44"/>
      <c r="M324" s="154"/>
      <c r="N324" s="155" t="s">
        <v>48</v>
      </c>
      <c r="O324" s="25"/>
      <c r="P324" s="25"/>
      <c r="Q324" s="156">
        <v>0</v>
      </c>
      <c r="R324" s="156">
        <f>$Q$324*$H$324</f>
        <v>0</v>
      </c>
      <c r="S324" s="156">
        <v>0</v>
      </c>
      <c r="T324" s="157">
        <f>$S$324*$H$324</f>
        <v>0</v>
      </c>
      <c r="AR324" s="91" t="s">
        <v>550</v>
      </c>
      <c r="AT324" s="91" t="s">
        <v>129</v>
      </c>
      <c r="AU324" s="91" t="s">
        <v>142</v>
      </c>
      <c r="AY324" s="6" t="s">
        <v>127</v>
      </c>
      <c r="BE324" s="158">
        <f>IF($N$324="základní",$J$324,0)</f>
        <v>0</v>
      </c>
      <c r="BF324" s="158">
        <f>IF($N$324="snížená",$J$324,0)</f>
        <v>0</v>
      </c>
      <c r="BG324" s="158">
        <f>IF($N$324="zákl. přenesená",$J$324,0)</f>
        <v>0</v>
      </c>
      <c r="BH324" s="158">
        <f>IF($N$324="sníž. přenesená",$J$324,0)</f>
        <v>0</v>
      </c>
      <c r="BI324" s="158">
        <f>IF($N$324="nulová",$J$324,0)</f>
        <v>0</v>
      </c>
      <c r="BJ324" s="91" t="s">
        <v>22</v>
      </c>
      <c r="BK324" s="158">
        <f>ROUND($I$324*$H$324,2)</f>
        <v>0</v>
      </c>
      <c r="BL324" s="91" t="s">
        <v>550</v>
      </c>
      <c r="BM324" s="91" t="s">
        <v>810</v>
      </c>
    </row>
    <row r="325" spans="2:51" s="6" customFormat="1" ht="15.75" customHeight="1">
      <c r="B325" s="195"/>
      <c r="C325" s="196"/>
      <c r="D325" s="159" t="s">
        <v>147</v>
      </c>
      <c r="E325" s="197"/>
      <c r="F325" s="197" t="s">
        <v>667</v>
      </c>
      <c r="G325" s="196"/>
      <c r="H325" s="196"/>
      <c r="J325" s="196"/>
      <c r="K325" s="196"/>
      <c r="L325" s="198"/>
      <c r="M325" s="199"/>
      <c r="N325" s="196"/>
      <c r="O325" s="196"/>
      <c r="P325" s="196"/>
      <c r="Q325" s="196"/>
      <c r="R325" s="196"/>
      <c r="S325" s="196"/>
      <c r="T325" s="200"/>
      <c r="AT325" s="201" t="s">
        <v>147</v>
      </c>
      <c r="AU325" s="201" t="s">
        <v>142</v>
      </c>
      <c r="AV325" s="201" t="s">
        <v>22</v>
      </c>
      <c r="AW325" s="201" t="s">
        <v>106</v>
      </c>
      <c r="AX325" s="201" t="s">
        <v>77</v>
      </c>
      <c r="AY325" s="201" t="s">
        <v>127</v>
      </c>
    </row>
    <row r="326" spans="2:51" s="6" customFormat="1" ht="15.75" customHeight="1">
      <c r="B326" s="161"/>
      <c r="C326" s="162"/>
      <c r="D326" s="169" t="s">
        <v>147</v>
      </c>
      <c r="E326" s="162"/>
      <c r="F326" s="163" t="s">
        <v>333</v>
      </c>
      <c r="G326" s="162"/>
      <c r="H326" s="164">
        <v>22</v>
      </c>
      <c r="J326" s="162"/>
      <c r="K326" s="162"/>
      <c r="L326" s="165"/>
      <c r="M326" s="166"/>
      <c r="N326" s="162"/>
      <c r="O326" s="162"/>
      <c r="P326" s="162"/>
      <c r="Q326" s="162"/>
      <c r="R326" s="162"/>
      <c r="S326" s="162"/>
      <c r="T326" s="167"/>
      <c r="AT326" s="168" t="s">
        <v>147</v>
      </c>
      <c r="AU326" s="168" t="s">
        <v>142</v>
      </c>
      <c r="AV326" s="168" t="s">
        <v>21</v>
      </c>
      <c r="AW326" s="168" t="s">
        <v>106</v>
      </c>
      <c r="AX326" s="168" t="s">
        <v>77</v>
      </c>
      <c r="AY326" s="168" t="s">
        <v>127</v>
      </c>
    </row>
    <row r="327" spans="2:51" s="6" customFormat="1" ht="15.75" customHeight="1">
      <c r="B327" s="170"/>
      <c r="C327" s="171"/>
      <c r="D327" s="169" t="s">
        <v>147</v>
      </c>
      <c r="E327" s="171"/>
      <c r="F327" s="172" t="s">
        <v>151</v>
      </c>
      <c r="G327" s="171"/>
      <c r="H327" s="173">
        <v>22</v>
      </c>
      <c r="J327" s="171"/>
      <c r="K327" s="171"/>
      <c r="L327" s="174"/>
      <c r="M327" s="175"/>
      <c r="N327" s="171"/>
      <c r="O327" s="171"/>
      <c r="P327" s="171"/>
      <c r="Q327" s="171"/>
      <c r="R327" s="171"/>
      <c r="S327" s="171"/>
      <c r="T327" s="176"/>
      <c r="AT327" s="177" t="s">
        <v>147</v>
      </c>
      <c r="AU327" s="177" t="s">
        <v>142</v>
      </c>
      <c r="AV327" s="177" t="s">
        <v>134</v>
      </c>
      <c r="AW327" s="177" t="s">
        <v>106</v>
      </c>
      <c r="AX327" s="177" t="s">
        <v>22</v>
      </c>
      <c r="AY327" s="177" t="s">
        <v>127</v>
      </c>
    </row>
    <row r="328" spans="2:65" s="6" customFormat="1" ht="15.75" customHeight="1">
      <c r="B328" s="24"/>
      <c r="C328" s="181" t="s">
        <v>518</v>
      </c>
      <c r="D328" s="181" t="s">
        <v>286</v>
      </c>
      <c r="E328" s="182" t="s">
        <v>811</v>
      </c>
      <c r="F328" s="183" t="s">
        <v>812</v>
      </c>
      <c r="G328" s="184" t="s">
        <v>154</v>
      </c>
      <c r="H328" s="185">
        <v>22</v>
      </c>
      <c r="I328" s="186"/>
      <c r="J328" s="187">
        <f>ROUND($I$328*$H$328,2)</f>
        <v>0</v>
      </c>
      <c r="K328" s="183" t="s">
        <v>603</v>
      </c>
      <c r="L328" s="188"/>
      <c r="M328" s="189"/>
      <c r="N328" s="190" t="s">
        <v>48</v>
      </c>
      <c r="O328" s="25"/>
      <c r="P328" s="25"/>
      <c r="Q328" s="156">
        <v>0.00019</v>
      </c>
      <c r="R328" s="156">
        <f>$Q$328*$H$328</f>
        <v>0.0041800000000000006</v>
      </c>
      <c r="S328" s="156">
        <v>0</v>
      </c>
      <c r="T328" s="157">
        <f>$S$328*$H$328</f>
        <v>0</v>
      </c>
      <c r="AR328" s="91" t="s">
        <v>608</v>
      </c>
      <c r="AT328" s="91" t="s">
        <v>286</v>
      </c>
      <c r="AU328" s="91" t="s">
        <v>142</v>
      </c>
      <c r="AY328" s="6" t="s">
        <v>127</v>
      </c>
      <c r="BE328" s="158">
        <f>IF($N$328="základní",$J$328,0)</f>
        <v>0</v>
      </c>
      <c r="BF328" s="158">
        <f>IF($N$328="snížená",$J$328,0)</f>
        <v>0</v>
      </c>
      <c r="BG328" s="158">
        <f>IF($N$328="zákl. přenesená",$J$328,0)</f>
        <v>0</v>
      </c>
      <c r="BH328" s="158">
        <f>IF($N$328="sníž. přenesená",$J$328,0)</f>
        <v>0</v>
      </c>
      <c r="BI328" s="158">
        <f>IF($N$328="nulová",$J$328,0)</f>
        <v>0</v>
      </c>
      <c r="BJ328" s="91" t="s">
        <v>22</v>
      </c>
      <c r="BK328" s="158">
        <f>ROUND($I$328*$H$328,2)</f>
        <v>0</v>
      </c>
      <c r="BL328" s="91" t="s">
        <v>550</v>
      </c>
      <c r="BM328" s="91" t="s">
        <v>813</v>
      </c>
    </row>
    <row r="329" spans="2:47" s="6" customFormat="1" ht="30.75" customHeight="1">
      <c r="B329" s="24"/>
      <c r="C329" s="25"/>
      <c r="D329" s="159" t="s">
        <v>136</v>
      </c>
      <c r="E329" s="25"/>
      <c r="F329" s="160" t="s">
        <v>814</v>
      </c>
      <c r="G329" s="25"/>
      <c r="H329" s="25"/>
      <c r="J329" s="25"/>
      <c r="K329" s="25"/>
      <c r="L329" s="44"/>
      <c r="M329" s="57"/>
      <c r="N329" s="25"/>
      <c r="O329" s="25"/>
      <c r="P329" s="25"/>
      <c r="Q329" s="25"/>
      <c r="R329" s="25"/>
      <c r="S329" s="25"/>
      <c r="T329" s="58"/>
      <c r="AT329" s="6" t="s">
        <v>136</v>
      </c>
      <c r="AU329" s="6" t="s">
        <v>142</v>
      </c>
    </row>
    <row r="330" spans="2:51" s="6" customFormat="1" ht="15.75" customHeight="1">
      <c r="B330" s="195"/>
      <c r="C330" s="196"/>
      <c r="D330" s="169" t="s">
        <v>147</v>
      </c>
      <c r="E330" s="196"/>
      <c r="F330" s="197" t="s">
        <v>667</v>
      </c>
      <c r="G330" s="196"/>
      <c r="H330" s="196"/>
      <c r="J330" s="196"/>
      <c r="K330" s="196"/>
      <c r="L330" s="198"/>
      <c r="M330" s="199"/>
      <c r="N330" s="196"/>
      <c r="O330" s="196"/>
      <c r="P330" s="196"/>
      <c r="Q330" s="196"/>
      <c r="R330" s="196"/>
      <c r="S330" s="196"/>
      <c r="T330" s="200"/>
      <c r="AT330" s="201" t="s">
        <v>147</v>
      </c>
      <c r="AU330" s="201" t="s">
        <v>142</v>
      </c>
      <c r="AV330" s="201" t="s">
        <v>22</v>
      </c>
      <c r="AW330" s="201" t="s">
        <v>106</v>
      </c>
      <c r="AX330" s="201" t="s">
        <v>77</v>
      </c>
      <c r="AY330" s="201" t="s">
        <v>127</v>
      </c>
    </row>
    <row r="331" spans="2:51" s="6" customFormat="1" ht="15.75" customHeight="1">
      <c r="B331" s="161"/>
      <c r="C331" s="162"/>
      <c r="D331" s="169" t="s">
        <v>147</v>
      </c>
      <c r="E331" s="162"/>
      <c r="F331" s="163" t="s">
        <v>333</v>
      </c>
      <c r="G331" s="162"/>
      <c r="H331" s="164">
        <v>22</v>
      </c>
      <c r="J331" s="162"/>
      <c r="K331" s="162"/>
      <c r="L331" s="165"/>
      <c r="M331" s="166"/>
      <c r="N331" s="162"/>
      <c r="O331" s="162"/>
      <c r="P331" s="162"/>
      <c r="Q331" s="162"/>
      <c r="R331" s="162"/>
      <c r="S331" s="162"/>
      <c r="T331" s="167"/>
      <c r="AT331" s="168" t="s">
        <v>147</v>
      </c>
      <c r="AU331" s="168" t="s">
        <v>142</v>
      </c>
      <c r="AV331" s="168" t="s">
        <v>21</v>
      </c>
      <c r="AW331" s="168" t="s">
        <v>106</v>
      </c>
      <c r="AX331" s="168" t="s">
        <v>77</v>
      </c>
      <c r="AY331" s="168" t="s">
        <v>127</v>
      </c>
    </row>
    <row r="332" spans="2:51" s="6" customFormat="1" ht="15.75" customHeight="1">
      <c r="B332" s="170"/>
      <c r="C332" s="171"/>
      <c r="D332" s="169" t="s">
        <v>147</v>
      </c>
      <c r="E332" s="171"/>
      <c r="F332" s="172" t="s">
        <v>151</v>
      </c>
      <c r="G332" s="171"/>
      <c r="H332" s="173">
        <v>22</v>
      </c>
      <c r="J332" s="171"/>
      <c r="K332" s="171"/>
      <c r="L332" s="174"/>
      <c r="M332" s="175"/>
      <c r="N332" s="171"/>
      <c r="O332" s="171"/>
      <c r="P332" s="171"/>
      <c r="Q332" s="171"/>
      <c r="R332" s="171"/>
      <c r="S332" s="171"/>
      <c r="T332" s="176"/>
      <c r="AT332" s="177" t="s">
        <v>147</v>
      </c>
      <c r="AU332" s="177" t="s">
        <v>142</v>
      </c>
      <c r="AV332" s="177" t="s">
        <v>134</v>
      </c>
      <c r="AW332" s="177" t="s">
        <v>106</v>
      </c>
      <c r="AX332" s="177" t="s">
        <v>22</v>
      </c>
      <c r="AY332" s="177" t="s">
        <v>127</v>
      </c>
    </row>
    <row r="333" spans="2:65" s="6" customFormat="1" ht="15.75" customHeight="1">
      <c r="B333" s="24"/>
      <c r="C333" s="147" t="s">
        <v>524</v>
      </c>
      <c r="D333" s="147" t="s">
        <v>129</v>
      </c>
      <c r="E333" s="148" t="s">
        <v>815</v>
      </c>
      <c r="F333" s="149" t="s">
        <v>816</v>
      </c>
      <c r="G333" s="150" t="s">
        <v>154</v>
      </c>
      <c r="H333" s="151">
        <v>36</v>
      </c>
      <c r="I333" s="152"/>
      <c r="J333" s="153">
        <f>ROUND($I$333*$H$333,2)</f>
        <v>0</v>
      </c>
      <c r="K333" s="149" t="s">
        <v>603</v>
      </c>
      <c r="L333" s="44"/>
      <c r="M333" s="154"/>
      <c r="N333" s="155" t="s">
        <v>48</v>
      </c>
      <c r="O333" s="25"/>
      <c r="P333" s="25"/>
      <c r="Q333" s="156">
        <v>0</v>
      </c>
      <c r="R333" s="156">
        <f>$Q$333*$H$333</f>
        <v>0</v>
      </c>
      <c r="S333" s="156">
        <v>0</v>
      </c>
      <c r="T333" s="157">
        <f>$S$333*$H$333</f>
        <v>0</v>
      </c>
      <c r="AR333" s="91" t="s">
        <v>550</v>
      </c>
      <c r="AT333" s="91" t="s">
        <v>129</v>
      </c>
      <c r="AU333" s="91" t="s">
        <v>142</v>
      </c>
      <c r="AY333" s="6" t="s">
        <v>127</v>
      </c>
      <c r="BE333" s="158">
        <f>IF($N$333="základní",$J$333,0)</f>
        <v>0</v>
      </c>
      <c r="BF333" s="158">
        <f>IF($N$333="snížená",$J$333,0)</f>
        <v>0</v>
      </c>
      <c r="BG333" s="158">
        <f>IF($N$333="zákl. přenesená",$J$333,0)</f>
        <v>0</v>
      </c>
      <c r="BH333" s="158">
        <f>IF($N$333="sníž. přenesená",$J$333,0)</f>
        <v>0</v>
      </c>
      <c r="BI333" s="158">
        <f>IF($N$333="nulová",$J$333,0)</f>
        <v>0</v>
      </c>
      <c r="BJ333" s="91" t="s">
        <v>22</v>
      </c>
      <c r="BK333" s="158">
        <f>ROUND($I$333*$H$333,2)</f>
        <v>0</v>
      </c>
      <c r="BL333" s="91" t="s">
        <v>550</v>
      </c>
      <c r="BM333" s="91" t="s">
        <v>817</v>
      </c>
    </row>
    <row r="334" spans="2:51" s="6" customFormat="1" ht="15.75" customHeight="1">
      <c r="B334" s="195"/>
      <c r="C334" s="196"/>
      <c r="D334" s="159" t="s">
        <v>147</v>
      </c>
      <c r="E334" s="197"/>
      <c r="F334" s="197" t="s">
        <v>667</v>
      </c>
      <c r="G334" s="196"/>
      <c r="H334" s="196"/>
      <c r="J334" s="196"/>
      <c r="K334" s="196"/>
      <c r="L334" s="198"/>
      <c r="M334" s="199"/>
      <c r="N334" s="196"/>
      <c r="O334" s="196"/>
      <c r="P334" s="196"/>
      <c r="Q334" s="196"/>
      <c r="R334" s="196"/>
      <c r="S334" s="196"/>
      <c r="T334" s="200"/>
      <c r="AT334" s="201" t="s">
        <v>147</v>
      </c>
      <c r="AU334" s="201" t="s">
        <v>142</v>
      </c>
      <c r="AV334" s="201" t="s">
        <v>22</v>
      </c>
      <c r="AW334" s="201" t="s">
        <v>106</v>
      </c>
      <c r="AX334" s="201" t="s">
        <v>77</v>
      </c>
      <c r="AY334" s="201" t="s">
        <v>127</v>
      </c>
    </row>
    <row r="335" spans="2:51" s="6" customFormat="1" ht="15.75" customHeight="1">
      <c r="B335" s="161"/>
      <c r="C335" s="162"/>
      <c r="D335" s="169" t="s">
        <v>147</v>
      </c>
      <c r="E335" s="162"/>
      <c r="F335" s="163" t="s">
        <v>403</v>
      </c>
      <c r="G335" s="162"/>
      <c r="H335" s="164">
        <v>36</v>
      </c>
      <c r="J335" s="162"/>
      <c r="K335" s="162"/>
      <c r="L335" s="165"/>
      <c r="M335" s="166"/>
      <c r="N335" s="162"/>
      <c r="O335" s="162"/>
      <c r="P335" s="162"/>
      <c r="Q335" s="162"/>
      <c r="R335" s="162"/>
      <c r="S335" s="162"/>
      <c r="T335" s="167"/>
      <c r="AT335" s="168" t="s">
        <v>147</v>
      </c>
      <c r="AU335" s="168" t="s">
        <v>142</v>
      </c>
      <c r="AV335" s="168" t="s">
        <v>21</v>
      </c>
      <c r="AW335" s="168" t="s">
        <v>106</v>
      </c>
      <c r="AX335" s="168" t="s">
        <v>77</v>
      </c>
      <c r="AY335" s="168" t="s">
        <v>127</v>
      </c>
    </row>
    <row r="336" spans="2:51" s="6" customFormat="1" ht="15.75" customHeight="1">
      <c r="B336" s="170"/>
      <c r="C336" s="171"/>
      <c r="D336" s="169" t="s">
        <v>147</v>
      </c>
      <c r="E336" s="171"/>
      <c r="F336" s="172" t="s">
        <v>151</v>
      </c>
      <c r="G336" s="171"/>
      <c r="H336" s="173">
        <v>36</v>
      </c>
      <c r="J336" s="171"/>
      <c r="K336" s="171"/>
      <c r="L336" s="174"/>
      <c r="M336" s="175"/>
      <c r="N336" s="171"/>
      <c r="O336" s="171"/>
      <c r="P336" s="171"/>
      <c r="Q336" s="171"/>
      <c r="R336" s="171"/>
      <c r="S336" s="171"/>
      <c r="T336" s="176"/>
      <c r="AT336" s="177" t="s">
        <v>147</v>
      </c>
      <c r="AU336" s="177" t="s">
        <v>142</v>
      </c>
      <c r="AV336" s="177" t="s">
        <v>134</v>
      </c>
      <c r="AW336" s="177" t="s">
        <v>106</v>
      </c>
      <c r="AX336" s="177" t="s">
        <v>22</v>
      </c>
      <c r="AY336" s="177" t="s">
        <v>127</v>
      </c>
    </row>
    <row r="337" spans="2:65" s="6" customFormat="1" ht="15.75" customHeight="1">
      <c r="B337" s="24"/>
      <c r="C337" s="147" t="s">
        <v>530</v>
      </c>
      <c r="D337" s="147" t="s">
        <v>129</v>
      </c>
      <c r="E337" s="148" t="s">
        <v>818</v>
      </c>
      <c r="F337" s="149" t="s">
        <v>819</v>
      </c>
      <c r="G337" s="150" t="s">
        <v>154</v>
      </c>
      <c r="H337" s="151">
        <v>124</v>
      </c>
      <c r="I337" s="152"/>
      <c r="J337" s="153">
        <f>ROUND($I$337*$H$337,2)</f>
        <v>0</v>
      </c>
      <c r="K337" s="149" t="s">
        <v>603</v>
      </c>
      <c r="L337" s="44"/>
      <c r="M337" s="154"/>
      <c r="N337" s="155" t="s">
        <v>48</v>
      </c>
      <c r="O337" s="25"/>
      <c r="P337" s="25"/>
      <c r="Q337" s="156">
        <v>0</v>
      </c>
      <c r="R337" s="156">
        <f>$Q$337*$H$337</f>
        <v>0</v>
      </c>
      <c r="S337" s="156">
        <v>0</v>
      </c>
      <c r="T337" s="157">
        <f>$S$337*$H$337</f>
        <v>0</v>
      </c>
      <c r="AR337" s="91" t="s">
        <v>550</v>
      </c>
      <c r="AT337" s="91" t="s">
        <v>129</v>
      </c>
      <c r="AU337" s="91" t="s">
        <v>142</v>
      </c>
      <c r="AY337" s="6" t="s">
        <v>127</v>
      </c>
      <c r="BE337" s="158">
        <f>IF($N$337="základní",$J$337,0)</f>
        <v>0</v>
      </c>
      <c r="BF337" s="158">
        <f>IF($N$337="snížená",$J$337,0)</f>
        <v>0</v>
      </c>
      <c r="BG337" s="158">
        <f>IF($N$337="zákl. přenesená",$J$337,0)</f>
        <v>0</v>
      </c>
      <c r="BH337" s="158">
        <f>IF($N$337="sníž. přenesená",$J$337,0)</f>
        <v>0</v>
      </c>
      <c r="BI337" s="158">
        <f>IF($N$337="nulová",$J$337,0)</f>
        <v>0</v>
      </c>
      <c r="BJ337" s="91" t="s">
        <v>22</v>
      </c>
      <c r="BK337" s="158">
        <f>ROUND($I$337*$H$337,2)</f>
        <v>0</v>
      </c>
      <c r="BL337" s="91" t="s">
        <v>550</v>
      </c>
      <c r="BM337" s="91" t="s">
        <v>820</v>
      </c>
    </row>
    <row r="338" spans="2:51" s="6" customFormat="1" ht="15.75" customHeight="1">
      <c r="B338" s="195"/>
      <c r="C338" s="196"/>
      <c r="D338" s="159" t="s">
        <v>147</v>
      </c>
      <c r="E338" s="197"/>
      <c r="F338" s="197" t="s">
        <v>667</v>
      </c>
      <c r="G338" s="196"/>
      <c r="H338" s="196"/>
      <c r="J338" s="196"/>
      <c r="K338" s="196"/>
      <c r="L338" s="198"/>
      <c r="M338" s="199"/>
      <c r="N338" s="196"/>
      <c r="O338" s="196"/>
      <c r="P338" s="196"/>
      <c r="Q338" s="196"/>
      <c r="R338" s="196"/>
      <c r="S338" s="196"/>
      <c r="T338" s="200"/>
      <c r="AT338" s="201" t="s">
        <v>147</v>
      </c>
      <c r="AU338" s="201" t="s">
        <v>142</v>
      </c>
      <c r="AV338" s="201" t="s">
        <v>22</v>
      </c>
      <c r="AW338" s="201" t="s">
        <v>106</v>
      </c>
      <c r="AX338" s="201" t="s">
        <v>77</v>
      </c>
      <c r="AY338" s="201" t="s">
        <v>127</v>
      </c>
    </row>
    <row r="339" spans="2:51" s="6" customFormat="1" ht="15.75" customHeight="1">
      <c r="B339" s="161"/>
      <c r="C339" s="162"/>
      <c r="D339" s="169" t="s">
        <v>147</v>
      </c>
      <c r="E339" s="162"/>
      <c r="F339" s="163" t="s">
        <v>821</v>
      </c>
      <c r="G339" s="162"/>
      <c r="H339" s="164">
        <v>124</v>
      </c>
      <c r="J339" s="162"/>
      <c r="K339" s="162"/>
      <c r="L339" s="165"/>
      <c r="M339" s="166"/>
      <c r="N339" s="162"/>
      <c r="O339" s="162"/>
      <c r="P339" s="162"/>
      <c r="Q339" s="162"/>
      <c r="R339" s="162"/>
      <c r="S339" s="162"/>
      <c r="T339" s="167"/>
      <c r="AT339" s="168" t="s">
        <v>147</v>
      </c>
      <c r="AU339" s="168" t="s">
        <v>142</v>
      </c>
      <c r="AV339" s="168" t="s">
        <v>21</v>
      </c>
      <c r="AW339" s="168" t="s">
        <v>106</v>
      </c>
      <c r="AX339" s="168" t="s">
        <v>77</v>
      </c>
      <c r="AY339" s="168" t="s">
        <v>127</v>
      </c>
    </row>
    <row r="340" spans="2:51" s="6" customFormat="1" ht="15.75" customHeight="1">
      <c r="B340" s="170"/>
      <c r="C340" s="171"/>
      <c r="D340" s="169" t="s">
        <v>147</v>
      </c>
      <c r="E340" s="171"/>
      <c r="F340" s="172" t="s">
        <v>151</v>
      </c>
      <c r="G340" s="171"/>
      <c r="H340" s="173">
        <v>124</v>
      </c>
      <c r="J340" s="171"/>
      <c r="K340" s="171"/>
      <c r="L340" s="174"/>
      <c r="M340" s="175"/>
      <c r="N340" s="171"/>
      <c r="O340" s="171"/>
      <c r="P340" s="171"/>
      <c r="Q340" s="171"/>
      <c r="R340" s="171"/>
      <c r="S340" s="171"/>
      <c r="T340" s="176"/>
      <c r="AT340" s="177" t="s">
        <v>147</v>
      </c>
      <c r="AU340" s="177" t="s">
        <v>142</v>
      </c>
      <c r="AV340" s="177" t="s">
        <v>134</v>
      </c>
      <c r="AW340" s="177" t="s">
        <v>106</v>
      </c>
      <c r="AX340" s="177" t="s">
        <v>22</v>
      </c>
      <c r="AY340" s="177" t="s">
        <v>127</v>
      </c>
    </row>
    <row r="341" spans="2:65" s="6" customFormat="1" ht="15.75" customHeight="1">
      <c r="B341" s="24"/>
      <c r="C341" s="147" t="s">
        <v>535</v>
      </c>
      <c r="D341" s="147" t="s">
        <v>129</v>
      </c>
      <c r="E341" s="148" t="s">
        <v>822</v>
      </c>
      <c r="F341" s="149" t="s">
        <v>823</v>
      </c>
      <c r="G341" s="150" t="s">
        <v>154</v>
      </c>
      <c r="H341" s="151">
        <v>395</v>
      </c>
      <c r="I341" s="152"/>
      <c r="J341" s="153">
        <f>ROUND($I$341*$H$341,2)</f>
        <v>0</v>
      </c>
      <c r="K341" s="149" t="s">
        <v>603</v>
      </c>
      <c r="L341" s="44"/>
      <c r="M341" s="154"/>
      <c r="N341" s="155" t="s">
        <v>48</v>
      </c>
      <c r="O341" s="25"/>
      <c r="P341" s="25"/>
      <c r="Q341" s="156">
        <v>0</v>
      </c>
      <c r="R341" s="156">
        <f>$Q$341*$H$341</f>
        <v>0</v>
      </c>
      <c r="S341" s="156">
        <v>0</v>
      </c>
      <c r="T341" s="157">
        <f>$S$341*$H$341</f>
        <v>0</v>
      </c>
      <c r="AR341" s="91" t="s">
        <v>550</v>
      </c>
      <c r="AT341" s="91" t="s">
        <v>129</v>
      </c>
      <c r="AU341" s="91" t="s">
        <v>142</v>
      </c>
      <c r="AY341" s="6" t="s">
        <v>127</v>
      </c>
      <c r="BE341" s="158">
        <f>IF($N$341="základní",$J$341,0)</f>
        <v>0</v>
      </c>
      <c r="BF341" s="158">
        <f>IF($N$341="snížená",$J$341,0)</f>
        <v>0</v>
      </c>
      <c r="BG341" s="158">
        <f>IF($N$341="zákl. přenesená",$J$341,0)</f>
        <v>0</v>
      </c>
      <c r="BH341" s="158">
        <f>IF($N$341="sníž. přenesená",$J$341,0)</f>
        <v>0</v>
      </c>
      <c r="BI341" s="158">
        <f>IF($N$341="nulová",$J$341,0)</f>
        <v>0</v>
      </c>
      <c r="BJ341" s="91" t="s">
        <v>22</v>
      </c>
      <c r="BK341" s="158">
        <f>ROUND($I$341*$H$341,2)</f>
        <v>0</v>
      </c>
      <c r="BL341" s="91" t="s">
        <v>550</v>
      </c>
      <c r="BM341" s="91" t="s">
        <v>824</v>
      </c>
    </row>
    <row r="342" spans="2:51" s="6" customFormat="1" ht="15.75" customHeight="1">
      <c r="B342" s="195"/>
      <c r="C342" s="196"/>
      <c r="D342" s="159" t="s">
        <v>147</v>
      </c>
      <c r="E342" s="197"/>
      <c r="F342" s="197" t="s">
        <v>667</v>
      </c>
      <c r="G342" s="196"/>
      <c r="H342" s="196"/>
      <c r="J342" s="196"/>
      <c r="K342" s="196"/>
      <c r="L342" s="198"/>
      <c r="M342" s="199"/>
      <c r="N342" s="196"/>
      <c r="O342" s="196"/>
      <c r="P342" s="196"/>
      <c r="Q342" s="196"/>
      <c r="R342" s="196"/>
      <c r="S342" s="196"/>
      <c r="T342" s="200"/>
      <c r="AT342" s="201" t="s">
        <v>147</v>
      </c>
      <c r="AU342" s="201" t="s">
        <v>142</v>
      </c>
      <c r="AV342" s="201" t="s">
        <v>22</v>
      </c>
      <c r="AW342" s="201" t="s">
        <v>106</v>
      </c>
      <c r="AX342" s="201" t="s">
        <v>77</v>
      </c>
      <c r="AY342" s="201" t="s">
        <v>127</v>
      </c>
    </row>
    <row r="343" spans="2:51" s="6" customFormat="1" ht="15.75" customHeight="1">
      <c r="B343" s="161"/>
      <c r="C343" s="162"/>
      <c r="D343" s="169" t="s">
        <v>147</v>
      </c>
      <c r="E343" s="162"/>
      <c r="F343" s="163" t="s">
        <v>825</v>
      </c>
      <c r="G343" s="162"/>
      <c r="H343" s="164">
        <v>395</v>
      </c>
      <c r="J343" s="162"/>
      <c r="K343" s="162"/>
      <c r="L343" s="165"/>
      <c r="M343" s="166"/>
      <c r="N343" s="162"/>
      <c r="O343" s="162"/>
      <c r="P343" s="162"/>
      <c r="Q343" s="162"/>
      <c r="R343" s="162"/>
      <c r="S343" s="162"/>
      <c r="T343" s="167"/>
      <c r="AT343" s="168" t="s">
        <v>147</v>
      </c>
      <c r="AU343" s="168" t="s">
        <v>142</v>
      </c>
      <c r="AV343" s="168" t="s">
        <v>21</v>
      </c>
      <c r="AW343" s="168" t="s">
        <v>106</v>
      </c>
      <c r="AX343" s="168" t="s">
        <v>77</v>
      </c>
      <c r="AY343" s="168" t="s">
        <v>127</v>
      </c>
    </row>
    <row r="344" spans="2:51" s="6" customFormat="1" ht="15.75" customHeight="1">
      <c r="B344" s="170"/>
      <c r="C344" s="171"/>
      <c r="D344" s="169" t="s">
        <v>147</v>
      </c>
      <c r="E344" s="171"/>
      <c r="F344" s="172" t="s">
        <v>151</v>
      </c>
      <c r="G344" s="171"/>
      <c r="H344" s="173">
        <v>395</v>
      </c>
      <c r="J344" s="171"/>
      <c r="K344" s="171"/>
      <c r="L344" s="174"/>
      <c r="M344" s="175"/>
      <c r="N344" s="171"/>
      <c r="O344" s="171"/>
      <c r="P344" s="171"/>
      <c r="Q344" s="171"/>
      <c r="R344" s="171"/>
      <c r="S344" s="171"/>
      <c r="T344" s="176"/>
      <c r="AT344" s="177" t="s">
        <v>147</v>
      </c>
      <c r="AU344" s="177" t="s">
        <v>142</v>
      </c>
      <c r="AV344" s="177" t="s">
        <v>134</v>
      </c>
      <c r="AW344" s="177" t="s">
        <v>106</v>
      </c>
      <c r="AX344" s="177" t="s">
        <v>22</v>
      </c>
      <c r="AY344" s="177" t="s">
        <v>127</v>
      </c>
    </row>
    <row r="345" spans="2:65" s="6" customFormat="1" ht="15.75" customHeight="1">
      <c r="B345" s="24"/>
      <c r="C345" s="181" t="s">
        <v>540</v>
      </c>
      <c r="D345" s="181" t="s">
        <v>286</v>
      </c>
      <c r="E345" s="182" t="s">
        <v>826</v>
      </c>
      <c r="F345" s="183" t="s">
        <v>827</v>
      </c>
      <c r="G345" s="184" t="s">
        <v>828</v>
      </c>
      <c r="H345" s="185">
        <v>375.25</v>
      </c>
      <c r="I345" s="186"/>
      <c r="J345" s="187">
        <f>ROUND($I$345*$H$345,2)</f>
        <v>0</v>
      </c>
      <c r="K345" s="183" t="s">
        <v>603</v>
      </c>
      <c r="L345" s="188"/>
      <c r="M345" s="189"/>
      <c r="N345" s="190" t="s">
        <v>48</v>
      </c>
      <c r="O345" s="25"/>
      <c r="P345" s="25"/>
      <c r="Q345" s="156">
        <v>0.001</v>
      </c>
      <c r="R345" s="156">
        <f>$Q$345*$H$345</f>
        <v>0.37525000000000003</v>
      </c>
      <c r="S345" s="156">
        <v>0</v>
      </c>
      <c r="T345" s="157">
        <f>$S$345*$H$345</f>
        <v>0</v>
      </c>
      <c r="AR345" s="91" t="s">
        <v>608</v>
      </c>
      <c r="AT345" s="91" t="s">
        <v>286</v>
      </c>
      <c r="AU345" s="91" t="s">
        <v>142</v>
      </c>
      <c r="AY345" s="6" t="s">
        <v>127</v>
      </c>
      <c r="BE345" s="158">
        <f>IF($N$345="základní",$J$345,0)</f>
        <v>0</v>
      </c>
      <c r="BF345" s="158">
        <f>IF($N$345="snížená",$J$345,0)</f>
        <v>0</v>
      </c>
      <c r="BG345" s="158">
        <f>IF($N$345="zákl. přenesená",$J$345,0)</f>
        <v>0</v>
      </c>
      <c r="BH345" s="158">
        <f>IF($N$345="sníž. přenesená",$J$345,0)</f>
        <v>0</v>
      </c>
      <c r="BI345" s="158">
        <f>IF($N$345="nulová",$J$345,0)</f>
        <v>0</v>
      </c>
      <c r="BJ345" s="91" t="s">
        <v>22</v>
      </c>
      <c r="BK345" s="158">
        <f>ROUND($I$345*$H$345,2)</f>
        <v>0</v>
      </c>
      <c r="BL345" s="91" t="s">
        <v>550</v>
      </c>
      <c r="BM345" s="91" t="s">
        <v>829</v>
      </c>
    </row>
    <row r="346" spans="2:51" s="6" customFormat="1" ht="15.75" customHeight="1">
      <c r="B346" s="195"/>
      <c r="C346" s="196"/>
      <c r="D346" s="159" t="s">
        <v>147</v>
      </c>
      <c r="E346" s="197"/>
      <c r="F346" s="197" t="s">
        <v>667</v>
      </c>
      <c r="G346" s="196"/>
      <c r="H346" s="196"/>
      <c r="J346" s="196"/>
      <c r="K346" s="196"/>
      <c r="L346" s="198"/>
      <c r="M346" s="199"/>
      <c r="N346" s="196"/>
      <c r="O346" s="196"/>
      <c r="P346" s="196"/>
      <c r="Q346" s="196"/>
      <c r="R346" s="196"/>
      <c r="S346" s="196"/>
      <c r="T346" s="200"/>
      <c r="AT346" s="201" t="s">
        <v>147</v>
      </c>
      <c r="AU346" s="201" t="s">
        <v>142</v>
      </c>
      <c r="AV346" s="201" t="s">
        <v>22</v>
      </c>
      <c r="AW346" s="201" t="s">
        <v>106</v>
      </c>
      <c r="AX346" s="201" t="s">
        <v>77</v>
      </c>
      <c r="AY346" s="201" t="s">
        <v>127</v>
      </c>
    </row>
    <row r="347" spans="2:51" s="6" customFormat="1" ht="15.75" customHeight="1">
      <c r="B347" s="161"/>
      <c r="C347" s="162"/>
      <c r="D347" s="169" t="s">
        <v>147</v>
      </c>
      <c r="E347" s="162"/>
      <c r="F347" s="163" t="s">
        <v>830</v>
      </c>
      <c r="G347" s="162"/>
      <c r="H347" s="164">
        <v>375.25</v>
      </c>
      <c r="J347" s="162"/>
      <c r="K347" s="162"/>
      <c r="L347" s="165"/>
      <c r="M347" s="166"/>
      <c r="N347" s="162"/>
      <c r="O347" s="162"/>
      <c r="P347" s="162"/>
      <c r="Q347" s="162"/>
      <c r="R347" s="162"/>
      <c r="S347" s="162"/>
      <c r="T347" s="167"/>
      <c r="AT347" s="168" t="s">
        <v>147</v>
      </c>
      <c r="AU347" s="168" t="s">
        <v>142</v>
      </c>
      <c r="AV347" s="168" t="s">
        <v>21</v>
      </c>
      <c r="AW347" s="168" t="s">
        <v>106</v>
      </c>
      <c r="AX347" s="168" t="s">
        <v>77</v>
      </c>
      <c r="AY347" s="168" t="s">
        <v>127</v>
      </c>
    </row>
    <row r="348" spans="2:51" s="6" customFormat="1" ht="15.75" customHeight="1">
      <c r="B348" s="170"/>
      <c r="C348" s="171"/>
      <c r="D348" s="169" t="s">
        <v>147</v>
      </c>
      <c r="E348" s="171"/>
      <c r="F348" s="172" t="s">
        <v>151</v>
      </c>
      <c r="G348" s="171"/>
      <c r="H348" s="173">
        <v>375.25</v>
      </c>
      <c r="J348" s="171"/>
      <c r="K348" s="171"/>
      <c r="L348" s="174"/>
      <c r="M348" s="175"/>
      <c r="N348" s="171"/>
      <c r="O348" s="171"/>
      <c r="P348" s="171"/>
      <c r="Q348" s="171"/>
      <c r="R348" s="171"/>
      <c r="S348" s="171"/>
      <c r="T348" s="176"/>
      <c r="AT348" s="177" t="s">
        <v>147</v>
      </c>
      <c r="AU348" s="177" t="s">
        <v>142</v>
      </c>
      <c r="AV348" s="177" t="s">
        <v>134</v>
      </c>
      <c r="AW348" s="177" t="s">
        <v>106</v>
      </c>
      <c r="AX348" s="177" t="s">
        <v>22</v>
      </c>
      <c r="AY348" s="177" t="s">
        <v>127</v>
      </c>
    </row>
    <row r="349" spans="2:65" s="6" customFormat="1" ht="15.75" customHeight="1">
      <c r="B349" s="24"/>
      <c r="C349" s="181" t="s">
        <v>545</v>
      </c>
      <c r="D349" s="181" t="s">
        <v>286</v>
      </c>
      <c r="E349" s="182" t="s">
        <v>831</v>
      </c>
      <c r="F349" s="183" t="s">
        <v>832</v>
      </c>
      <c r="G349" s="184" t="s">
        <v>132</v>
      </c>
      <c r="H349" s="185">
        <v>32</v>
      </c>
      <c r="I349" s="186"/>
      <c r="J349" s="187">
        <f>ROUND($I$349*$H$349,2)</f>
        <v>0</v>
      </c>
      <c r="K349" s="183" t="s">
        <v>603</v>
      </c>
      <c r="L349" s="188"/>
      <c r="M349" s="189"/>
      <c r="N349" s="190" t="s">
        <v>48</v>
      </c>
      <c r="O349" s="25"/>
      <c r="P349" s="25"/>
      <c r="Q349" s="156">
        <v>0.0007</v>
      </c>
      <c r="R349" s="156">
        <f>$Q$349*$H$349</f>
        <v>0.0224</v>
      </c>
      <c r="S349" s="156">
        <v>0</v>
      </c>
      <c r="T349" s="157">
        <f>$S$349*$H$349</f>
        <v>0</v>
      </c>
      <c r="AR349" s="91" t="s">
        <v>608</v>
      </c>
      <c r="AT349" s="91" t="s">
        <v>286</v>
      </c>
      <c r="AU349" s="91" t="s">
        <v>142</v>
      </c>
      <c r="AY349" s="6" t="s">
        <v>127</v>
      </c>
      <c r="BE349" s="158">
        <f>IF($N$349="základní",$J$349,0)</f>
        <v>0</v>
      </c>
      <c r="BF349" s="158">
        <f>IF($N$349="snížená",$J$349,0)</f>
        <v>0</v>
      </c>
      <c r="BG349" s="158">
        <f>IF($N$349="zákl. přenesená",$J$349,0)</f>
        <v>0</v>
      </c>
      <c r="BH349" s="158">
        <f>IF($N$349="sníž. přenesená",$J$349,0)</f>
        <v>0</v>
      </c>
      <c r="BI349" s="158">
        <f>IF($N$349="nulová",$J$349,0)</f>
        <v>0</v>
      </c>
      <c r="BJ349" s="91" t="s">
        <v>22</v>
      </c>
      <c r="BK349" s="158">
        <f>ROUND($I$349*$H$349,2)</f>
        <v>0</v>
      </c>
      <c r="BL349" s="91" t="s">
        <v>550</v>
      </c>
      <c r="BM349" s="91" t="s">
        <v>833</v>
      </c>
    </row>
    <row r="350" spans="2:51" s="6" customFormat="1" ht="15.75" customHeight="1">
      <c r="B350" s="195"/>
      <c r="C350" s="196"/>
      <c r="D350" s="159" t="s">
        <v>147</v>
      </c>
      <c r="E350" s="197"/>
      <c r="F350" s="197" t="s">
        <v>605</v>
      </c>
      <c r="G350" s="196"/>
      <c r="H350" s="196"/>
      <c r="J350" s="196"/>
      <c r="K350" s="196"/>
      <c r="L350" s="198"/>
      <c r="M350" s="199"/>
      <c r="N350" s="196"/>
      <c r="O350" s="196"/>
      <c r="P350" s="196"/>
      <c r="Q350" s="196"/>
      <c r="R350" s="196"/>
      <c r="S350" s="196"/>
      <c r="T350" s="200"/>
      <c r="AT350" s="201" t="s">
        <v>147</v>
      </c>
      <c r="AU350" s="201" t="s">
        <v>142</v>
      </c>
      <c r="AV350" s="201" t="s">
        <v>22</v>
      </c>
      <c r="AW350" s="201" t="s">
        <v>106</v>
      </c>
      <c r="AX350" s="201" t="s">
        <v>77</v>
      </c>
      <c r="AY350" s="201" t="s">
        <v>127</v>
      </c>
    </row>
    <row r="351" spans="2:51" s="6" customFormat="1" ht="15.75" customHeight="1">
      <c r="B351" s="161"/>
      <c r="C351" s="162"/>
      <c r="D351" s="169" t="s">
        <v>147</v>
      </c>
      <c r="E351" s="162"/>
      <c r="F351" s="163" t="s">
        <v>382</v>
      </c>
      <c r="G351" s="162"/>
      <c r="H351" s="164">
        <v>32</v>
      </c>
      <c r="J351" s="162"/>
      <c r="K351" s="162"/>
      <c r="L351" s="165"/>
      <c r="M351" s="166"/>
      <c r="N351" s="162"/>
      <c r="O351" s="162"/>
      <c r="P351" s="162"/>
      <c r="Q351" s="162"/>
      <c r="R351" s="162"/>
      <c r="S351" s="162"/>
      <c r="T351" s="167"/>
      <c r="AT351" s="168" t="s">
        <v>147</v>
      </c>
      <c r="AU351" s="168" t="s">
        <v>142</v>
      </c>
      <c r="AV351" s="168" t="s">
        <v>21</v>
      </c>
      <c r="AW351" s="168" t="s">
        <v>106</v>
      </c>
      <c r="AX351" s="168" t="s">
        <v>77</v>
      </c>
      <c r="AY351" s="168" t="s">
        <v>127</v>
      </c>
    </row>
    <row r="352" spans="2:51" s="6" customFormat="1" ht="15.75" customHeight="1">
      <c r="B352" s="170"/>
      <c r="C352" s="171"/>
      <c r="D352" s="169" t="s">
        <v>147</v>
      </c>
      <c r="E352" s="171"/>
      <c r="F352" s="172" t="s">
        <v>151</v>
      </c>
      <c r="G352" s="171"/>
      <c r="H352" s="173">
        <v>32</v>
      </c>
      <c r="J352" s="171"/>
      <c r="K352" s="171"/>
      <c r="L352" s="174"/>
      <c r="M352" s="175"/>
      <c r="N352" s="171"/>
      <c r="O352" s="171"/>
      <c r="P352" s="171"/>
      <c r="Q352" s="171"/>
      <c r="R352" s="171"/>
      <c r="S352" s="171"/>
      <c r="T352" s="176"/>
      <c r="AT352" s="177" t="s">
        <v>147</v>
      </c>
      <c r="AU352" s="177" t="s">
        <v>142</v>
      </c>
      <c r="AV352" s="177" t="s">
        <v>134</v>
      </c>
      <c r="AW352" s="177" t="s">
        <v>106</v>
      </c>
      <c r="AX352" s="177" t="s">
        <v>22</v>
      </c>
      <c r="AY352" s="177" t="s">
        <v>127</v>
      </c>
    </row>
    <row r="353" spans="2:65" s="6" customFormat="1" ht="15.75" customHeight="1">
      <c r="B353" s="24"/>
      <c r="C353" s="181" t="s">
        <v>550</v>
      </c>
      <c r="D353" s="181" t="s">
        <v>286</v>
      </c>
      <c r="E353" s="182" t="s">
        <v>834</v>
      </c>
      <c r="F353" s="183" t="s">
        <v>835</v>
      </c>
      <c r="G353" s="184" t="s">
        <v>197</v>
      </c>
      <c r="H353" s="185">
        <v>14</v>
      </c>
      <c r="I353" s="186"/>
      <c r="J353" s="187">
        <f>ROUND($I$353*$H$353,2)</f>
        <v>0</v>
      </c>
      <c r="K353" s="183"/>
      <c r="L353" s="188"/>
      <c r="M353" s="189"/>
      <c r="N353" s="190" t="s">
        <v>48</v>
      </c>
      <c r="O353" s="25"/>
      <c r="P353" s="25"/>
      <c r="Q353" s="156">
        <v>0.208</v>
      </c>
      <c r="R353" s="156">
        <f>$Q$353*$H$353</f>
        <v>2.912</v>
      </c>
      <c r="S353" s="156">
        <v>0</v>
      </c>
      <c r="T353" s="157">
        <f>$S$353*$H$353</f>
        <v>0</v>
      </c>
      <c r="AR353" s="91" t="s">
        <v>608</v>
      </c>
      <c r="AT353" s="91" t="s">
        <v>286</v>
      </c>
      <c r="AU353" s="91" t="s">
        <v>142</v>
      </c>
      <c r="AY353" s="6" t="s">
        <v>127</v>
      </c>
      <c r="BE353" s="158">
        <f>IF($N$353="základní",$J$353,0)</f>
        <v>0</v>
      </c>
      <c r="BF353" s="158">
        <f>IF($N$353="snížená",$J$353,0)</f>
        <v>0</v>
      </c>
      <c r="BG353" s="158">
        <f>IF($N$353="zákl. přenesená",$J$353,0)</f>
        <v>0</v>
      </c>
      <c r="BH353" s="158">
        <f>IF($N$353="sníž. přenesená",$J$353,0)</f>
        <v>0</v>
      </c>
      <c r="BI353" s="158">
        <f>IF($N$353="nulová",$J$353,0)</f>
        <v>0</v>
      </c>
      <c r="BJ353" s="91" t="s">
        <v>22</v>
      </c>
      <c r="BK353" s="158">
        <f>ROUND($I$353*$H$353,2)</f>
        <v>0</v>
      </c>
      <c r="BL353" s="91" t="s">
        <v>550</v>
      </c>
      <c r="BM353" s="91" t="s">
        <v>836</v>
      </c>
    </row>
    <row r="354" spans="2:51" s="6" customFormat="1" ht="15.75" customHeight="1">
      <c r="B354" s="195"/>
      <c r="C354" s="196"/>
      <c r="D354" s="159" t="s">
        <v>147</v>
      </c>
      <c r="E354" s="197"/>
      <c r="F354" s="197" t="s">
        <v>605</v>
      </c>
      <c r="G354" s="196"/>
      <c r="H354" s="196"/>
      <c r="J354" s="196"/>
      <c r="K354" s="196"/>
      <c r="L354" s="198"/>
      <c r="M354" s="199"/>
      <c r="N354" s="196"/>
      <c r="O354" s="196"/>
      <c r="P354" s="196"/>
      <c r="Q354" s="196"/>
      <c r="R354" s="196"/>
      <c r="S354" s="196"/>
      <c r="T354" s="200"/>
      <c r="AT354" s="201" t="s">
        <v>147</v>
      </c>
      <c r="AU354" s="201" t="s">
        <v>142</v>
      </c>
      <c r="AV354" s="201" t="s">
        <v>22</v>
      </c>
      <c r="AW354" s="201" t="s">
        <v>106</v>
      </c>
      <c r="AX354" s="201" t="s">
        <v>77</v>
      </c>
      <c r="AY354" s="201" t="s">
        <v>127</v>
      </c>
    </row>
    <row r="355" spans="2:51" s="6" customFormat="1" ht="15.75" customHeight="1">
      <c r="B355" s="161"/>
      <c r="C355" s="162"/>
      <c r="D355" s="169" t="s">
        <v>147</v>
      </c>
      <c r="E355" s="162"/>
      <c r="F355" s="163" t="s">
        <v>202</v>
      </c>
      <c r="G355" s="162"/>
      <c r="H355" s="164">
        <v>14</v>
      </c>
      <c r="J355" s="162"/>
      <c r="K355" s="162"/>
      <c r="L355" s="165"/>
      <c r="M355" s="166"/>
      <c r="N355" s="162"/>
      <c r="O355" s="162"/>
      <c r="P355" s="162"/>
      <c r="Q355" s="162"/>
      <c r="R355" s="162"/>
      <c r="S355" s="162"/>
      <c r="T355" s="167"/>
      <c r="AT355" s="168" t="s">
        <v>147</v>
      </c>
      <c r="AU355" s="168" t="s">
        <v>142</v>
      </c>
      <c r="AV355" s="168" t="s">
        <v>21</v>
      </c>
      <c r="AW355" s="168" t="s">
        <v>106</v>
      </c>
      <c r="AX355" s="168" t="s">
        <v>77</v>
      </c>
      <c r="AY355" s="168" t="s">
        <v>127</v>
      </c>
    </row>
    <row r="356" spans="2:51" s="6" customFormat="1" ht="15.75" customHeight="1">
      <c r="B356" s="170"/>
      <c r="C356" s="171"/>
      <c r="D356" s="169" t="s">
        <v>147</v>
      </c>
      <c r="E356" s="171"/>
      <c r="F356" s="172" t="s">
        <v>151</v>
      </c>
      <c r="G356" s="171"/>
      <c r="H356" s="173">
        <v>14</v>
      </c>
      <c r="J356" s="171"/>
      <c r="K356" s="171"/>
      <c r="L356" s="174"/>
      <c r="M356" s="175"/>
      <c r="N356" s="171"/>
      <c r="O356" s="171"/>
      <c r="P356" s="171"/>
      <c r="Q356" s="171"/>
      <c r="R356" s="171"/>
      <c r="S356" s="171"/>
      <c r="T356" s="176"/>
      <c r="AT356" s="177" t="s">
        <v>147</v>
      </c>
      <c r="AU356" s="177" t="s">
        <v>142</v>
      </c>
      <c r="AV356" s="177" t="s">
        <v>134</v>
      </c>
      <c r="AW356" s="177" t="s">
        <v>106</v>
      </c>
      <c r="AX356" s="177" t="s">
        <v>22</v>
      </c>
      <c r="AY356" s="177" t="s">
        <v>127</v>
      </c>
    </row>
    <row r="357" spans="2:65" s="6" customFormat="1" ht="15.75" customHeight="1">
      <c r="B357" s="24"/>
      <c r="C357" s="147" t="s">
        <v>555</v>
      </c>
      <c r="D357" s="147" t="s">
        <v>129</v>
      </c>
      <c r="E357" s="148" t="s">
        <v>837</v>
      </c>
      <c r="F357" s="149" t="s">
        <v>838</v>
      </c>
      <c r="G357" s="150" t="s">
        <v>205</v>
      </c>
      <c r="H357" s="151">
        <v>1.2</v>
      </c>
      <c r="I357" s="152"/>
      <c r="J357" s="153">
        <f>ROUND($I$357*$H$357,2)</f>
        <v>0</v>
      </c>
      <c r="K357" s="149" t="s">
        <v>603</v>
      </c>
      <c r="L357" s="44"/>
      <c r="M357" s="154"/>
      <c r="N357" s="155" t="s">
        <v>48</v>
      </c>
      <c r="O357" s="25"/>
      <c r="P357" s="25"/>
      <c r="Q357" s="156">
        <v>0</v>
      </c>
      <c r="R357" s="156">
        <f>$Q$357*$H$357</f>
        <v>0</v>
      </c>
      <c r="S357" s="156">
        <v>0</v>
      </c>
      <c r="T357" s="157">
        <f>$S$357*$H$357</f>
        <v>0</v>
      </c>
      <c r="AR357" s="91" t="s">
        <v>550</v>
      </c>
      <c r="AT357" s="91" t="s">
        <v>129</v>
      </c>
      <c r="AU357" s="91" t="s">
        <v>142</v>
      </c>
      <c r="AY357" s="6" t="s">
        <v>127</v>
      </c>
      <c r="BE357" s="158">
        <f>IF($N$357="základní",$J$357,0)</f>
        <v>0</v>
      </c>
      <c r="BF357" s="158">
        <f>IF($N$357="snížená",$J$357,0)</f>
        <v>0</v>
      </c>
      <c r="BG357" s="158">
        <f>IF($N$357="zákl. přenesená",$J$357,0)</f>
        <v>0</v>
      </c>
      <c r="BH357" s="158">
        <f>IF($N$357="sníž. přenesená",$J$357,0)</f>
        <v>0</v>
      </c>
      <c r="BI357" s="158">
        <f>IF($N$357="nulová",$J$357,0)</f>
        <v>0</v>
      </c>
      <c r="BJ357" s="91" t="s">
        <v>22</v>
      </c>
      <c r="BK357" s="158">
        <f>ROUND($I$357*$H$357,2)</f>
        <v>0</v>
      </c>
      <c r="BL357" s="91" t="s">
        <v>550</v>
      </c>
      <c r="BM357" s="91" t="s">
        <v>839</v>
      </c>
    </row>
    <row r="358" spans="2:51" s="6" customFormat="1" ht="15.75" customHeight="1">
      <c r="B358" s="195"/>
      <c r="C358" s="196"/>
      <c r="D358" s="159" t="s">
        <v>147</v>
      </c>
      <c r="E358" s="197"/>
      <c r="F358" s="197" t="s">
        <v>840</v>
      </c>
      <c r="G358" s="196"/>
      <c r="H358" s="196"/>
      <c r="J358" s="196"/>
      <c r="K358" s="196"/>
      <c r="L358" s="198"/>
      <c r="M358" s="199"/>
      <c r="N358" s="196"/>
      <c r="O358" s="196"/>
      <c r="P358" s="196"/>
      <c r="Q358" s="196"/>
      <c r="R358" s="196"/>
      <c r="S358" s="196"/>
      <c r="T358" s="200"/>
      <c r="AT358" s="201" t="s">
        <v>147</v>
      </c>
      <c r="AU358" s="201" t="s">
        <v>142</v>
      </c>
      <c r="AV358" s="201" t="s">
        <v>22</v>
      </c>
      <c r="AW358" s="201" t="s">
        <v>106</v>
      </c>
      <c r="AX358" s="201" t="s">
        <v>77</v>
      </c>
      <c r="AY358" s="201" t="s">
        <v>127</v>
      </c>
    </row>
    <row r="359" spans="2:51" s="6" customFormat="1" ht="15.75" customHeight="1">
      <c r="B359" s="161"/>
      <c r="C359" s="162"/>
      <c r="D359" s="169" t="s">
        <v>147</v>
      </c>
      <c r="E359" s="162"/>
      <c r="F359" s="163" t="s">
        <v>841</v>
      </c>
      <c r="G359" s="162"/>
      <c r="H359" s="164">
        <v>1.2</v>
      </c>
      <c r="J359" s="162"/>
      <c r="K359" s="162"/>
      <c r="L359" s="165"/>
      <c r="M359" s="166"/>
      <c r="N359" s="162"/>
      <c r="O359" s="162"/>
      <c r="P359" s="162"/>
      <c r="Q359" s="162"/>
      <c r="R359" s="162"/>
      <c r="S359" s="162"/>
      <c r="T359" s="167"/>
      <c r="AT359" s="168" t="s">
        <v>147</v>
      </c>
      <c r="AU359" s="168" t="s">
        <v>142</v>
      </c>
      <c r="AV359" s="168" t="s">
        <v>21</v>
      </c>
      <c r="AW359" s="168" t="s">
        <v>106</v>
      </c>
      <c r="AX359" s="168" t="s">
        <v>77</v>
      </c>
      <c r="AY359" s="168" t="s">
        <v>127</v>
      </c>
    </row>
    <row r="360" spans="2:51" s="6" customFormat="1" ht="15.75" customHeight="1">
      <c r="B360" s="170"/>
      <c r="C360" s="171"/>
      <c r="D360" s="169" t="s">
        <v>147</v>
      </c>
      <c r="E360" s="171"/>
      <c r="F360" s="172" t="s">
        <v>151</v>
      </c>
      <c r="G360" s="171"/>
      <c r="H360" s="173">
        <v>1.2</v>
      </c>
      <c r="J360" s="171"/>
      <c r="K360" s="171"/>
      <c r="L360" s="174"/>
      <c r="M360" s="175"/>
      <c r="N360" s="171"/>
      <c r="O360" s="171"/>
      <c r="P360" s="171"/>
      <c r="Q360" s="171"/>
      <c r="R360" s="171"/>
      <c r="S360" s="171"/>
      <c r="T360" s="176"/>
      <c r="AT360" s="177" t="s">
        <v>147</v>
      </c>
      <c r="AU360" s="177" t="s">
        <v>142</v>
      </c>
      <c r="AV360" s="177" t="s">
        <v>134</v>
      </c>
      <c r="AW360" s="177" t="s">
        <v>106</v>
      </c>
      <c r="AX360" s="177" t="s">
        <v>22</v>
      </c>
      <c r="AY360" s="177" t="s">
        <v>127</v>
      </c>
    </row>
    <row r="361" spans="2:65" s="6" customFormat="1" ht="15.75" customHeight="1">
      <c r="B361" s="24"/>
      <c r="C361" s="147" t="s">
        <v>560</v>
      </c>
      <c r="D361" s="147" t="s">
        <v>129</v>
      </c>
      <c r="E361" s="148" t="s">
        <v>842</v>
      </c>
      <c r="F361" s="149" t="s">
        <v>843</v>
      </c>
      <c r="G361" s="150" t="s">
        <v>205</v>
      </c>
      <c r="H361" s="151">
        <v>1.2</v>
      </c>
      <c r="I361" s="152"/>
      <c r="J361" s="153">
        <f>ROUND($I$361*$H$361,2)</f>
        <v>0</v>
      </c>
      <c r="K361" s="149" t="s">
        <v>603</v>
      </c>
      <c r="L361" s="44"/>
      <c r="M361" s="154"/>
      <c r="N361" s="155" t="s">
        <v>48</v>
      </c>
      <c r="O361" s="25"/>
      <c r="P361" s="25"/>
      <c r="Q361" s="156">
        <v>0</v>
      </c>
      <c r="R361" s="156">
        <f>$Q$361*$H$361</f>
        <v>0</v>
      </c>
      <c r="S361" s="156">
        <v>0</v>
      </c>
      <c r="T361" s="157">
        <f>$S$361*$H$361</f>
        <v>0</v>
      </c>
      <c r="AR361" s="91" t="s">
        <v>550</v>
      </c>
      <c r="AT361" s="91" t="s">
        <v>129</v>
      </c>
      <c r="AU361" s="91" t="s">
        <v>142</v>
      </c>
      <c r="AY361" s="6" t="s">
        <v>127</v>
      </c>
      <c r="BE361" s="158">
        <f>IF($N$361="základní",$J$361,0)</f>
        <v>0</v>
      </c>
      <c r="BF361" s="158">
        <f>IF($N$361="snížená",$J$361,0)</f>
        <v>0</v>
      </c>
      <c r="BG361" s="158">
        <f>IF($N$361="zákl. přenesená",$J$361,0)</f>
        <v>0</v>
      </c>
      <c r="BH361" s="158">
        <f>IF($N$361="sníž. přenesená",$J$361,0)</f>
        <v>0</v>
      </c>
      <c r="BI361" s="158">
        <f>IF($N$361="nulová",$J$361,0)</f>
        <v>0</v>
      </c>
      <c r="BJ361" s="91" t="s">
        <v>22</v>
      </c>
      <c r="BK361" s="158">
        <f>ROUND($I$361*$H$361,2)</f>
        <v>0</v>
      </c>
      <c r="BL361" s="91" t="s">
        <v>550</v>
      </c>
      <c r="BM361" s="91" t="s">
        <v>844</v>
      </c>
    </row>
    <row r="362" spans="2:51" s="6" customFormat="1" ht="15.75" customHeight="1">
      <c r="B362" s="195"/>
      <c r="C362" s="196"/>
      <c r="D362" s="159" t="s">
        <v>147</v>
      </c>
      <c r="E362" s="197"/>
      <c r="F362" s="197" t="s">
        <v>840</v>
      </c>
      <c r="G362" s="196"/>
      <c r="H362" s="196"/>
      <c r="J362" s="196"/>
      <c r="K362" s="196"/>
      <c r="L362" s="198"/>
      <c r="M362" s="199"/>
      <c r="N362" s="196"/>
      <c r="O362" s="196"/>
      <c r="P362" s="196"/>
      <c r="Q362" s="196"/>
      <c r="R362" s="196"/>
      <c r="S362" s="196"/>
      <c r="T362" s="200"/>
      <c r="AT362" s="201" t="s">
        <v>147</v>
      </c>
      <c r="AU362" s="201" t="s">
        <v>142</v>
      </c>
      <c r="AV362" s="201" t="s">
        <v>22</v>
      </c>
      <c r="AW362" s="201" t="s">
        <v>106</v>
      </c>
      <c r="AX362" s="201" t="s">
        <v>77</v>
      </c>
      <c r="AY362" s="201" t="s">
        <v>127</v>
      </c>
    </row>
    <row r="363" spans="2:51" s="6" customFormat="1" ht="15.75" customHeight="1">
      <c r="B363" s="161"/>
      <c r="C363" s="162"/>
      <c r="D363" s="169" t="s">
        <v>147</v>
      </c>
      <c r="E363" s="162"/>
      <c r="F363" s="163" t="s">
        <v>841</v>
      </c>
      <c r="G363" s="162"/>
      <c r="H363" s="164">
        <v>1.2</v>
      </c>
      <c r="J363" s="162"/>
      <c r="K363" s="162"/>
      <c r="L363" s="165"/>
      <c r="M363" s="166"/>
      <c r="N363" s="162"/>
      <c r="O363" s="162"/>
      <c r="P363" s="162"/>
      <c r="Q363" s="162"/>
      <c r="R363" s="162"/>
      <c r="S363" s="162"/>
      <c r="T363" s="167"/>
      <c r="AT363" s="168" t="s">
        <v>147</v>
      </c>
      <c r="AU363" s="168" t="s">
        <v>142</v>
      </c>
      <c r="AV363" s="168" t="s">
        <v>21</v>
      </c>
      <c r="AW363" s="168" t="s">
        <v>106</v>
      </c>
      <c r="AX363" s="168" t="s">
        <v>77</v>
      </c>
      <c r="AY363" s="168" t="s">
        <v>127</v>
      </c>
    </row>
    <row r="364" spans="2:51" s="6" customFormat="1" ht="15.75" customHeight="1">
      <c r="B364" s="170"/>
      <c r="C364" s="171"/>
      <c r="D364" s="169" t="s">
        <v>147</v>
      </c>
      <c r="E364" s="171"/>
      <c r="F364" s="172" t="s">
        <v>151</v>
      </c>
      <c r="G364" s="171"/>
      <c r="H364" s="173">
        <v>1.2</v>
      </c>
      <c r="J364" s="171"/>
      <c r="K364" s="171"/>
      <c r="L364" s="174"/>
      <c r="M364" s="175"/>
      <c r="N364" s="171"/>
      <c r="O364" s="171"/>
      <c r="P364" s="171"/>
      <c r="Q364" s="171"/>
      <c r="R364" s="171"/>
      <c r="S364" s="171"/>
      <c r="T364" s="176"/>
      <c r="AT364" s="177" t="s">
        <v>147</v>
      </c>
      <c r="AU364" s="177" t="s">
        <v>142</v>
      </c>
      <c r="AV364" s="177" t="s">
        <v>134</v>
      </c>
      <c r="AW364" s="177" t="s">
        <v>106</v>
      </c>
      <c r="AX364" s="177" t="s">
        <v>22</v>
      </c>
      <c r="AY364" s="177" t="s">
        <v>127</v>
      </c>
    </row>
    <row r="365" spans="2:65" s="6" customFormat="1" ht="15.75" customHeight="1">
      <c r="B365" s="24"/>
      <c r="C365" s="181" t="s">
        <v>565</v>
      </c>
      <c r="D365" s="181" t="s">
        <v>286</v>
      </c>
      <c r="E365" s="182" t="s">
        <v>845</v>
      </c>
      <c r="F365" s="183" t="s">
        <v>846</v>
      </c>
      <c r="G365" s="184" t="s">
        <v>197</v>
      </c>
      <c r="H365" s="185">
        <v>4</v>
      </c>
      <c r="I365" s="186"/>
      <c r="J365" s="187">
        <f>ROUND($I$365*$H$365,2)</f>
        <v>0</v>
      </c>
      <c r="K365" s="183"/>
      <c r="L365" s="188"/>
      <c r="M365" s="189"/>
      <c r="N365" s="190" t="s">
        <v>48</v>
      </c>
      <c r="O365" s="25"/>
      <c r="P365" s="25"/>
      <c r="Q365" s="156">
        <v>0</v>
      </c>
      <c r="R365" s="156">
        <f>$Q$365*$H$365</f>
        <v>0</v>
      </c>
      <c r="S365" s="156">
        <v>0</v>
      </c>
      <c r="T365" s="157">
        <f>$S$365*$H$365</f>
        <v>0</v>
      </c>
      <c r="AR365" s="91" t="s">
        <v>608</v>
      </c>
      <c r="AT365" s="91" t="s">
        <v>286</v>
      </c>
      <c r="AU365" s="91" t="s">
        <v>142</v>
      </c>
      <c r="AY365" s="6" t="s">
        <v>127</v>
      </c>
      <c r="BE365" s="158">
        <f>IF($N$365="základní",$J$365,0)</f>
        <v>0</v>
      </c>
      <c r="BF365" s="158">
        <f>IF($N$365="snížená",$J$365,0)</f>
        <v>0</v>
      </c>
      <c r="BG365" s="158">
        <f>IF($N$365="zákl. přenesená",$J$365,0)</f>
        <v>0</v>
      </c>
      <c r="BH365" s="158">
        <f>IF($N$365="sníž. přenesená",$J$365,0)</f>
        <v>0</v>
      </c>
      <c r="BI365" s="158">
        <f>IF($N$365="nulová",$J$365,0)</f>
        <v>0</v>
      </c>
      <c r="BJ365" s="91" t="s">
        <v>22</v>
      </c>
      <c r="BK365" s="158">
        <f>ROUND($I$365*$H$365,2)</f>
        <v>0</v>
      </c>
      <c r="BL365" s="91" t="s">
        <v>550</v>
      </c>
      <c r="BM365" s="91" t="s">
        <v>847</v>
      </c>
    </row>
    <row r="366" spans="2:51" s="6" customFormat="1" ht="15.75" customHeight="1">
      <c r="B366" s="195"/>
      <c r="C366" s="196"/>
      <c r="D366" s="159" t="s">
        <v>147</v>
      </c>
      <c r="E366" s="197"/>
      <c r="F366" s="197" t="s">
        <v>605</v>
      </c>
      <c r="G366" s="196"/>
      <c r="H366" s="196"/>
      <c r="J366" s="196"/>
      <c r="K366" s="196"/>
      <c r="L366" s="198"/>
      <c r="M366" s="199"/>
      <c r="N366" s="196"/>
      <c r="O366" s="196"/>
      <c r="P366" s="196"/>
      <c r="Q366" s="196"/>
      <c r="R366" s="196"/>
      <c r="S366" s="196"/>
      <c r="T366" s="200"/>
      <c r="AT366" s="201" t="s">
        <v>147</v>
      </c>
      <c r="AU366" s="201" t="s">
        <v>142</v>
      </c>
      <c r="AV366" s="201" t="s">
        <v>22</v>
      </c>
      <c r="AW366" s="201" t="s">
        <v>106</v>
      </c>
      <c r="AX366" s="201" t="s">
        <v>77</v>
      </c>
      <c r="AY366" s="201" t="s">
        <v>127</v>
      </c>
    </row>
    <row r="367" spans="2:51" s="6" customFormat="1" ht="15.75" customHeight="1">
      <c r="B367" s="161"/>
      <c r="C367" s="162"/>
      <c r="D367" s="169" t="s">
        <v>147</v>
      </c>
      <c r="E367" s="162"/>
      <c r="F367" s="163" t="s">
        <v>134</v>
      </c>
      <c r="G367" s="162"/>
      <c r="H367" s="164">
        <v>4</v>
      </c>
      <c r="J367" s="162"/>
      <c r="K367" s="162"/>
      <c r="L367" s="165"/>
      <c r="M367" s="166"/>
      <c r="N367" s="162"/>
      <c r="O367" s="162"/>
      <c r="P367" s="162"/>
      <c r="Q367" s="162"/>
      <c r="R367" s="162"/>
      <c r="S367" s="162"/>
      <c r="T367" s="167"/>
      <c r="AT367" s="168" t="s">
        <v>147</v>
      </c>
      <c r="AU367" s="168" t="s">
        <v>142</v>
      </c>
      <c r="AV367" s="168" t="s">
        <v>21</v>
      </c>
      <c r="AW367" s="168" t="s">
        <v>106</v>
      </c>
      <c r="AX367" s="168" t="s">
        <v>77</v>
      </c>
      <c r="AY367" s="168" t="s">
        <v>127</v>
      </c>
    </row>
    <row r="368" spans="2:51" s="6" customFormat="1" ht="15.75" customHeight="1">
      <c r="B368" s="170"/>
      <c r="C368" s="171"/>
      <c r="D368" s="169" t="s">
        <v>147</v>
      </c>
      <c r="E368" s="171"/>
      <c r="F368" s="172" t="s">
        <v>151</v>
      </c>
      <c r="G368" s="171"/>
      <c r="H368" s="173">
        <v>4</v>
      </c>
      <c r="J368" s="171"/>
      <c r="K368" s="171"/>
      <c r="L368" s="174"/>
      <c r="M368" s="175"/>
      <c r="N368" s="171"/>
      <c r="O368" s="171"/>
      <c r="P368" s="171"/>
      <c r="Q368" s="171"/>
      <c r="R368" s="171"/>
      <c r="S368" s="171"/>
      <c r="T368" s="176"/>
      <c r="AT368" s="177" t="s">
        <v>147</v>
      </c>
      <c r="AU368" s="177" t="s">
        <v>142</v>
      </c>
      <c r="AV368" s="177" t="s">
        <v>134</v>
      </c>
      <c r="AW368" s="177" t="s">
        <v>106</v>
      </c>
      <c r="AX368" s="177" t="s">
        <v>22</v>
      </c>
      <c r="AY368" s="177" t="s">
        <v>127</v>
      </c>
    </row>
    <row r="369" spans="2:65" s="6" customFormat="1" ht="15.75" customHeight="1">
      <c r="B369" s="24"/>
      <c r="C369" s="147" t="s">
        <v>572</v>
      </c>
      <c r="D369" s="147" t="s">
        <v>129</v>
      </c>
      <c r="E369" s="148" t="s">
        <v>848</v>
      </c>
      <c r="F369" s="149" t="s">
        <v>849</v>
      </c>
      <c r="G369" s="150" t="s">
        <v>210</v>
      </c>
      <c r="H369" s="151">
        <v>50.5</v>
      </c>
      <c r="I369" s="152"/>
      <c r="J369" s="153">
        <f>ROUND($I$369*$H$369,2)</f>
        <v>0</v>
      </c>
      <c r="K369" s="149" t="s">
        <v>603</v>
      </c>
      <c r="L369" s="44"/>
      <c r="M369" s="154"/>
      <c r="N369" s="155" t="s">
        <v>48</v>
      </c>
      <c r="O369" s="25"/>
      <c r="P369" s="25"/>
      <c r="Q369" s="156">
        <v>0</v>
      </c>
      <c r="R369" s="156">
        <f>$Q$369*$H$369</f>
        <v>0</v>
      </c>
      <c r="S369" s="156">
        <v>0</v>
      </c>
      <c r="T369" s="157">
        <f>$S$369*$H$369</f>
        <v>0</v>
      </c>
      <c r="AR369" s="91" t="s">
        <v>550</v>
      </c>
      <c r="AT369" s="91" t="s">
        <v>129</v>
      </c>
      <c r="AU369" s="91" t="s">
        <v>142</v>
      </c>
      <c r="AY369" s="6" t="s">
        <v>127</v>
      </c>
      <c r="BE369" s="158">
        <f>IF($N$369="základní",$J$369,0)</f>
        <v>0</v>
      </c>
      <c r="BF369" s="158">
        <f>IF($N$369="snížená",$J$369,0)</f>
        <v>0</v>
      </c>
      <c r="BG369" s="158">
        <f>IF($N$369="zákl. přenesená",$J$369,0)</f>
        <v>0</v>
      </c>
      <c r="BH369" s="158">
        <f>IF($N$369="sníž. přenesená",$J$369,0)</f>
        <v>0</v>
      </c>
      <c r="BI369" s="158">
        <f>IF($N$369="nulová",$J$369,0)</f>
        <v>0</v>
      </c>
      <c r="BJ369" s="91" t="s">
        <v>22</v>
      </c>
      <c r="BK369" s="158">
        <f>ROUND($I$369*$H$369,2)</f>
        <v>0</v>
      </c>
      <c r="BL369" s="91" t="s">
        <v>550</v>
      </c>
      <c r="BM369" s="91" t="s">
        <v>850</v>
      </c>
    </row>
    <row r="370" spans="2:51" s="6" customFormat="1" ht="27" customHeight="1">
      <c r="B370" s="195"/>
      <c r="C370" s="196"/>
      <c r="D370" s="159" t="s">
        <v>147</v>
      </c>
      <c r="E370" s="197"/>
      <c r="F370" s="197" t="s">
        <v>851</v>
      </c>
      <c r="G370" s="196"/>
      <c r="H370" s="196"/>
      <c r="J370" s="196"/>
      <c r="K370" s="196"/>
      <c r="L370" s="198"/>
      <c r="M370" s="199"/>
      <c r="N370" s="196"/>
      <c r="O370" s="196"/>
      <c r="P370" s="196"/>
      <c r="Q370" s="196"/>
      <c r="R370" s="196"/>
      <c r="S370" s="196"/>
      <c r="T370" s="200"/>
      <c r="AT370" s="201" t="s">
        <v>147</v>
      </c>
      <c r="AU370" s="201" t="s">
        <v>142</v>
      </c>
      <c r="AV370" s="201" t="s">
        <v>22</v>
      </c>
      <c r="AW370" s="201" t="s">
        <v>106</v>
      </c>
      <c r="AX370" s="201" t="s">
        <v>77</v>
      </c>
      <c r="AY370" s="201" t="s">
        <v>127</v>
      </c>
    </row>
    <row r="371" spans="2:51" s="6" customFormat="1" ht="15.75" customHeight="1">
      <c r="B371" s="161"/>
      <c r="C371" s="162"/>
      <c r="D371" s="169" t="s">
        <v>147</v>
      </c>
      <c r="E371" s="162"/>
      <c r="F371" s="163" t="s">
        <v>852</v>
      </c>
      <c r="G371" s="162"/>
      <c r="H371" s="164">
        <v>50.5</v>
      </c>
      <c r="J371" s="162"/>
      <c r="K371" s="162"/>
      <c r="L371" s="165"/>
      <c r="M371" s="166"/>
      <c r="N371" s="162"/>
      <c r="O371" s="162"/>
      <c r="P371" s="162"/>
      <c r="Q371" s="162"/>
      <c r="R371" s="162"/>
      <c r="S371" s="162"/>
      <c r="T371" s="167"/>
      <c r="AT371" s="168" t="s">
        <v>147</v>
      </c>
      <c r="AU371" s="168" t="s">
        <v>142</v>
      </c>
      <c r="AV371" s="168" t="s">
        <v>21</v>
      </c>
      <c r="AW371" s="168" t="s">
        <v>106</v>
      </c>
      <c r="AX371" s="168" t="s">
        <v>77</v>
      </c>
      <c r="AY371" s="168" t="s">
        <v>127</v>
      </c>
    </row>
    <row r="372" spans="2:51" s="6" customFormat="1" ht="15.75" customHeight="1">
      <c r="B372" s="170"/>
      <c r="C372" s="171"/>
      <c r="D372" s="169" t="s">
        <v>147</v>
      </c>
      <c r="E372" s="171"/>
      <c r="F372" s="172" t="s">
        <v>151</v>
      </c>
      <c r="G372" s="171"/>
      <c r="H372" s="173">
        <v>50.5</v>
      </c>
      <c r="J372" s="171"/>
      <c r="K372" s="171"/>
      <c r="L372" s="174"/>
      <c r="M372" s="175"/>
      <c r="N372" s="171"/>
      <c r="O372" s="171"/>
      <c r="P372" s="171"/>
      <c r="Q372" s="171"/>
      <c r="R372" s="171"/>
      <c r="S372" s="171"/>
      <c r="T372" s="176"/>
      <c r="AT372" s="177" t="s">
        <v>147</v>
      </c>
      <c r="AU372" s="177" t="s">
        <v>142</v>
      </c>
      <c r="AV372" s="177" t="s">
        <v>134</v>
      </c>
      <c r="AW372" s="177" t="s">
        <v>106</v>
      </c>
      <c r="AX372" s="177" t="s">
        <v>22</v>
      </c>
      <c r="AY372" s="177" t="s">
        <v>127</v>
      </c>
    </row>
    <row r="373" spans="2:65" s="6" customFormat="1" ht="15.75" customHeight="1">
      <c r="B373" s="24"/>
      <c r="C373" s="147" t="s">
        <v>577</v>
      </c>
      <c r="D373" s="147" t="s">
        <v>129</v>
      </c>
      <c r="E373" s="148" t="s">
        <v>853</v>
      </c>
      <c r="F373" s="149" t="s">
        <v>854</v>
      </c>
      <c r="G373" s="150" t="s">
        <v>210</v>
      </c>
      <c r="H373" s="151">
        <v>202</v>
      </c>
      <c r="I373" s="152"/>
      <c r="J373" s="153">
        <f>ROUND($I$373*$H$373,2)</f>
        <v>0</v>
      </c>
      <c r="K373" s="149" t="s">
        <v>603</v>
      </c>
      <c r="L373" s="44"/>
      <c r="M373" s="154"/>
      <c r="N373" s="155" t="s">
        <v>48</v>
      </c>
      <c r="O373" s="25"/>
      <c r="P373" s="25"/>
      <c r="Q373" s="156">
        <v>0</v>
      </c>
      <c r="R373" s="156">
        <f>$Q$373*$H$373</f>
        <v>0</v>
      </c>
      <c r="S373" s="156">
        <v>0</v>
      </c>
      <c r="T373" s="157">
        <f>$S$373*$H$373</f>
        <v>0</v>
      </c>
      <c r="AR373" s="91" t="s">
        <v>550</v>
      </c>
      <c r="AT373" s="91" t="s">
        <v>129</v>
      </c>
      <c r="AU373" s="91" t="s">
        <v>142</v>
      </c>
      <c r="AY373" s="6" t="s">
        <v>127</v>
      </c>
      <c r="BE373" s="158">
        <f>IF($N$373="základní",$J$373,0)</f>
        <v>0</v>
      </c>
      <c r="BF373" s="158">
        <f>IF($N$373="snížená",$J$373,0)</f>
        <v>0</v>
      </c>
      <c r="BG373" s="158">
        <f>IF($N$373="zákl. přenesená",$J$373,0)</f>
        <v>0</v>
      </c>
      <c r="BH373" s="158">
        <f>IF($N$373="sníž. přenesená",$J$373,0)</f>
        <v>0</v>
      </c>
      <c r="BI373" s="158">
        <f>IF($N$373="nulová",$J$373,0)</f>
        <v>0</v>
      </c>
      <c r="BJ373" s="91" t="s">
        <v>22</v>
      </c>
      <c r="BK373" s="158">
        <f>ROUND($I$373*$H$373,2)</f>
        <v>0</v>
      </c>
      <c r="BL373" s="91" t="s">
        <v>550</v>
      </c>
      <c r="BM373" s="91" t="s">
        <v>855</v>
      </c>
    </row>
    <row r="374" spans="2:51" s="6" customFormat="1" ht="15.75" customHeight="1">
      <c r="B374" s="195"/>
      <c r="C374" s="196"/>
      <c r="D374" s="159" t="s">
        <v>147</v>
      </c>
      <c r="E374" s="197"/>
      <c r="F374" s="197" t="s">
        <v>856</v>
      </c>
      <c r="G374" s="196"/>
      <c r="H374" s="196"/>
      <c r="J374" s="196"/>
      <c r="K374" s="196"/>
      <c r="L374" s="198"/>
      <c r="M374" s="199"/>
      <c r="N374" s="196"/>
      <c r="O374" s="196"/>
      <c r="P374" s="196"/>
      <c r="Q374" s="196"/>
      <c r="R374" s="196"/>
      <c r="S374" s="196"/>
      <c r="T374" s="200"/>
      <c r="AT374" s="201" t="s">
        <v>147</v>
      </c>
      <c r="AU374" s="201" t="s">
        <v>142</v>
      </c>
      <c r="AV374" s="201" t="s">
        <v>22</v>
      </c>
      <c r="AW374" s="201" t="s">
        <v>106</v>
      </c>
      <c r="AX374" s="201" t="s">
        <v>77</v>
      </c>
      <c r="AY374" s="201" t="s">
        <v>127</v>
      </c>
    </row>
    <row r="375" spans="2:51" s="6" customFormat="1" ht="15.75" customHeight="1">
      <c r="B375" s="161"/>
      <c r="C375" s="162"/>
      <c r="D375" s="169" t="s">
        <v>147</v>
      </c>
      <c r="E375" s="162"/>
      <c r="F375" s="163" t="s">
        <v>857</v>
      </c>
      <c r="G375" s="162"/>
      <c r="H375" s="164">
        <v>202</v>
      </c>
      <c r="J375" s="162"/>
      <c r="K375" s="162"/>
      <c r="L375" s="165"/>
      <c r="M375" s="166"/>
      <c r="N375" s="162"/>
      <c r="O375" s="162"/>
      <c r="P375" s="162"/>
      <c r="Q375" s="162"/>
      <c r="R375" s="162"/>
      <c r="S375" s="162"/>
      <c r="T375" s="167"/>
      <c r="AT375" s="168" t="s">
        <v>147</v>
      </c>
      <c r="AU375" s="168" t="s">
        <v>142</v>
      </c>
      <c r="AV375" s="168" t="s">
        <v>21</v>
      </c>
      <c r="AW375" s="168" t="s">
        <v>106</v>
      </c>
      <c r="AX375" s="168" t="s">
        <v>77</v>
      </c>
      <c r="AY375" s="168" t="s">
        <v>127</v>
      </c>
    </row>
    <row r="376" spans="2:51" s="6" customFormat="1" ht="15.75" customHeight="1">
      <c r="B376" s="170"/>
      <c r="C376" s="171"/>
      <c r="D376" s="169" t="s">
        <v>147</v>
      </c>
      <c r="E376" s="171"/>
      <c r="F376" s="172" t="s">
        <v>151</v>
      </c>
      <c r="G376" s="171"/>
      <c r="H376" s="173">
        <v>202</v>
      </c>
      <c r="J376" s="171"/>
      <c r="K376" s="171"/>
      <c r="L376" s="174"/>
      <c r="M376" s="175"/>
      <c r="N376" s="171"/>
      <c r="O376" s="171"/>
      <c r="P376" s="171"/>
      <c r="Q376" s="171"/>
      <c r="R376" s="171"/>
      <c r="S376" s="171"/>
      <c r="T376" s="176"/>
      <c r="AT376" s="177" t="s">
        <v>147</v>
      </c>
      <c r="AU376" s="177" t="s">
        <v>142</v>
      </c>
      <c r="AV376" s="177" t="s">
        <v>134</v>
      </c>
      <c r="AW376" s="177" t="s">
        <v>106</v>
      </c>
      <c r="AX376" s="177" t="s">
        <v>22</v>
      </c>
      <c r="AY376" s="177" t="s">
        <v>127</v>
      </c>
    </row>
    <row r="377" spans="2:65" s="6" customFormat="1" ht="15.75" customHeight="1">
      <c r="B377" s="24"/>
      <c r="C377" s="181" t="s">
        <v>682</v>
      </c>
      <c r="D377" s="181" t="s">
        <v>286</v>
      </c>
      <c r="E377" s="182" t="s">
        <v>858</v>
      </c>
      <c r="F377" s="183" t="s">
        <v>859</v>
      </c>
      <c r="G377" s="184" t="s">
        <v>210</v>
      </c>
      <c r="H377" s="185">
        <v>50.5</v>
      </c>
      <c r="I377" s="186"/>
      <c r="J377" s="187">
        <f>ROUND($I$377*$H$377,2)</f>
        <v>0</v>
      </c>
      <c r="K377" s="183"/>
      <c r="L377" s="188"/>
      <c r="M377" s="189"/>
      <c r="N377" s="190" t="s">
        <v>48</v>
      </c>
      <c r="O377" s="25"/>
      <c r="P377" s="25"/>
      <c r="Q377" s="156">
        <v>0</v>
      </c>
      <c r="R377" s="156">
        <f>$Q$377*$H$377</f>
        <v>0</v>
      </c>
      <c r="S377" s="156">
        <v>0</v>
      </c>
      <c r="T377" s="157">
        <f>$S$377*$H$377</f>
        <v>0</v>
      </c>
      <c r="AR377" s="91" t="s">
        <v>608</v>
      </c>
      <c r="AT377" s="91" t="s">
        <v>286</v>
      </c>
      <c r="AU377" s="91" t="s">
        <v>142</v>
      </c>
      <c r="AY377" s="6" t="s">
        <v>127</v>
      </c>
      <c r="BE377" s="158">
        <f>IF($N$377="základní",$J$377,0)</f>
        <v>0</v>
      </c>
      <c r="BF377" s="158">
        <f>IF($N$377="snížená",$J$377,0)</f>
        <v>0</v>
      </c>
      <c r="BG377" s="158">
        <f>IF($N$377="zákl. přenesená",$J$377,0)</f>
        <v>0</v>
      </c>
      <c r="BH377" s="158">
        <f>IF($N$377="sníž. přenesená",$J$377,0)</f>
        <v>0</v>
      </c>
      <c r="BI377" s="158">
        <f>IF($N$377="nulová",$J$377,0)</f>
        <v>0</v>
      </c>
      <c r="BJ377" s="91" t="s">
        <v>22</v>
      </c>
      <c r="BK377" s="158">
        <f>ROUND($I$377*$H$377,2)</f>
        <v>0</v>
      </c>
      <c r="BL377" s="91" t="s">
        <v>550</v>
      </c>
      <c r="BM377" s="91" t="s">
        <v>860</v>
      </c>
    </row>
    <row r="378" spans="2:51" s="6" customFormat="1" ht="27" customHeight="1">
      <c r="B378" s="195"/>
      <c r="C378" s="196"/>
      <c r="D378" s="159" t="s">
        <v>147</v>
      </c>
      <c r="E378" s="197"/>
      <c r="F378" s="197" t="s">
        <v>851</v>
      </c>
      <c r="G378" s="196"/>
      <c r="H378" s="196"/>
      <c r="J378" s="196"/>
      <c r="K378" s="196"/>
      <c r="L378" s="198"/>
      <c r="M378" s="199"/>
      <c r="N378" s="196"/>
      <c r="O378" s="196"/>
      <c r="P378" s="196"/>
      <c r="Q378" s="196"/>
      <c r="R378" s="196"/>
      <c r="S378" s="196"/>
      <c r="T378" s="200"/>
      <c r="AT378" s="201" t="s">
        <v>147</v>
      </c>
      <c r="AU378" s="201" t="s">
        <v>142</v>
      </c>
      <c r="AV378" s="201" t="s">
        <v>22</v>
      </c>
      <c r="AW378" s="201" t="s">
        <v>106</v>
      </c>
      <c r="AX378" s="201" t="s">
        <v>77</v>
      </c>
      <c r="AY378" s="201" t="s">
        <v>127</v>
      </c>
    </row>
    <row r="379" spans="2:51" s="6" customFormat="1" ht="15.75" customHeight="1">
      <c r="B379" s="161"/>
      <c r="C379" s="162"/>
      <c r="D379" s="169" t="s">
        <v>147</v>
      </c>
      <c r="E379" s="162"/>
      <c r="F379" s="163" t="s">
        <v>852</v>
      </c>
      <c r="G379" s="162"/>
      <c r="H379" s="164">
        <v>50.5</v>
      </c>
      <c r="J379" s="162"/>
      <c r="K379" s="162"/>
      <c r="L379" s="165"/>
      <c r="M379" s="166"/>
      <c r="N379" s="162"/>
      <c r="O379" s="162"/>
      <c r="P379" s="162"/>
      <c r="Q379" s="162"/>
      <c r="R379" s="162"/>
      <c r="S379" s="162"/>
      <c r="T379" s="167"/>
      <c r="AT379" s="168" t="s">
        <v>147</v>
      </c>
      <c r="AU379" s="168" t="s">
        <v>142</v>
      </c>
      <c r="AV379" s="168" t="s">
        <v>21</v>
      </c>
      <c r="AW379" s="168" t="s">
        <v>106</v>
      </c>
      <c r="AX379" s="168" t="s">
        <v>77</v>
      </c>
      <c r="AY379" s="168" t="s">
        <v>127</v>
      </c>
    </row>
    <row r="380" spans="2:51" s="6" customFormat="1" ht="15.75" customHeight="1">
      <c r="B380" s="170"/>
      <c r="C380" s="171"/>
      <c r="D380" s="169" t="s">
        <v>147</v>
      </c>
      <c r="E380" s="171"/>
      <c r="F380" s="172" t="s">
        <v>151</v>
      </c>
      <c r="G380" s="171"/>
      <c r="H380" s="173">
        <v>50.5</v>
      </c>
      <c r="J380" s="171"/>
      <c r="K380" s="171"/>
      <c r="L380" s="174"/>
      <c r="M380" s="175"/>
      <c r="N380" s="171"/>
      <c r="O380" s="171"/>
      <c r="P380" s="171"/>
      <c r="Q380" s="171"/>
      <c r="R380" s="171"/>
      <c r="S380" s="171"/>
      <c r="T380" s="176"/>
      <c r="AT380" s="177" t="s">
        <v>147</v>
      </c>
      <c r="AU380" s="177" t="s">
        <v>142</v>
      </c>
      <c r="AV380" s="177" t="s">
        <v>134</v>
      </c>
      <c r="AW380" s="177" t="s">
        <v>106</v>
      </c>
      <c r="AX380" s="177" t="s">
        <v>22</v>
      </c>
      <c r="AY380" s="177" t="s">
        <v>127</v>
      </c>
    </row>
    <row r="381" spans="2:63" s="202" customFormat="1" ht="21.75" customHeight="1">
      <c r="B381" s="203"/>
      <c r="C381" s="204"/>
      <c r="D381" s="204" t="s">
        <v>76</v>
      </c>
      <c r="E381" s="204" t="s">
        <v>861</v>
      </c>
      <c r="F381" s="204" t="s">
        <v>862</v>
      </c>
      <c r="G381" s="204"/>
      <c r="H381" s="204"/>
      <c r="J381" s="205">
        <f>$BK$381</f>
        <v>0</v>
      </c>
      <c r="K381" s="204"/>
      <c r="L381" s="206"/>
      <c r="M381" s="207"/>
      <c r="N381" s="204"/>
      <c r="O381" s="204"/>
      <c r="P381" s="208">
        <f>SUM($P$382:$P$478)</f>
        <v>0</v>
      </c>
      <c r="Q381" s="204"/>
      <c r="R381" s="208">
        <f>SUM($R$382:$R$478)</f>
        <v>4.467269999999999</v>
      </c>
      <c r="S381" s="204"/>
      <c r="T381" s="209">
        <f>SUM($T$382:$T$478)</f>
        <v>0</v>
      </c>
      <c r="AR381" s="210" t="s">
        <v>21</v>
      </c>
      <c r="AT381" s="210" t="s">
        <v>76</v>
      </c>
      <c r="AU381" s="210" t="s">
        <v>142</v>
      </c>
      <c r="AY381" s="210" t="s">
        <v>127</v>
      </c>
      <c r="BK381" s="211">
        <f>SUM($BK$382:$BK$478)</f>
        <v>0</v>
      </c>
    </row>
    <row r="382" spans="2:65" s="6" customFormat="1" ht="15.75" customHeight="1">
      <c r="B382" s="24"/>
      <c r="C382" s="181" t="s">
        <v>863</v>
      </c>
      <c r="D382" s="181" t="s">
        <v>286</v>
      </c>
      <c r="E382" s="182" t="s">
        <v>864</v>
      </c>
      <c r="F382" s="183" t="s">
        <v>739</v>
      </c>
      <c r="G382" s="184" t="s">
        <v>154</v>
      </c>
      <c r="H382" s="185">
        <v>71</v>
      </c>
      <c r="I382" s="186"/>
      <c r="J382" s="187">
        <f>ROUND($I$382*$H$382,2)</f>
        <v>0</v>
      </c>
      <c r="K382" s="183"/>
      <c r="L382" s="188"/>
      <c r="M382" s="189"/>
      <c r="N382" s="190" t="s">
        <v>48</v>
      </c>
      <c r="O382" s="25"/>
      <c r="P382" s="25"/>
      <c r="Q382" s="156">
        <v>0</v>
      </c>
      <c r="R382" s="156">
        <f>$Q$382*$H$382</f>
        <v>0</v>
      </c>
      <c r="S382" s="156">
        <v>0</v>
      </c>
      <c r="T382" s="157">
        <f>$S$382*$H$382</f>
        <v>0</v>
      </c>
      <c r="AR382" s="91" t="s">
        <v>608</v>
      </c>
      <c r="AT382" s="91" t="s">
        <v>286</v>
      </c>
      <c r="AU382" s="91" t="s">
        <v>134</v>
      </c>
      <c r="AY382" s="6" t="s">
        <v>127</v>
      </c>
      <c r="BE382" s="158">
        <f>IF($N$382="základní",$J$382,0)</f>
        <v>0</v>
      </c>
      <c r="BF382" s="158">
        <f>IF($N$382="snížená",$J$382,0)</f>
        <v>0</v>
      </c>
      <c r="BG382" s="158">
        <f>IF($N$382="zákl. přenesená",$J$382,0)</f>
        <v>0</v>
      </c>
      <c r="BH382" s="158">
        <f>IF($N$382="sníž. přenesená",$J$382,0)</f>
        <v>0</v>
      </c>
      <c r="BI382" s="158">
        <f>IF($N$382="nulová",$J$382,0)</f>
        <v>0</v>
      </c>
      <c r="BJ382" s="91" t="s">
        <v>22</v>
      </c>
      <c r="BK382" s="158">
        <f>ROUND($I$382*$H$382,2)</f>
        <v>0</v>
      </c>
      <c r="BL382" s="91" t="s">
        <v>550</v>
      </c>
      <c r="BM382" s="91" t="s">
        <v>865</v>
      </c>
    </row>
    <row r="383" spans="2:51" s="6" customFormat="1" ht="15.75" customHeight="1">
      <c r="B383" s="195"/>
      <c r="C383" s="196"/>
      <c r="D383" s="159" t="s">
        <v>147</v>
      </c>
      <c r="E383" s="197"/>
      <c r="F383" s="197" t="s">
        <v>667</v>
      </c>
      <c r="G383" s="196"/>
      <c r="H383" s="196"/>
      <c r="J383" s="196"/>
      <c r="K383" s="196"/>
      <c r="L383" s="198"/>
      <c r="M383" s="199"/>
      <c r="N383" s="196"/>
      <c r="O383" s="196"/>
      <c r="P383" s="196"/>
      <c r="Q383" s="196"/>
      <c r="R383" s="196"/>
      <c r="S383" s="196"/>
      <c r="T383" s="200"/>
      <c r="AT383" s="201" t="s">
        <v>147</v>
      </c>
      <c r="AU383" s="201" t="s">
        <v>134</v>
      </c>
      <c r="AV383" s="201" t="s">
        <v>22</v>
      </c>
      <c r="AW383" s="201" t="s">
        <v>106</v>
      </c>
      <c r="AX383" s="201" t="s">
        <v>77</v>
      </c>
      <c r="AY383" s="201" t="s">
        <v>127</v>
      </c>
    </row>
    <row r="384" spans="2:51" s="6" customFormat="1" ht="15.75" customHeight="1">
      <c r="B384" s="161"/>
      <c r="C384" s="162"/>
      <c r="D384" s="169" t="s">
        <v>147</v>
      </c>
      <c r="E384" s="162"/>
      <c r="F384" s="163" t="s">
        <v>863</v>
      </c>
      <c r="G384" s="162"/>
      <c r="H384" s="164">
        <v>71</v>
      </c>
      <c r="J384" s="162"/>
      <c r="K384" s="162"/>
      <c r="L384" s="165"/>
      <c r="M384" s="166"/>
      <c r="N384" s="162"/>
      <c r="O384" s="162"/>
      <c r="P384" s="162"/>
      <c r="Q384" s="162"/>
      <c r="R384" s="162"/>
      <c r="S384" s="162"/>
      <c r="T384" s="167"/>
      <c r="AT384" s="168" t="s">
        <v>147</v>
      </c>
      <c r="AU384" s="168" t="s">
        <v>134</v>
      </c>
      <c r="AV384" s="168" t="s">
        <v>21</v>
      </c>
      <c r="AW384" s="168" t="s">
        <v>106</v>
      </c>
      <c r="AX384" s="168" t="s">
        <v>77</v>
      </c>
      <c r="AY384" s="168" t="s">
        <v>127</v>
      </c>
    </row>
    <row r="385" spans="2:51" s="6" customFormat="1" ht="15.75" customHeight="1">
      <c r="B385" s="170"/>
      <c r="C385" s="171"/>
      <c r="D385" s="169" t="s">
        <v>147</v>
      </c>
      <c r="E385" s="171"/>
      <c r="F385" s="172" t="s">
        <v>151</v>
      </c>
      <c r="G385" s="171"/>
      <c r="H385" s="173">
        <v>71</v>
      </c>
      <c r="J385" s="171"/>
      <c r="K385" s="171"/>
      <c r="L385" s="174"/>
      <c r="M385" s="175"/>
      <c r="N385" s="171"/>
      <c r="O385" s="171"/>
      <c r="P385" s="171"/>
      <c r="Q385" s="171"/>
      <c r="R385" s="171"/>
      <c r="S385" s="171"/>
      <c r="T385" s="176"/>
      <c r="AT385" s="177" t="s">
        <v>147</v>
      </c>
      <c r="AU385" s="177" t="s">
        <v>134</v>
      </c>
      <c r="AV385" s="177" t="s">
        <v>134</v>
      </c>
      <c r="AW385" s="177" t="s">
        <v>106</v>
      </c>
      <c r="AX385" s="177" t="s">
        <v>22</v>
      </c>
      <c r="AY385" s="177" t="s">
        <v>127</v>
      </c>
    </row>
    <row r="386" spans="2:65" s="6" customFormat="1" ht="15.75" customHeight="1">
      <c r="B386" s="24"/>
      <c r="C386" s="147" t="s">
        <v>866</v>
      </c>
      <c r="D386" s="147" t="s">
        <v>129</v>
      </c>
      <c r="E386" s="148" t="s">
        <v>867</v>
      </c>
      <c r="F386" s="149" t="s">
        <v>752</v>
      </c>
      <c r="G386" s="150" t="s">
        <v>154</v>
      </c>
      <c r="H386" s="151">
        <v>69</v>
      </c>
      <c r="I386" s="152"/>
      <c r="J386" s="153">
        <f>ROUND($I$386*$H$386,2)</f>
        <v>0</v>
      </c>
      <c r="K386" s="149"/>
      <c r="L386" s="44"/>
      <c r="M386" s="154"/>
      <c r="N386" s="155" t="s">
        <v>48</v>
      </c>
      <c r="O386" s="25"/>
      <c r="P386" s="25"/>
      <c r="Q386" s="156">
        <v>0</v>
      </c>
      <c r="R386" s="156">
        <f>$Q$386*$H$386</f>
        <v>0</v>
      </c>
      <c r="S386" s="156">
        <v>0</v>
      </c>
      <c r="T386" s="157">
        <f>$S$386*$H$386</f>
        <v>0</v>
      </c>
      <c r="AR386" s="91" t="s">
        <v>550</v>
      </c>
      <c r="AT386" s="91" t="s">
        <v>129</v>
      </c>
      <c r="AU386" s="91" t="s">
        <v>134</v>
      </c>
      <c r="AY386" s="6" t="s">
        <v>127</v>
      </c>
      <c r="BE386" s="158">
        <f>IF($N$386="základní",$J$386,0)</f>
        <v>0</v>
      </c>
      <c r="BF386" s="158">
        <f>IF($N$386="snížená",$J$386,0)</f>
        <v>0</v>
      </c>
      <c r="BG386" s="158">
        <f>IF($N$386="zákl. přenesená",$J$386,0)</f>
        <v>0</v>
      </c>
      <c r="BH386" s="158">
        <f>IF($N$386="sníž. přenesená",$J$386,0)</f>
        <v>0</v>
      </c>
      <c r="BI386" s="158">
        <f>IF($N$386="nulová",$J$386,0)</f>
        <v>0</v>
      </c>
      <c r="BJ386" s="91" t="s">
        <v>22</v>
      </c>
      <c r="BK386" s="158">
        <f>ROUND($I$386*$H$386,2)</f>
        <v>0</v>
      </c>
      <c r="BL386" s="91" t="s">
        <v>550</v>
      </c>
      <c r="BM386" s="91" t="s">
        <v>868</v>
      </c>
    </row>
    <row r="387" spans="2:51" s="6" customFormat="1" ht="15.75" customHeight="1">
      <c r="B387" s="195"/>
      <c r="C387" s="196"/>
      <c r="D387" s="159" t="s">
        <v>147</v>
      </c>
      <c r="E387" s="197"/>
      <c r="F387" s="197" t="s">
        <v>667</v>
      </c>
      <c r="G387" s="196"/>
      <c r="H387" s="196"/>
      <c r="J387" s="196"/>
      <c r="K387" s="196"/>
      <c r="L387" s="198"/>
      <c r="M387" s="199"/>
      <c r="N387" s="196"/>
      <c r="O387" s="196"/>
      <c r="P387" s="196"/>
      <c r="Q387" s="196"/>
      <c r="R387" s="196"/>
      <c r="S387" s="196"/>
      <c r="T387" s="200"/>
      <c r="AT387" s="201" t="s">
        <v>147</v>
      </c>
      <c r="AU387" s="201" t="s">
        <v>134</v>
      </c>
      <c r="AV387" s="201" t="s">
        <v>22</v>
      </c>
      <c r="AW387" s="201" t="s">
        <v>106</v>
      </c>
      <c r="AX387" s="201" t="s">
        <v>77</v>
      </c>
      <c r="AY387" s="201" t="s">
        <v>127</v>
      </c>
    </row>
    <row r="388" spans="2:51" s="6" customFormat="1" ht="15.75" customHeight="1">
      <c r="B388" s="161"/>
      <c r="C388" s="162"/>
      <c r="D388" s="169" t="s">
        <v>147</v>
      </c>
      <c r="E388" s="162" t="s">
        <v>589</v>
      </c>
      <c r="F388" s="163" t="s">
        <v>577</v>
      </c>
      <c r="G388" s="162"/>
      <c r="H388" s="164">
        <v>69</v>
      </c>
      <c r="J388" s="162"/>
      <c r="K388" s="162"/>
      <c r="L388" s="165"/>
      <c r="M388" s="166"/>
      <c r="N388" s="162"/>
      <c r="O388" s="162"/>
      <c r="P388" s="162"/>
      <c r="Q388" s="162"/>
      <c r="R388" s="162"/>
      <c r="S388" s="162"/>
      <c r="T388" s="167"/>
      <c r="AT388" s="168" t="s">
        <v>147</v>
      </c>
      <c r="AU388" s="168" t="s">
        <v>134</v>
      </c>
      <c r="AV388" s="168" t="s">
        <v>21</v>
      </c>
      <c r="AW388" s="168" t="s">
        <v>106</v>
      </c>
      <c r="AX388" s="168" t="s">
        <v>77</v>
      </c>
      <c r="AY388" s="168" t="s">
        <v>127</v>
      </c>
    </row>
    <row r="389" spans="2:51" s="6" customFormat="1" ht="15.75" customHeight="1">
      <c r="B389" s="170"/>
      <c r="C389" s="171"/>
      <c r="D389" s="169" t="s">
        <v>147</v>
      </c>
      <c r="E389" s="171"/>
      <c r="F389" s="172" t="s">
        <v>151</v>
      </c>
      <c r="G389" s="171"/>
      <c r="H389" s="173">
        <v>69</v>
      </c>
      <c r="J389" s="171"/>
      <c r="K389" s="171"/>
      <c r="L389" s="174"/>
      <c r="M389" s="175"/>
      <c r="N389" s="171"/>
      <c r="O389" s="171"/>
      <c r="P389" s="171"/>
      <c r="Q389" s="171"/>
      <c r="R389" s="171"/>
      <c r="S389" s="171"/>
      <c r="T389" s="176"/>
      <c r="AT389" s="177" t="s">
        <v>147</v>
      </c>
      <c r="AU389" s="177" t="s">
        <v>134</v>
      </c>
      <c r="AV389" s="177" t="s">
        <v>134</v>
      </c>
      <c r="AW389" s="177" t="s">
        <v>106</v>
      </c>
      <c r="AX389" s="177" t="s">
        <v>22</v>
      </c>
      <c r="AY389" s="177" t="s">
        <v>127</v>
      </c>
    </row>
    <row r="390" spans="2:65" s="6" customFormat="1" ht="15.75" customHeight="1">
      <c r="B390" s="24"/>
      <c r="C390" s="147" t="s">
        <v>869</v>
      </c>
      <c r="D390" s="147" t="s">
        <v>129</v>
      </c>
      <c r="E390" s="148" t="s">
        <v>870</v>
      </c>
      <c r="F390" s="149" t="s">
        <v>756</v>
      </c>
      <c r="G390" s="150" t="s">
        <v>154</v>
      </c>
      <c r="H390" s="151">
        <v>2</v>
      </c>
      <c r="I390" s="152"/>
      <c r="J390" s="153">
        <f>ROUND($I$390*$H$390,2)</f>
        <v>0</v>
      </c>
      <c r="K390" s="149"/>
      <c r="L390" s="44"/>
      <c r="M390" s="154"/>
      <c r="N390" s="155" t="s">
        <v>48</v>
      </c>
      <c r="O390" s="25"/>
      <c r="P390" s="25"/>
      <c r="Q390" s="156">
        <v>0</v>
      </c>
      <c r="R390" s="156">
        <f>$Q$390*$H$390</f>
        <v>0</v>
      </c>
      <c r="S390" s="156">
        <v>0</v>
      </c>
      <c r="T390" s="157">
        <f>$S$390*$H$390</f>
        <v>0</v>
      </c>
      <c r="AR390" s="91" t="s">
        <v>550</v>
      </c>
      <c r="AT390" s="91" t="s">
        <v>129</v>
      </c>
      <c r="AU390" s="91" t="s">
        <v>134</v>
      </c>
      <c r="AY390" s="6" t="s">
        <v>127</v>
      </c>
      <c r="BE390" s="158">
        <f>IF($N$390="základní",$J$390,0)</f>
        <v>0</v>
      </c>
      <c r="BF390" s="158">
        <f>IF($N$390="snížená",$J$390,0)</f>
        <v>0</v>
      </c>
      <c r="BG390" s="158">
        <f>IF($N$390="zákl. přenesená",$J$390,0)</f>
        <v>0</v>
      </c>
      <c r="BH390" s="158">
        <f>IF($N$390="sníž. přenesená",$J$390,0)</f>
        <v>0</v>
      </c>
      <c r="BI390" s="158">
        <f>IF($N$390="nulová",$J$390,0)</f>
        <v>0</v>
      </c>
      <c r="BJ390" s="91" t="s">
        <v>22</v>
      </c>
      <c r="BK390" s="158">
        <f>ROUND($I$390*$H$390,2)</f>
        <v>0</v>
      </c>
      <c r="BL390" s="91" t="s">
        <v>550</v>
      </c>
      <c r="BM390" s="91" t="s">
        <v>871</v>
      </c>
    </row>
    <row r="391" spans="2:51" s="6" customFormat="1" ht="15.75" customHeight="1">
      <c r="B391" s="195"/>
      <c r="C391" s="196"/>
      <c r="D391" s="159" t="s">
        <v>147</v>
      </c>
      <c r="E391" s="197"/>
      <c r="F391" s="197" t="s">
        <v>758</v>
      </c>
      <c r="G391" s="196"/>
      <c r="H391" s="196"/>
      <c r="J391" s="196"/>
      <c r="K391" s="196"/>
      <c r="L391" s="198"/>
      <c r="M391" s="199"/>
      <c r="N391" s="196"/>
      <c r="O391" s="196"/>
      <c r="P391" s="196"/>
      <c r="Q391" s="196"/>
      <c r="R391" s="196"/>
      <c r="S391" s="196"/>
      <c r="T391" s="200"/>
      <c r="AT391" s="201" t="s">
        <v>147</v>
      </c>
      <c r="AU391" s="201" t="s">
        <v>134</v>
      </c>
      <c r="AV391" s="201" t="s">
        <v>22</v>
      </c>
      <c r="AW391" s="201" t="s">
        <v>106</v>
      </c>
      <c r="AX391" s="201" t="s">
        <v>77</v>
      </c>
      <c r="AY391" s="201" t="s">
        <v>127</v>
      </c>
    </row>
    <row r="392" spans="2:51" s="6" customFormat="1" ht="15.75" customHeight="1">
      <c r="B392" s="161"/>
      <c r="C392" s="162"/>
      <c r="D392" s="169" t="s">
        <v>147</v>
      </c>
      <c r="E392" s="162" t="s">
        <v>583</v>
      </c>
      <c r="F392" s="163" t="s">
        <v>21</v>
      </c>
      <c r="G392" s="162"/>
      <c r="H392" s="164">
        <v>2</v>
      </c>
      <c r="J392" s="162"/>
      <c r="K392" s="162"/>
      <c r="L392" s="165"/>
      <c r="M392" s="166"/>
      <c r="N392" s="162"/>
      <c r="O392" s="162"/>
      <c r="P392" s="162"/>
      <c r="Q392" s="162"/>
      <c r="R392" s="162"/>
      <c r="S392" s="162"/>
      <c r="T392" s="167"/>
      <c r="AT392" s="168" t="s">
        <v>147</v>
      </c>
      <c r="AU392" s="168" t="s">
        <v>134</v>
      </c>
      <c r="AV392" s="168" t="s">
        <v>21</v>
      </c>
      <c r="AW392" s="168" t="s">
        <v>106</v>
      </c>
      <c r="AX392" s="168" t="s">
        <v>77</v>
      </c>
      <c r="AY392" s="168" t="s">
        <v>127</v>
      </c>
    </row>
    <row r="393" spans="2:51" s="6" customFormat="1" ht="15.75" customHeight="1">
      <c r="B393" s="170"/>
      <c r="C393" s="171"/>
      <c r="D393" s="169" t="s">
        <v>147</v>
      </c>
      <c r="E393" s="171"/>
      <c r="F393" s="172" t="s">
        <v>151</v>
      </c>
      <c r="G393" s="171"/>
      <c r="H393" s="173">
        <v>2</v>
      </c>
      <c r="J393" s="171"/>
      <c r="K393" s="171"/>
      <c r="L393" s="174"/>
      <c r="M393" s="175"/>
      <c r="N393" s="171"/>
      <c r="O393" s="171"/>
      <c r="P393" s="171"/>
      <c r="Q393" s="171"/>
      <c r="R393" s="171"/>
      <c r="S393" s="171"/>
      <c r="T393" s="176"/>
      <c r="AT393" s="177" t="s">
        <v>147</v>
      </c>
      <c r="AU393" s="177" t="s">
        <v>134</v>
      </c>
      <c r="AV393" s="177" t="s">
        <v>134</v>
      </c>
      <c r="AW393" s="177" t="s">
        <v>106</v>
      </c>
      <c r="AX393" s="177" t="s">
        <v>22</v>
      </c>
      <c r="AY393" s="177" t="s">
        <v>127</v>
      </c>
    </row>
    <row r="394" spans="2:65" s="6" customFormat="1" ht="15.75" customHeight="1">
      <c r="B394" s="24"/>
      <c r="C394" s="147" t="s">
        <v>872</v>
      </c>
      <c r="D394" s="147" t="s">
        <v>129</v>
      </c>
      <c r="E394" s="148" t="s">
        <v>873</v>
      </c>
      <c r="F394" s="149" t="s">
        <v>760</v>
      </c>
      <c r="G394" s="150" t="s">
        <v>154</v>
      </c>
      <c r="H394" s="151">
        <v>69</v>
      </c>
      <c r="I394" s="152"/>
      <c r="J394" s="153">
        <f>ROUND($I$394*$H$394,2)</f>
        <v>0</v>
      </c>
      <c r="K394" s="149"/>
      <c r="L394" s="44"/>
      <c r="M394" s="154"/>
      <c r="N394" s="155" t="s">
        <v>48</v>
      </c>
      <c r="O394" s="25"/>
      <c r="P394" s="25"/>
      <c r="Q394" s="156">
        <v>0.06279</v>
      </c>
      <c r="R394" s="156">
        <f>$Q$394*$H$394</f>
        <v>4.33251</v>
      </c>
      <c r="S394" s="156">
        <v>0</v>
      </c>
      <c r="T394" s="157">
        <f>$S$394*$H$394</f>
        <v>0</v>
      </c>
      <c r="AR394" s="91" t="s">
        <v>550</v>
      </c>
      <c r="AT394" s="91" t="s">
        <v>129</v>
      </c>
      <c r="AU394" s="91" t="s">
        <v>134</v>
      </c>
      <c r="AY394" s="6" t="s">
        <v>127</v>
      </c>
      <c r="BE394" s="158">
        <f>IF($N$394="základní",$J$394,0)</f>
        <v>0</v>
      </c>
      <c r="BF394" s="158">
        <f>IF($N$394="snížená",$J$394,0)</f>
        <v>0</v>
      </c>
      <c r="BG394" s="158">
        <f>IF($N$394="zákl. přenesená",$J$394,0)</f>
        <v>0</v>
      </c>
      <c r="BH394" s="158">
        <f>IF($N$394="sníž. přenesená",$J$394,0)</f>
        <v>0</v>
      </c>
      <c r="BI394" s="158">
        <f>IF($N$394="nulová",$J$394,0)</f>
        <v>0</v>
      </c>
      <c r="BJ394" s="91" t="s">
        <v>22</v>
      </c>
      <c r="BK394" s="158">
        <f>ROUND($I$394*$H$394,2)</f>
        <v>0</v>
      </c>
      <c r="BL394" s="91" t="s">
        <v>550</v>
      </c>
      <c r="BM394" s="91" t="s">
        <v>874</v>
      </c>
    </row>
    <row r="395" spans="2:51" s="6" customFormat="1" ht="15.75" customHeight="1">
      <c r="B395" s="195"/>
      <c r="C395" s="196"/>
      <c r="D395" s="159" t="s">
        <v>147</v>
      </c>
      <c r="E395" s="197"/>
      <c r="F395" s="197" t="s">
        <v>762</v>
      </c>
      <c r="G395" s="196"/>
      <c r="H395" s="196"/>
      <c r="J395" s="196"/>
      <c r="K395" s="196"/>
      <c r="L395" s="198"/>
      <c r="M395" s="199"/>
      <c r="N395" s="196"/>
      <c r="O395" s="196"/>
      <c r="P395" s="196"/>
      <c r="Q395" s="196"/>
      <c r="R395" s="196"/>
      <c r="S395" s="196"/>
      <c r="T395" s="200"/>
      <c r="AT395" s="201" t="s">
        <v>147</v>
      </c>
      <c r="AU395" s="201" t="s">
        <v>134</v>
      </c>
      <c r="AV395" s="201" t="s">
        <v>22</v>
      </c>
      <c r="AW395" s="201" t="s">
        <v>106</v>
      </c>
      <c r="AX395" s="201" t="s">
        <v>77</v>
      </c>
      <c r="AY395" s="201" t="s">
        <v>127</v>
      </c>
    </row>
    <row r="396" spans="2:51" s="6" customFormat="1" ht="15.75" customHeight="1">
      <c r="B396" s="161"/>
      <c r="C396" s="162"/>
      <c r="D396" s="169" t="s">
        <v>147</v>
      </c>
      <c r="E396" s="162"/>
      <c r="F396" s="163" t="s">
        <v>589</v>
      </c>
      <c r="G396" s="162"/>
      <c r="H396" s="164">
        <v>69</v>
      </c>
      <c r="J396" s="162"/>
      <c r="K396" s="162"/>
      <c r="L396" s="165"/>
      <c r="M396" s="166"/>
      <c r="N396" s="162"/>
      <c r="O396" s="162"/>
      <c r="P396" s="162"/>
      <c r="Q396" s="162"/>
      <c r="R396" s="162"/>
      <c r="S396" s="162"/>
      <c r="T396" s="167"/>
      <c r="AT396" s="168" t="s">
        <v>147</v>
      </c>
      <c r="AU396" s="168" t="s">
        <v>134</v>
      </c>
      <c r="AV396" s="168" t="s">
        <v>21</v>
      </c>
      <c r="AW396" s="168" t="s">
        <v>106</v>
      </c>
      <c r="AX396" s="168" t="s">
        <v>77</v>
      </c>
      <c r="AY396" s="168" t="s">
        <v>127</v>
      </c>
    </row>
    <row r="397" spans="2:51" s="6" customFormat="1" ht="15.75" customHeight="1">
      <c r="B397" s="170"/>
      <c r="C397" s="171"/>
      <c r="D397" s="169" t="s">
        <v>147</v>
      </c>
      <c r="E397" s="171"/>
      <c r="F397" s="172" t="s">
        <v>151</v>
      </c>
      <c r="G397" s="171"/>
      <c r="H397" s="173">
        <v>69</v>
      </c>
      <c r="J397" s="171"/>
      <c r="K397" s="171"/>
      <c r="L397" s="174"/>
      <c r="M397" s="175"/>
      <c r="N397" s="171"/>
      <c r="O397" s="171"/>
      <c r="P397" s="171"/>
      <c r="Q397" s="171"/>
      <c r="R397" s="171"/>
      <c r="S397" s="171"/>
      <c r="T397" s="176"/>
      <c r="AT397" s="177" t="s">
        <v>147</v>
      </c>
      <c r="AU397" s="177" t="s">
        <v>134</v>
      </c>
      <c r="AV397" s="177" t="s">
        <v>134</v>
      </c>
      <c r="AW397" s="177" t="s">
        <v>106</v>
      </c>
      <c r="AX397" s="177" t="s">
        <v>22</v>
      </c>
      <c r="AY397" s="177" t="s">
        <v>127</v>
      </c>
    </row>
    <row r="398" spans="2:65" s="6" customFormat="1" ht="15.75" customHeight="1">
      <c r="B398" s="24"/>
      <c r="C398" s="181" t="s">
        <v>803</v>
      </c>
      <c r="D398" s="181" t="s">
        <v>286</v>
      </c>
      <c r="E398" s="182" t="s">
        <v>875</v>
      </c>
      <c r="F398" s="183" t="s">
        <v>763</v>
      </c>
      <c r="G398" s="184" t="s">
        <v>154</v>
      </c>
      <c r="H398" s="185">
        <v>69</v>
      </c>
      <c r="I398" s="186"/>
      <c r="J398" s="187">
        <f>ROUND($I$398*$H$398,2)</f>
        <v>0</v>
      </c>
      <c r="K398" s="183"/>
      <c r="L398" s="188"/>
      <c r="M398" s="189"/>
      <c r="N398" s="190" t="s">
        <v>48</v>
      </c>
      <c r="O398" s="25"/>
      <c r="P398" s="25"/>
      <c r="Q398" s="156">
        <v>0</v>
      </c>
      <c r="R398" s="156">
        <f>$Q$398*$H$398</f>
        <v>0</v>
      </c>
      <c r="S398" s="156">
        <v>0</v>
      </c>
      <c r="T398" s="157">
        <f>$S$398*$H$398</f>
        <v>0</v>
      </c>
      <c r="AR398" s="91" t="s">
        <v>685</v>
      </c>
      <c r="AT398" s="91" t="s">
        <v>286</v>
      </c>
      <c r="AU398" s="91" t="s">
        <v>134</v>
      </c>
      <c r="AY398" s="6" t="s">
        <v>127</v>
      </c>
      <c r="BE398" s="158">
        <f>IF($N$398="základní",$J$398,0)</f>
        <v>0</v>
      </c>
      <c r="BF398" s="158">
        <f>IF($N$398="snížená",$J$398,0)</f>
        <v>0</v>
      </c>
      <c r="BG398" s="158">
        <f>IF($N$398="zákl. přenesená",$J$398,0)</f>
        <v>0</v>
      </c>
      <c r="BH398" s="158">
        <f>IF($N$398="sníž. přenesená",$J$398,0)</f>
        <v>0</v>
      </c>
      <c r="BI398" s="158">
        <f>IF($N$398="nulová",$J$398,0)</f>
        <v>0</v>
      </c>
      <c r="BJ398" s="91" t="s">
        <v>22</v>
      </c>
      <c r="BK398" s="158">
        <f>ROUND($I$398*$H$398,2)</f>
        <v>0</v>
      </c>
      <c r="BL398" s="91" t="s">
        <v>685</v>
      </c>
      <c r="BM398" s="91" t="s">
        <v>876</v>
      </c>
    </row>
    <row r="399" spans="2:51" s="6" customFormat="1" ht="15.75" customHeight="1">
      <c r="B399" s="195"/>
      <c r="C399" s="196"/>
      <c r="D399" s="159" t="s">
        <v>147</v>
      </c>
      <c r="E399" s="197"/>
      <c r="F399" s="197" t="s">
        <v>762</v>
      </c>
      <c r="G399" s="196"/>
      <c r="H399" s="196"/>
      <c r="J399" s="196"/>
      <c r="K399" s="196"/>
      <c r="L399" s="198"/>
      <c r="M399" s="199"/>
      <c r="N399" s="196"/>
      <c r="O399" s="196"/>
      <c r="P399" s="196"/>
      <c r="Q399" s="196"/>
      <c r="R399" s="196"/>
      <c r="S399" s="196"/>
      <c r="T399" s="200"/>
      <c r="AT399" s="201" t="s">
        <v>147</v>
      </c>
      <c r="AU399" s="201" t="s">
        <v>134</v>
      </c>
      <c r="AV399" s="201" t="s">
        <v>22</v>
      </c>
      <c r="AW399" s="201" t="s">
        <v>106</v>
      </c>
      <c r="AX399" s="201" t="s">
        <v>77</v>
      </c>
      <c r="AY399" s="201" t="s">
        <v>127</v>
      </c>
    </row>
    <row r="400" spans="2:51" s="6" customFormat="1" ht="15.75" customHeight="1">
      <c r="B400" s="161"/>
      <c r="C400" s="162"/>
      <c r="D400" s="169" t="s">
        <v>147</v>
      </c>
      <c r="E400" s="162"/>
      <c r="F400" s="163" t="s">
        <v>589</v>
      </c>
      <c r="G400" s="162"/>
      <c r="H400" s="164">
        <v>69</v>
      </c>
      <c r="J400" s="162"/>
      <c r="K400" s="162"/>
      <c r="L400" s="165"/>
      <c r="M400" s="166"/>
      <c r="N400" s="162"/>
      <c r="O400" s="162"/>
      <c r="P400" s="162"/>
      <c r="Q400" s="162"/>
      <c r="R400" s="162"/>
      <c r="S400" s="162"/>
      <c r="T400" s="167"/>
      <c r="AT400" s="168" t="s">
        <v>147</v>
      </c>
      <c r="AU400" s="168" t="s">
        <v>134</v>
      </c>
      <c r="AV400" s="168" t="s">
        <v>21</v>
      </c>
      <c r="AW400" s="168" t="s">
        <v>106</v>
      </c>
      <c r="AX400" s="168" t="s">
        <v>77</v>
      </c>
      <c r="AY400" s="168" t="s">
        <v>127</v>
      </c>
    </row>
    <row r="401" spans="2:51" s="6" customFormat="1" ht="15.75" customHeight="1">
      <c r="B401" s="170"/>
      <c r="C401" s="171"/>
      <c r="D401" s="169" t="s">
        <v>147</v>
      </c>
      <c r="E401" s="171"/>
      <c r="F401" s="172" t="s">
        <v>151</v>
      </c>
      <c r="G401" s="171"/>
      <c r="H401" s="173">
        <v>69</v>
      </c>
      <c r="J401" s="171"/>
      <c r="K401" s="171"/>
      <c r="L401" s="174"/>
      <c r="M401" s="175"/>
      <c r="N401" s="171"/>
      <c r="O401" s="171"/>
      <c r="P401" s="171"/>
      <c r="Q401" s="171"/>
      <c r="R401" s="171"/>
      <c r="S401" s="171"/>
      <c r="T401" s="176"/>
      <c r="AT401" s="177" t="s">
        <v>147</v>
      </c>
      <c r="AU401" s="177" t="s">
        <v>134</v>
      </c>
      <c r="AV401" s="177" t="s">
        <v>134</v>
      </c>
      <c r="AW401" s="177" t="s">
        <v>106</v>
      </c>
      <c r="AX401" s="177" t="s">
        <v>22</v>
      </c>
      <c r="AY401" s="177" t="s">
        <v>127</v>
      </c>
    </row>
    <row r="402" spans="2:65" s="6" customFormat="1" ht="15.75" customHeight="1">
      <c r="B402" s="24"/>
      <c r="C402" s="147" t="s">
        <v>877</v>
      </c>
      <c r="D402" s="147" t="s">
        <v>129</v>
      </c>
      <c r="E402" s="148" t="s">
        <v>878</v>
      </c>
      <c r="F402" s="149" t="s">
        <v>766</v>
      </c>
      <c r="G402" s="150" t="s">
        <v>154</v>
      </c>
      <c r="H402" s="151">
        <v>2</v>
      </c>
      <c r="I402" s="152"/>
      <c r="J402" s="153">
        <f>ROUND($I$402*$H$402,2)</f>
        <v>0</v>
      </c>
      <c r="K402" s="149"/>
      <c r="L402" s="44"/>
      <c r="M402" s="154"/>
      <c r="N402" s="155" t="s">
        <v>48</v>
      </c>
      <c r="O402" s="25"/>
      <c r="P402" s="25"/>
      <c r="Q402" s="156">
        <v>0.06265</v>
      </c>
      <c r="R402" s="156">
        <f>$Q$402*$H$402</f>
        <v>0.1253</v>
      </c>
      <c r="S402" s="156">
        <v>0</v>
      </c>
      <c r="T402" s="157">
        <f>$S$402*$H$402</f>
        <v>0</v>
      </c>
      <c r="AR402" s="91" t="s">
        <v>550</v>
      </c>
      <c r="AT402" s="91" t="s">
        <v>129</v>
      </c>
      <c r="AU402" s="91" t="s">
        <v>134</v>
      </c>
      <c r="AY402" s="6" t="s">
        <v>127</v>
      </c>
      <c r="BE402" s="158">
        <f>IF($N$402="základní",$J$402,0)</f>
        <v>0</v>
      </c>
      <c r="BF402" s="158">
        <f>IF($N$402="snížená",$J$402,0)</f>
        <v>0</v>
      </c>
      <c r="BG402" s="158">
        <f>IF($N$402="zákl. přenesená",$J$402,0)</f>
        <v>0</v>
      </c>
      <c r="BH402" s="158">
        <f>IF($N$402="sníž. přenesená",$J$402,0)</f>
        <v>0</v>
      </c>
      <c r="BI402" s="158">
        <f>IF($N$402="nulová",$J$402,0)</f>
        <v>0</v>
      </c>
      <c r="BJ402" s="91" t="s">
        <v>22</v>
      </c>
      <c r="BK402" s="158">
        <f>ROUND($I$402*$H$402,2)</f>
        <v>0</v>
      </c>
      <c r="BL402" s="91" t="s">
        <v>550</v>
      </c>
      <c r="BM402" s="91" t="s">
        <v>879</v>
      </c>
    </row>
    <row r="403" spans="2:51" s="6" customFormat="1" ht="15.75" customHeight="1">
      <c r="B403" s="195"/>
      <c r="C403" s="196"/>
      <c r="D403" s="159" t="s">
        <v>147</v>
      </c>
      <c r="E403" s="197"/>
      <c r="F403" s="197" t="s">
        <v>768</v>
      </c>
      <c r="G403" s="196"/>
      <c r="H403" s="196"/>
      <c r="J403" s="196"/>
      <c r="K403" s="196"/>
      <c r="L403" s="198"/>
      <c r="M403" s="199"/>
      <c r="N403" s="196"/>
      <c r="O403" s="196"/>
      <c r="P403" s="196"/>
      <c r="Q403" s="196"/>
      <c r="R403" s="196"/>
      <c r="S403" s="196"/>
      <c r="T403" s="200"/>
      <c r="AT403" s="201" t="s">
        <v>147</v>
      </c>
      <c r="AU403" s="201" t="s">
        <v>134</v>
      </c>
      <c r="AV403" s="201" t="s">
        <v>22</v>
      </c>
      <c r="AW403" s="201" t="s">
        <v>106</v>
      </c>
      <c r="AX403" s="201" t="s">
        <v>77</v>
      </c>
      <c r="AY403" s="201" t="s">
        <v>127</v>
      </c>
    </row>
    <row r="404" spans="2:51" s="6" customFormat="1" ht="15.75" customHeight="1">
      <c r="B404" s="161"/>
      <c r="C404" s="162"/>
      <c r="D404" s="169" t="s">
        <v>147</v>
      </c>
      <c r="E404" s="162"/>
      <c r="F404" s="163" t="s">
        <v>583</v>
      </c>
      <c r="G404" s="162"/>
      <c r="H404" s="164">
        <v>2</v>
      </c>
      <c r="J404" s="162"/>
      <c r="K404" s="162"/>
      <c r="L404" s="165"/>
      <c r="M404" s="166"/>
      <c r="N404" s="162"/>
      <c r="O404" s="162"/>
      <c r="P404" s="162"/>
      <c r="Q404" s="162"/>
      <c r="R404" s="162"/>
      <c r="S404" s="162"/>
      <c r="T404" s="167"/>
      <c r="AT404" s="168" t="s">
        <v>147</v>
      </c>
      <c r="AU404" s="168" t="s">
        <v>134</v>
      </c>
      <c r="AV404" s="168" t="s">
        <v>21</v>
      </c>
      <c r="AW404" s="168" t="s">
        <v>106</v>
      </c>
      <c r="AX404" s="168" t="s">
        <v>77</v>
      </c>
      <c r="AY404" s="168" t="s">
        <v>127</v>
      </c>
    </row>
    <row r="405" spans="2:51" s="6" customFormat="1" ht="15.75" customHeight="1">
      <c r="B405" s="170"/>
      <c r="C405" s="171"/>
      <c r="D405" s="169" t="s">
        <v>147</v>
      </c>
      <c r="E405" s="171"/>
      <c r="F405" s="172" t="s">
        <v>151</v>
      </c>
      <c r="G405" s="171"/>
      <c r="H405" s="173">
        <v>2</v>
      </c>
      <c r="J405" s="171"/>
      <c r="K405" s="171"/>
      <c r="L405" s="174"/>
      <c r="M405" s="175"/>
      <c r="N405" s="171"/>
      <c r="O405" s="171"/>
      <c r="P405" s="171"/>
      <c r="Q405" s="171"/>
      <c r="R405" s="171"/>
      <c r="S405" s="171"/>
      <c r="T405" s="176"/>
      <c r="AT405" s="177" t="s">
        <v>147</v>
      </c>
      <c r="AU405" s="177" t="s">
        <v>134</v>
      </c>
      <c r="AV405" s="177" t="s">
        <v>134</v>
      </c>
      <c r="AW405" s="177" t="s">
        <v>106</v>
      </c>
      <c r="AX405" s="177" t="s">
        <v>22</v>
      </c>
      <c r="AY405" s="177" t="s">
        <v>127</v>
      </c>
    </row>
    <row r="406" spans="2:65" s="6" customFormat="1" ht="15.75" customHeight="1">
      <c r="B406" s="24"/>
      <c r="C406" s="181" t="s">
        <v>880</v>
      </c>
      <c r="D406" s="181" t="s">
        <v>286</v>
      </c>
      <c r="E406" s="182" t="s">
        <v>881</v>
      </c>
      <c r="F406" s="183" t="s">
        <v>770</v>
      </c>
      <c r="G406" s="184" t="s">
        <v>154</v>
      </c>
      <c r="H406" s="185">
        <v>2</v>
      </c>
      <c r="I406" s="186"/>
      <c r="J406" s="187">
        <f>ROUND($I$406*$H$406,2)</f>
        <v>0</v>
      </c>
      <c r="K406" s="183"/>
      <c r="L406" s="188"/>
      <c r="M406" s="189"/>
      <c r="N406" s="190" t="s">
        <v>48</v>
      </c>
      <c r="O406" s="25"/>
      <c r="P406" s="25"/>
      <c r="Q406" s="156">
        <v>0.00052</v>
      </c>
      <c r="R406" s="156">
        <f>$Q$406*$H$406</f>
        <v>0.00104</v>
      </c>
      <c r="S406" s="156">
        <v>0</v>
      </c>
      <c r="T406" s="157">
        <f>$S$406*$H$406</f>
        <v>0</v>
      </c>
      <c r="AR406" s="91" t="s">
        <v>685</v>
      </c>
      <c r="AT406" s="91" t="s">
        <v>286</v>
      </c>
      <c r="AU406" s="91" t="s">
        <v>134</v>
      </c>
      <c r="AY406" s="6" t="s">
        <v>127</v>
      </c>
      <c r="BE406" s="158">
        <f>IF($N$406="základní",$J$406,0)</f>
        <v>0</v>
      </c>
      <c r="BF406" s="158">
        <f>IF($N$406="snížená",$J$406,0)</f>
        <v>0</v>
      </c>
      <c r="BG406" s="158">
        <f>IF($N$406="zákl. přenesená",$J$406,0)</f>
        <v>0</v>
      </c>
      <c r="BH406" s="158">
        <f>IF($N$406="sníž. přenesená",$J$406,0)</f>
        <v>0</v>
      </c>
      <c r="BI406" s="158">
        <f>IF($N$406="nulová",$J$406,0)</f>
        <v>0</v>
      </c>
      <c r="BJ406" s="91" t="s">
        <v>22</v>
      </c>
      <c r="BK406" s="158">
        <f>ROUND($I$406*$H$406,2)</f>
        <v>0</v>
      </c>
      <c r="BL406" s="91" t="s">
        <v>685</v>
      </c>
      <c r="BM406" s="91" t="s">
        <v>882</v>
      </c>
    </row>
    <row r="407" spans="2:47" s="6" customFormat="1" ht="30.75" customHeight="1">
      <c r="B407" s="24"/>
      <c r="C407" s="25"/>
      <c r="D407" s="159" t="s">
        <v>136</v>
      </c>
      <c r="E407" s="25"/>
      <c r="F407" s="160" t="s">
        <v>610</v>
      </c>
      <c r="G407" s="25"/>
      <c r="H407" s="25"/>
      <c r="J407" s="25"/>
      <c r="K407" s="25"/>
      <c r="L407" s="44"/>
      <c r="M407" s="57"/>
      <c r="N407" s="25"/>
      <c r="O407" s="25"/>
      <c r="P407" s="25"/>
      <c r="Q407" s="25"/>
      <c r="R407" s="25"/>
      <c r="S407" s="25"/>
      <c r="T407" s="58"/>
      <c r="AT407" s="6" t="s">
        <v>136</v>
      </c>
      <c r="AU407" s="6" t="s">
        <v>134</v>
      </c>
    </row>
    <row r="408" spans="2:51" s="6" customFormat="1" ht="15.75" customHeight="1">
      <c r="B408" s="195"/>
      <c r="C408" s="196"/>
      <c r="D408" s="169" t="s">
        <v>147</v>
      </c>
      <c r="E408" s="196"/>
      <c r="F408" s="197" t="s">
        <v>768</v>
      </c>
      <c r="G408" s="196"/>
      <c r="H408" s="196"/>
      <c r="J408" s="196"/>
      <c r="K408" s="196"/>
      <c r="L408" s="198"/>
      <c r="M408" s="199"/>
      <c r="N408" s="196"/>
      <c r="O408" s="196"/>
      <c r="P408" s="196"/>
      <c r="Q408" s="196"/>
      <c r="R408" s="196"/>
      <c r="S408" s="196"/>
      <c r="T408" s="200"/>
      <c r="AT408" s="201" t="s">
        <v>147</v>
      </c>
      <c r="AU408" s="201" t="s">
        <v>134</v>
      </c>
      <c r="AV408" s="201" t="s">
        <v>22</v>
      </c>
      <c r="AW408" s="201" t="s">
        <v>106</v>
      </c>
      <c r="AX408" s="201" t="s">
        <v>77</v>
      </c>
      <c r="AY408" s="201" t="s">
        <v>127</v>
      </c>
    </row>
    <row r="409" spans="2:51" s="6" customFormat="1" ht="15.75" customHeight="1">
      <c r="B409" s="161"/>
      <c r="C409" s="162"/>
      <c r="D409" s="169" t="s">
        <v>147</v>
      </c>
      <c r="E409" s="162"/>
      <c r="F409" s="163" t="s">
        <v>583</v>
      </c>
      <c r="G409" s="162"/>
      <c r="H409" s="164">
        <v>2</v>
      </c>
      <c r="J409" s="162"/>
      <c r="K409" s="162"/>
      <c r="L409" s="165"/>
      <c r="M409" s="166"/>
      <c r="N409" s="162"/>
      <c r="O409" s="162"/>
      <c r="P409" s="162"/>
      <c r="Q409" s="162"/>
      <c r="R409" s="162"/>
      <c r="S409" s="162"/>
      <c r="T409" s="167"/>
      <c r="AT409" s="168" t="s">
        <v>147</v>
      </c>
      <c r="AU409" s="168" t="s">
        <v>134</v>
      </c>
      <c r="AV409" s="168" t="s">
        <v>21</v>
      </c>
      <c r="AW409" s="168" t="s">
        <v>106</v>
      </c>
      <c r="AX409" s="168" t="s">
        <v>77</v>
      </c>
      <c r="AY409" s="168" t="s">
        <v>127</v>
      </c>
    </row>
    <row r="410" spans="2:51" s="6" customFormat="1" ht="15.75" customHeight="1">
      <c r="B410" s="170"/>
      <c r="C410" s="171"/>
      <c r="D410" s="169" t="s">
        <v>147</v>
      </c>
      <c r="E410" s="171"/>
      <c r="F410" s="172" t="s">
        <v>151</v>
      </c>
      <c r="G410" s="171"/>
      <c r="H410" s="173">
        <v>2</v>
      </c>
      <c r="J410" s="171"/>
      <c r="K410" s="171"/>
      <c r="L410" s="174"/>
      <c r="M410" s="175"/>
      <c r="N410" s="171"/>
      <c r="O410" s="171"/>
      <c r="P410" s="171"/>
      <c r="Q410" s="171"/>
      <c r="R410" s="171"/>
      <c r="S410" s="171"/>
      <c r="T410" s="176"/>
      <c r="AT410" s="177" t="s">
        <v>147</v>
      </c>
      <c r="AU410" s="177" t="s">
        <v>134</v>
      </c>
      <c r="AV410" s="177" t="s">
        <v>134</v>
      </c>
      <c r="AW410" s="177" t="s">
        <v>106</v>
      </c>
      <c r="AX410" s="177" t="s">
        <v>22</v>
      </c>
      <c r="AY410" s="177" t="s">
        <v>127</v>
      </c>
    </row>
    <row r="411" spans="2:65" s="6" customFormat="1" ht="15.75" customHeight="1">
      <c r="B411" s="24"/>
      <c r="C411" s="147" t="s">
        <v>883</v>
      </c>
      <c r="D411" s="147" t="s">
        <v>129</v>
      </c>
      <c r="E411" s="148" t="s">
        <v>884</v>
      </c>
      <c r="F411" s="149" t="s">
        <v>782</v>
      </c>
      <c r="G411" s="150" t="s">
        <v>154</v>
      </c>
      <c r="H411" s="151">
        <v>2</v>
      </c>
      <c r="I411" s="152"/>
      <c r="J411" s="153">
        <f>ROUND($I$411*$H$411,2)</f>
        <v>0</v>
      </c>
      <c r="K411" s="149"/>
      <c r="L411" s="44"/>
      <c r="M411" s="154"/>
      <c r="N411" s="155" t="s">
        <v>48</v>
      </c>
      <c r="O411" s="25"/>
      <c r="P411" s="25"/>
      <c r="Q411" s="156">
        <v>0</v>
      </c>
      <c r="R411" s="156">
        <f>$Q$411*$H$411</f>
        <v>0</v>
      </c>
      <c r="S411" s="156">
        <v>0</v>
      </c>
      <c r="T411" s="157">
        <f>$S$411*$H$411</f>
        <v>0</v>
      </c>
      <c r="AR411" s="91" t="s">
        <v>550</v>
      </c>
      <c r="AT411" s="91" t="s">
        <v>129</v>
      </c>
      <c r="AU411" s="91" t="s">
        <v>134</v>
      </c>
      <c r="AY411" s="6" t="s">
        <v>127</v>
      </c>
      <c r="BE411" s="158">
        <f>IF($N$411="základní",$J$411,0)</f>
        <v>0</v>
      </c>
      <c r="BF411" s="158">
        <f>IF($N$411="snížená",$J$411,0)</f>
        <v>0</v>
      </c>
      <c r="BG411" s="158">
        <f>IF($N$411="zákl. přenesená",$J$411,0)</f>
        <v>0</v>
      </c>
      <c r="BH411" s="158">
        <f>IF($N$411="sníž. přenesená",$J$411,0)</f>
        <v>0</v>
      </c>
      <c r="BI411" s="158">
        <f>IF($N$411="nulová",$J$411,0)</f>
        <v>0</v>
      </c>
      <c r="BJ411" s="91" t="s">
        <v>22</v>
      </c>
      <c r="BK411" s="158">
        <f>ROUND($I$411*$H$411,2)</f>
        <v>0</v>
      </c>
      <c r="BL411" s="91" t="s">
        <v>550</v>
      </c>
      <c r="BM411" s="91" t="s">
        <v>885</v>
      </c>
    </row>
    <row r="412" spans="2:51" s="6" customFormat="1" ht="15.75" customHeight="1">
      <c r="B412" s="195"/>
      <c r="C412" s="196"/>
      <c r="D412" s="159" t="s">
        <v>147</v>
      </c>
      <c r="E412" s="197"/>
      <c r="F412" s="197" t="s">
        <v>784</v>
      </c>
      <c r="G412" s="196"/>
      <c r="H412" s="196"/>
      <c r="J412" s="196"/>
      <c r="K412" s="196"/>
      <c r="L412" s="198"/>
      <c r="M412" s="199"/>
      <c r="N412" s="196"/>
      <c r="O412" s="196"/>
      <c r="P412" s="196"/>
      <c r="Q412" s="196"/>
      <c r="R412" s="196"/>
      <c r="S412" s="196"/>
      <c r="T412" s="200"/>
      <c r="AT412" s="201" t="s">
        <v>147</v>
      </c>
      <c r="AU412" s="201" t="s">
        <v>134</v>
      </c>
      <c r="AV412" s="201" t="s">
        <v>22</v>
      </c>
      <c r="AW412" s="201" t="s">
        <v>106</v>
      </c>
      <c r="AX412" s="201" t="s">
        <v>77</v>
      </c>
      <c r="AY412" s="201" t="s">
        <v>127</v>
      </c>
    </row>
    <row r="413" spans="2:51" s="6" customFormat="1" ht="15.75" customHeight="1">
      <c r="B413" s="161"/>
      <c r="C413" s="162"/>
      <c r="D413" s="169" t="s">
        <v>147</v>
      </c>
      <c r="E413" s="162"/>
      <c r="F413" s="163" t="s">
        <v>583</v>
      </c>
      <c r="G413" s="162"/>
      <c r="H413" s="164">
        <v>2</v>
      </c>
      <c r="J413" s="162"/>
      <c r="K413" s="162"/>
      <c r="L413" s="165"/>
      <c r="M413" s="166"/>
      <c r="N413" s="162"/>
      <c r="O413" s="162"/>
      <c r="P413" s="162"/>
      <c r="Q413" s="162"/>
      <c r="R413" s="162"/>
      <c r="S413" s="162"/>
      <c r="T413" s="167"/>
      <c r="AT413" s="168" t="s">
        <v>147</v>
      </c>
      <c r="AU413" s="168" t="s">
        <v>134</v>
      </c>
      <c r="AV413" s="168" t="s">
        <v>21</v>
      </c>
      <c r="AW413" s="168" t="s">
        <v>106</v>
      </c>
      <c r="AX413" s="168" t="s">
        <v>77</v>
      </c>
      <c r="AY413" s="168" t="s">
        <v>127</v>
      </c>
    </row>
    <row r="414" spans="2:51" s="6" customFormat="1" ht="15.75" customHeight="1">
      <c r="B414" s="170"/>
      <c r="C414" s="171"/>
      <c r="D414" s="169" t="s">
        <v>147</v>
      </c>
      <c r="E414" s="171"/>
      <c r="F414" s="172" t="s">
        <v>151</v>
      </c>
      <c r="G414" s="171"/>
      <c r="H414" s="173">
        <v>2</v>
      </c>
      <c r="J414" s="171"/>
      <c r="K414" s="171"/>
      <c r="L414" s="174"/>
      <c r="M414" s="175"/>
      <c r="N414" s="171"/>
      <c r="O414" s="171"/>
      <c r="P414" s="171"/>
      <c r="Q414" s="171"/>
      <c r="R414" s="171"/>
      <c r="S414" s="171"/>
      <c r="T414" s="176"/>
      <c r="AT414" s="177" t="s">
        <v>147</v>
      </c>
      <c r="AU414" s="177" t="s">
        <v>134</v>
      </c>
      <c r="AV414" s="177" t="s">
        <v>134</v>
      </c>
      <c r="AW414" s="177" t="s">
        <v>106</v>
      </c>
      <c r="AX414" s="177" t="s">
        <v>22</v>
      </c>
      <c r="AY414" s="177" t="s">
        <v>127</v>
      </c>
    </row>
    <row r="415" spans="2:65" s="6" customFormat="1" ht="15.75" customHeight="1">
      <c r="B415" s="24"/>
      <c r="C415" s="147" t="s">
        <v>886</v>
      </c>
      <c r="D415" s="147" t="s">
        <v>129</v>
      </c>
      <c r="E415" s="148" t="s">
        <v>887</v>
      </c>
      <c r="F415" s="149" t="s">
        <v>786</v>
      </c>
      <c r="G415" s="150" t="s">
        <v>154</v>
      </c>
      <c r="H415" s="151">
        <v>69</v>
      </c>
      <c r="I415" s="152"/>
      <c r="J415" s="153">
        <f>ROUND($I$415*$H$415,2)</f>
        <v>0</v>
      </c>
      <c r="K415" s="149"/>
      <c r="L415" s="44"/>
      <c r="M415" s="154"/>
      <c r="N415" s="155" t="s">
        <v>48</v>
      </c>
      <c r="O415" s="25"/>
      <c r="P415" s="25"/>
      <c r="Q415" s="156">
        <v>0</v>
      </c>
      <c r="R415" s="156">
        <f>$Q$415*$H$415</f>
        <v>0</v>
      </c>
      <c r="S415" s="156">
        <v>0</v>
      </c>
      <c r="T415" s="157">
        <f>$S$415*$H$415</f>
        <v>0</v>
      </c>
      <c r="AR415" s="91" t="s">
        <v>550</v>
      </c>
      <c r="AT415" s="91" t="s">
        <v>129</v>
      </c>
      <c r="AU415" s="91" t="s">
        <v>134</v>
      </c>
      <c r="AY415" s="6" t="s">
        <v>127</v>
      </c>
      <c r="BE415" s="158">
        <f>IF($N$415="základní",$J$415,0)</f>
        <v>0</v>
      </c>
      <c r="BF415" s="158">
        <f>IF($N$415="snížená",$J$415,0)</f>
        <v>0</v>
      </c>
      <c r="BG415" s="158">
        <f>IF($N$415="zákl. přenesená",$J$415,0)</f>
        <v>0</v>
      </c>
      <c r="BH415" s="158">
        <f>IF($N$415="sníž. přenesená",$J$415,0)</f>
        <v>0</v>
      </c>
      <c r="BI415" s="158">
        <f>IF($N$415="nulová",$J$415,0)</f>
        <v>0</v>
      </c>
      <c r="BJ415" s="91" t="s">
        <v>22</v>
      </c>
      <c r="BK415" s="158">
        <f>ROUND($I$415*$H$415,2)</f>
        <v>0</v>
      </c>
      <c r="BL415" s="91" t="s">
        <v>550</v>
      </c>
      <c r="BM415" s="91" t="s">
        <v>888</v>
      </c>
    </row>
    <row r="416" spans="2:51" s="6" customFormat="1" ht="15.75" customHeight="1">
      <c r="B416" s="195"/>
      <c r="C416" s="196"/>
      <c r="D416" s="159" t="s">
        <v>147</v>
      </c>
      <c r="E416" s="197"/>
      <c r="F416" s="197" t="s">
        <v>889</v>
      </c>
      <c r="G416" s="196"/>
      <c r="H416" s="196"/>
      <c r="J416" s="196"/>
      <c r="K416" s="196"/>
      <c r="L416" s="198"/>
      <c r="M416" s="199"/>
      <c r="N416" s="196"/>
      <c r="O416" s="196"/>
      <c r="P416" s="196"/>
      <c r="Q416" s="196"/>
      <c r="R416" s="196"/>
      <c r="S416" s="196"/>
      <c r="T416" s="200"/>
      <c r="AT416" s="201" t="s">
        <v>147</v>
      </c>
      <c r="AU416" s="201" t="s">
        <v>134</v>
      </c>
      <c r="AV416" s="201" t="s">
        <v>22</v>
      </c>
      <c r="AW416" s="201" t="s">
        <v>106</v>
      </c>
      <c r="AX416" s="201" t="s">
        <v>77</v>
      </c>
      <c r="AY416" s="201" t="s">
        <v>127</v>
      </c>
    </row>
    <row r="417" spans="2:51" s="6" customFormat="1" ht="15.75" customHeight="1">
      <c r="B417" s="161"/>
      <c r="C417" s="162"/>
      <c r="D417" s="169" t="s">
        <v>147</v>
      </c>
      <c r="E417" s="162"/>
      <c r="F417" s="163" t="s">
        <v>589</v>
      </c>
      <c r="G417" s="162"/>
      <c r="H417" s="164">
        <v>69</v>
      </c>
      <c r="J417" s="162"/>
      <c r="K417" s="162"/>
      <c r="L417" s="165"/>
      <c r="M417" s="166"/>
      <c r="N417" s="162"/>
      <c r="O417" s="162"/>
      <c r="P417" s="162"/>
      <c r="Q417" s="162"/>
      <c r="R417" s="162"/>
      <c r="S417" s="162"/>
      <c r="T417" s="167"/>
      <c r="AT417" s="168" t="s">
        <v>147</v>
      </c>
      <c r="AU417" s="168" t="s">
        <v>134</v>
      </c>
      <c r="AV417" s="168" t="s">
        <v>21</v>
      </c>
      <c r="AW417" s="168" t="s">
        <v>106</v>
      </c>
      <c r="AX417" s="168" t="s">
        <v>77</v>
      </c>
      <c r="AY417" s="168" t="s">
        <v>127</v>
      </c>
    </row>
    <row r="418" spans="2:51" s="6" customFormat="1" ht="15.75" customHeight="1">
      <c r="B418" s="170"/>
      <c r="C418" s="171"/>
      <c r="D418" s="169" t="s">
        <v>147</v>
      </c>
      <c r="E418" s="171"/>
      <c r="F418" s="172" t="s">
        <v>151</v>
      </c>
      <c r="G418" s="171"/>
      <c r="H418" s="173">
        <v>69</v>
      </c>
      <c r="J418" s="171"/>
      <c r="K418" s="171"/>
      <c r="L418" s="174"/>
      <c r="M418" s="175"/>
      <c r="N418" s="171"/>
      <c r="O418" s="171"/>
      <c r="P418" s="171"/>
      <c r="Q418" s="171"/>
      <c r="R418" s="171"/>
      <c r="S418" s="171"/>
      <c r="T418" s="176"/>
      <c r="AT418" s="177" t="s">
        <v>147</v>
      </c>
      <c r="AU418" s="177" t="s">
        <v>134</v>
      </c>
      <c r="AV418" s="177" t="s">
        <v>134</v>
      </c>
      <c r="AW418" s="177" t="s">
        <v>106</v>
      </c>
      <c r="AX418" s="177" t="s">
        <v>22</v>
      </c>
      <c r="AY418" s="177" t="s">
        <v>127</v>
      </c>
    </row>
    <row r="419" spans="2:65" s="6" customFormat="1" ht="15.75" customHeight="1">
      <c r="B419" s="24"/>
      <c r="C419" s="147" t="s">
        <v>890</v>
      </c>
      <c r="D419" s="147" t="s">
        <v>129</v>
      </c>
      <c r="E419" s="148" t="s">
        <v>891</v>
      </c>
      <c r="F419" s="149" t="s">
        <v>892</v>
      </c>
      <c r="G419" s="150" t="s">
        <v>154</v>
      </c>
      <c r="H419" s="151">
        <v>200</v>
      </c>
      <c r="I419" s="152"/>
      <c r="J419" s="153">
        <f>ROUND($I$419*$H$419,2)</f>
        <v>0</v>
      </c>
      <c r="K419" s="149"/>
      <c r="L419" s="44"/>
      <c r="M419" s="154"/>
      <c r="N419" s="155" t="s">
        <v>48</v>
      </c>
      <c r="O419" s="25"/>
      <c r="P419" s="25"/>
      <c r="Q419" s="156">
        <v>0</v>
      </c>
      <c r="R419" s="156">
        <f>$Q$419*$H$419</f>
        <v>0</v>
      </c>
      <c r="S419" s="156">
        <v>0</v>
      </c>
      <c r="T419" s="157">
        <f>$S$419*$H$419</f>
        <v>0</v>
      </c>
      <c r="AR419" s="91" t="s">
        <v>685</v>
      </c>
      <c r="AT419" s="91" t="s">
        <v>129</v>
      </c>
      <c r="AU419" s="91" t="s">
        <v>134</v>
      </c>
      <c r="AY419" s="6" t="s">
        <v>127</v>
      </c>
      <c r="BE419" s="158">
        <f>IF($N$419="základní",$J$419,0)</f>
        <v>0</v>
      </c>
      <c r="BF419" s="158">
        <f>IF($N$419="snížená",$J$419,0)</f>
        <v>0</v>
      </c>
      <c r="BG419" s="158">
        <f>IF($N$419="zákl. přenesená",$J$419,0)</f>
        <v>0</v>
      </c>
      <c r="BH419" s="158">
        <f>IF($N$419="sníž. přenesená",$J$419,0)</f>
        <v>0</v>
      </c>
      <c r="BI419" s="158">
        <f>IF($N$419="nulová",$J$419,0)</f>
        <v>0</v>
      </c>
      <c r="BJ419" s="91" t="s">
        <v>22</v>
      </c>
      <c r="BK419" s="158">
        <f>ROUND($I$419*$H$419,2)</f>
        <v>0</v>
      </c>
      <c r="BL419" s="91" t="s">
        <v>685</v>
      </c>
      <c r="BM419" s="91" t="s">
        <v>893</v>
      </c>
    </row>
    <row r="420" spans="2:51" s="6" customFormat="1" ht="15.75" customHeight="1">
      <c r="B420" s="195"/>
      <c r="C420" s="196"/>
      <c r="D420" s="159" t="s">
        <v>147</v>
      </c>
      <c r="E420" s="197"/>
      <c r="F420" s="197" t="s">
        <v>667</v>
      </c>
      <c r="G420" s="196"/>
      <c r="H420" s="196"/>
      <c r="J420" s="196"/>
      <c r="K420" s="196"/>
      <c r="L420" s="198"/>
      <c r="M420" s="199"/>
      <c r="N420" s="196"/>
      <c r="O420" s="196"/>
      <c r="P420" s="196"/>
      <c r="Q420" s="196"/>
      <c r="R420" s="196"/>
      <c r="S420" s="196"/>
      <c r="T420" s="200"/>
      <c r="AT420" s="201" t="s">
        <v>147</v>
      </c>
      <c r="AU420" s="201" t="s">
        <v>134</v>
      </c>
      <c r="AV420" s="201" t="s">
        <v>22</v>
      </c>
      <c r="AW420" s="201" t="s">
        <v>106</v>
      </c>
      <c r="AX420" s="201" t="s">
        <v>77</v>
      </c>
      <c r="AY420" s="201" t="s">
        <v>127</v>
      </c>
    </row>
    <row r="421" spans="2:51" s="6" customFormat="1" ht="15.75" customHeight="1">
      <c r="B421" s="161"/>
      <c r="C421" s="162"/>
      <c r="D421" s="169" t="s">
        <v>147</v>
      </c>
      <c r="E421" s="162"/>
      <c r="F421" s="163" t="s">
        <v>894</v>
      </c>
      <c r="G421" s="162"/>
      <c r="H421" s="164">
        <v>200</v>
      </c>
      <c r="J421" s="162"/>
      <c r="K421" s="162"/>
      <c r="L421" s="165"/>
      <c r="M421" s="166"/>
      <c r="N421" s="162"/>
      <c r="O421" s="162"/>
      <c r="P421" s="162"/>
      <c r="Q421" s="162"/>
      <c r="R421" s="162"/>
      <c r="S421" s="162"/>
      <c r="T421" s="167"/>
      <c r="AT421" s="168" t="s">
        <v>147</v>
      </c>
      <c r="AU421" s="168" t="s">
        <v>134</v>
      </c>
      <c r="AV421" s="168" t="s">
        <v>21</v>
      </c>
      <c r="AW421" s="168" t="s">
        <v>106</v>
      </c>
      <c r="AX421" s="168" t="s">
        <v>77</v>
      </c>
      <c r="AY421" s="168" t="s">
        <v>127</v>
      </c>
    </row>
    <row r="422" spans="2:51" s="6" customFormat="1" ht="15.75" customHeight="1">
      <c r="B422" s="170"/>
      <c r="C422" s="171"/>
      <c r="D422" s="169" t="s">
        <v>147</v>
      </c>
      <c r="E422" s="171"/>
      <c r="F422" s="172" t="s">
        <v>151</v>
      </c>
      <c r="G422" s="171"/>
      <c r="H422" s="173">
        <v>200</v>
      </c>
      <c r="J422" s="171"/>
      <c r="K422" s="171"/>
      <c r="L422" s="174"/>
      <c r="M422" s="175"/>
      <c r="N422" s="171"/>
      <c r="O422" s="171"/>
      <c r="P422" s="171"/>
      <c r="Q422" s="171"/>
      <c r="R422" s="171"/>
      <c r="S422" s="171"/>
      <c r="T422" s="176"/>
      <c r="AT422" s="177" t="s">
        <v>147</v>
      </c>
      <c r="AU422" s="177" t="s">
        <v>134</v>
      </c>
      <c r="AV422" s="177" t="s">
        <v>134</v>
      </c>
      <c r="AW422" s="177" t="s">
        <v>106</v>
      </c>
      <c r="AX422" s="177" t="s">
        <v>22</v>
      </c>
      <c r="AY422" s="177" t="s">
        <v>127</v>
      </c>
    </row>
    <row r="423" spans="2:65" s="6" customFormat="1" ht="15.75" customHeight="1">
      <c r="B423" s="24"/>
      <c r="C423" s="181" t="s">
        <v>895</v>
      </c>
      <c r="D423" s="181" t="s">
        <v>286</v>
      </c>
      <c r="E423" s="182" t="s">
        <v>896</v>
      </c>
      <c r="F423" s="183" t="s">
        <v>897</v>
      </c>
      <c r="G423" s="184" t="s">
        <v>154</v>
      </c>
      <c r="H423" s="185">
        <v>200</v>
      </c>
      <c r="I423" s="186"/>
      <c r="J423" s="187">
        <f>ROUND($I$423*$H$423,2)</f>
        <v>0</v>
      </c>
      <c r="K423" s="183"/>
      <c r="L423" s="188"/>
      <c r="M423" s="189"/>
      <c r="N423" s="190" t="s">
        <v>48</v>
      </c>
      <c r="O423" s="25"/>
      <c r="P423" s="25"/>
      <c r="Q423" s="156">
        <v>2E-05</v>
      </c>
      <c r="R423" s="156">
        <f>$Q$423*$H$423</f>
        <v>0.004</v>
      </c>
      <c r="S423" s="156">
        <v>0</v>
      </c>
      <c r="T423" s="157">
        <f>$S$423*$H$423</f>
        <v>0</v>
      </c>
      <c r="AR423" s="91" t="s">
        <v>685</v>
      </c>
      <c r="AT423" s="91" t="s">
        <v>286</v>
      </c>
      <c r="AU423" s="91" t="s">
        <v>134</v>
      </c>
      <c r="AY423" s="6" t="s">
        <v>127</v>
      </c>
      <c r="BE423" s="158">
        <f>IF($N$423="základní",$J$423,0)</f>
        <v>0</v>
      </c>
      <c r="BF423" s="158">
        <f>IF($N$423="snížená",$J$423,0)</f>
        <v>0</v>
      </c>
      <c r="BG423" s="158">
        <f>IF($N$423="zákl. přenesená",$J$423,0)</f>
        <v>0</v>
      </c>
      <c r="BH423" s="158">
        <f>IF($N$423="sníž. přenesená",$J$423,0)</f>
        <v>0</v>
      </c>
      <c r="BI423" s="158">
        <f>IF($N$423="nulová",$J$423,0)</f>
        <v>0</v>
      </c>
      <c r="BJ423" s="91" t="s">
        <v>22</v>
      </c>
      <c r="BK423" s="158">
        <f>ROUND($I$423*$H$423,2)</f>
        <v>0</v>
      </c>
      <c r="BL423" s="91" t="s">
        <v>685</v>
      </c>
      <c r="BM423" s="91" t="s">
        <v>898</v>
      </c>
    </row>
    <row r="424" spans="2:51" s="6" customFormat="1" ht="15.75" customHeight="1">
      <c r="B424" s="195"/>
      <c r="C424" s="196"/>
      <c r="D424" s="159" t="s">
        <v>147</v>
      </c>
      <c r="E424" s="197"/>
      <c r="F424" s="197" t="s">
        <v>667</v>
      </c>
      <c r="G424" s="196"/>
      <c r="H424" s="196"/>
      <c r="J424" s="196"/>
      <c r="K424" s="196"/>
      <c r="L424" s="198"/>
      <c r="M424" s="199"/>
      <c r="N424" s="196"/>
      <c r="O424" s="196"/>
      <c r="P424" s="196"/>
      <c r="Q424" s="196"/>
      <c r="R424" s="196"/>
      <c r="S424" s="196"/>
      <c r="T424" s="200"/>
      <c r="AT424" s="201" t="s">
        <v>147</v>
      </c>
      <c r="AU424" s="201" t="s">
        <v>134</v>
      </c>
      <c r="AV424" s="201" t="s">
        <v>22</v>
      </c>
      <c r="AW424" s="201" t="s">
        <v>106</v>
      </c>
      <c r="AX424" s="201" t="s">
        <v>77</v>
      </c>
      <c r="AY424" s="201" t="s">
        <v>127</v>
      </c>
    </row>
    <row r="425" spans="2:51" s="6" customFormat="1" ht="15.75" customHeight="1">
      <c r="B425" s="161"/>
      <c r="C425" s="162"/>
      <c r="D425" s="169" t="s">
        <v>147</v>
      </c>
      <c r="E425" s="162"/>
      <c r="F425" s="163" t="s">
        <v>894</v>
      </c>
      <c r="G425" s="162"/>
      <c r="H425" s="164">
        <v>200</v>
      </c>
      <c r="J425" s="162"/>
      <c r="K425" s="162"/>
      <c r="L425" s="165"/>
      <c r="M425" s="166"/>
      <c r="N425" s="162"/>
      <c r="O425" s="162"/>
      <c r="P425" s="162"/>
      <c r="Q425" s="162"/>
      <c r="R425" s="162"/>
      <c r="S425" s="162"/>
      <c r="T425" s="167"/>
      <c r="AT425" s="168" t="s">
        <v>147</v>
      </c>
      <c r="AU425" s="168" t="s">
        <v>134</v>
      </c>
      <c r="AV425" s="168" t="s">
        <v>21</v>
      </c>
      <c r="AW425" s="168" t="s">
        <v>106</v>
      </c>
      <c r="AX425" s="168" t="s">
        <v>77</v>
      </c>
      <c r="AY425" s="168" t="s">
        <v>127</v>
      </c>
    </row>
    <row r="426" spans="2:51" s="6" customFormat="1" ht="15.75" customHeight="1">
      <c r="B426" s="170"/>
      <c r="C426" s="171"/>
      <c r="D426" s="169" t="s">
        <v>147</v>
      </c>
      <c r="E426" s="171"/>
      <c r="F426" s="172" t="s">
        <v>151</v>
      </c>
      <c r="G426" s="171"/>
      <c r="H426" s="173">
        <v>200</v>
      </c>
      <c r="J426" s="171"/>
      <c r="K426" s="171"/>
      <c r="L426" s="174"/>
      <c r="M426" s="175"/>
      <c r="N426" s="171"/>
      <c r="O426" s="171"/>
      <c r="P426" s="171"/>
      <c r="Q426" s="171"/>
      <c r="R426" s="171"/>
      <c r="S426" s="171"/>
      <c r="T426" s="176"/>
      <c r="AT426" s="177" t="s">
        <v>147</v>
      </c>
      <c r="AU426" s="177" t="s">
        <v>134</v>
      </c>
      <c r="AV426" s="177" t="s">
        <v>134</v>
      </c>
      <c r="AW426" s="177" t="s">
        <v>106</v>
      </c>
      <c r="AX426" s="177" t="s">
        <v>22</v>
      </c>
      <c r="AY426" s="177" t="s">
        <v>127</v>
      </c>
    </row>
    <row r="427" spans="2:65" s="6" customFormat="1" ht="15.75" customHeight="1">
      <c r="B427" s="24"/>
      <c r="C427" s="147" t="s">
        <v>899</v>
      </c>
      <c r="D427" s="147" t="s">
        <v>129</v>
      </c>
      <c r="E427" s="148" t="s">
        <v>900</v>
      </c>
      <c r="F427" s="149" t="s">
        <v>801</v>
      </c>
      <c r="G427" s="150" t="s">
        <v>154</v>
      </c>
      <c r="H427" s="151">
        <v>17</v>
      </c>
      <c r="I427" s="152"/>
      <c r="J427" s="153">
        <f>ROUND($I$427*$H$427,2)</f>
        <v>0</v>
      </c>
      <c r="K427" s="149"/>
      <c r="L427" s="44"/>
      <c r="M427" s="154"/>
      <c r="N427" s="155" t="s">
        <v>48</v>
      </c>
      <c r="O427" s="25"/>
      <c r="P427" s="25"/>
      <c r="Q427" s="156">
        <v>0</v>
      </c>
      <c r="R427" s="156">
        <f>$Q$427*$H$427</f>
        <v>0</v>
      </c>
      <c r="S427" s="156">
        <v>0</v>
      </c>
      <c r="T427" s="157">
        <f>$S$427*$H$427</f>
        <v>0</v>
      </c>
      <c r="AR427" s="91" t="s">
        <v>550</v>
      </c>
      <c r="AT427" s="91" t="s">
        <v>129</v>
      </c>
      <c r="AU427" s="91" t="s">
        <v>134</v>
      </c>
      <c r="AY427" s="6" t="s">
        <v>127</v>
      </c>
      <c r="BE427" s="158">
        <f>IF($N$427="základní",$J$427,0)</f>
        <v>0</v>
      </c>
      <c r="BF427" s="158">
        <f>IF($N$427="snížená",$J$427,0)</f>
        <v>0</v>
      </c>
      <c r="BG427" s="158">
        <f>IF($N$427="zákl. přenesená",$J$427,0)</f>
        <v>0</v>
      </c>
      <c r="BH427" s="158">
        <f>IF($N$427="sníž. přenesená",$J$427,0)</f>
        <v>0</v>
      </c>
      <c r="BI427" s="158">
        <f>IF($N$427="nulová",$J$427,0)</f>
        <v>0</v>
      </c>
      <c r="BJ427" s="91" t="s">
        <v>22</v>
      </c>
      <c r="BK427" s="158">
        <f>ROUND($I$427*$H$427,2)</f>
        <v>0</v>
      </c>
      <c r="BL427" s="91" t="s">
        <v>550</v>
      </c>
      <c r="BM427" s="91" t="s">
        <v>901</v>
      </c>
    </row>
    <row r="428" spans="2:51" s="6" customFormat="1" ht="15.75" customHeight="1">
      <c r="B428" s="195"/>
      <c r="C428" s="196"/>
      <c r="D428" s="159" t="s">
        <v>147</v>
      </c>
      <c r="E428" s="197"/>
      <c r="F428" s="197" t="s">
        <v>667</v>
      </c>
      <c r="G428" s="196"/>
      <c r="H428" s="196"/>
      <c r="J428" s="196"/>
      <c r="K428" s="196"/>
      <c r="L428" s="198"/>
      <c r="M428" s="199"/>
      <c r="N428" s="196"/>
      <c r="O428" s="196"/>
      <c r="P428" s="196"/>
      <c r="Q428" s="196"/>
      <c r="R428" s="196"/>
      <c r="S428" s="196"/>
      <c r="T428" s="200"/>
      <c r="AT428" s="201" t="s">
        <v>147</v>
      </c>
      <c r="AU428" s="201" t="s">
        <v>134</v>
      </c>
      <c r="AV428" s="201" t="s">
        <v>22</v>
      </c>
      <c r="AW428" s="201" t="s">
        <v>106</v>
      </c>
      <c r="AX428" s="201" t="s">
        <v>77</v>
      </c>
      <c r="AY428" s="201" t="s">
        <v>127</v>
      </c>
    </row>
    <row r="429" spans="2:51" s="6" customFormat="1" ht="15.75" customHeight="1">
      <c r="B429" s="161"/>
      <c r="C429" s="162"/>
      <c r="D429" s="169" t="s">
        <v>147</v>
      </c>
      <c r="E429" s="162"/>
      <c r="F429" s="163" t="s">
        <v>222</v>
      </c>
      <c r="G429" s="162"/>
      <c r="H429" s="164">
        <v>17</v>
      </c>
      <c r="J429" s="162"/>
      <c r="K429" s="162"/>
      <c r="L429" s="165"/>
      <c r="M429" s="166"/>
      <c r="N429" s="162"/>
      <c r="O429" s="162"/>
      <c r="P429" s="162"/>
      <c r="Q429" s="162"/>
      <c r="R429" s="162"/>
      <c r="S429" s="162"/>
      <c r="T429" s="167"/>
      <c r="AT429" s="168" t="s">
        <v>147</v>
      </c>
      <c r="AU429" s="168" t="s">
        <v>134</v>
      </c>
      <c r="AV429" s="168" t="s">
        <v>21</v>
      </c>
      <c r="AW429" s="168" t="s">
        <v>106</v>
      </c>
      <c r="AX429" s="168" t="s">
        <v>77</v>
      </c>
      <c r="AY429" s="168" t="s">
        <v>127</v>
      </c>
    </row>
    <row r="430" spans="2:51" s="6" customFormat="1" ht="15.75" customHeight="1">
      <c r="B430" s="170"/>
      <c r="C430" s="171"/>
      <c r="D430" s="169" t="s">
        <v>147</v>
      </c>
      <c r="E430" s="171"/>
      <c r="F430" s="172" t="s">
        <v>151</v>
      </c>
      <c r="G430" s="171"/>
      <c r="H430" s="173">
        <v>17</v>
      </c>
      <c r="J430" s="171"/>
      <c r="K430" s="171"/>
      <c r="L430" s="174"/>
      <c r="M430" s="175"/>
      <c r="N430" s="171"/>
      <c r="O430" s="171"/>
      <c r="P430" s="171"/>
      <c r="Q430" s="171"/>
      <c r="R430" s="171"/>
      <c r="S430" s="171"/>
      <c r="T430" s="176"/>
      <c r="AT430" s="177" t="s">
        <v>147</v>
      </c>
      <c r="AU430" s="177" t="s">
        <v>134</v>
      </c>
      <c r="AV430" s="177" t="s">
        <v>134</v>
      </c>
      <c r="AW430" s="177" t="s">
        <v>106</v>
      </c>
      <c r="AX430" s="177" t="s">
        <v>22</v>
      </c>
      <c r="AY430" s="177" t="s">
        <v>127</v>
      </c>
    </row>
    <row r="431" spans="2:65" s="6" customFormat="1" ht="15.75" customHeight="1">
      <c r="B431" s="24"/>
      <c r="C431" s="181" t="s">
        <v>902</v>
      </c>
      <c r="D431" s="181" t="s">
        <v>286</v>
      </c>
      <c r="E431" s="182" t="s">
        <v>903</v>
      </c>
      <c r="F431" s="183" t="s">
        <v>805</v>
      </c>
      <c r="G431" s="184" t="s">
        <v>154</v>
      </c>
      <c r="H431" s="185">
        <v>17</v>
      </c>
      <c r="I431" s="186"/>
      <c r="J431" s="187">
        <f>ROUND($I$431*$H$431,2)</f>
        <v>0</v>
      </c>
      <c r="K431" s="183"/>
      <c r="L431" s="188"/>
      <c r="M431" s="189"/>
      <c r="N431" s="190" t="s">
        <v>48</v>
      </c>
      <c r="O431" s="25"/>
      <c r="P431" s="25"/>
      <c r="Q431" s="156">
        <v>0.00026</v>
      </c>
      <c r="R431" s="156">
        <f>$Q$431*$H$431</f>
        <v>0.0044199999999999995</v>
      </c>
      <c r="S431" s="156">
        <v>0</v>
      </c>
      <c r="T431" s="157">
        <f>$S$431*$H$431</f>
        <v>0</v>
      </c>
      <c r="AR431" s="91" t="s">
        <v>608</v>
      </c>
      <c r="AT431" s="91" t="s">
        <v>286</v>
      </c>
      <c r="AU431" s="91" t="s">
        <v>134</v>
      </c>
      <c r="AY431" s="6" t="s">
        <v>127</v>
      </c>
      <c r="BE431" s="158">
        <f>IF($N$431="základní",$J$431,0)</f>
        <v>0</v>
      </c>
      <c r="BF431" s="158">
        <f>IF($N$431="snížená",$J$431,0)</f>
        <v>0</v>
      </c>
      <c r="BG431" s="158">
        <f>IF($N$431="zákl. přenesená",$J$431,0)</f>
        <v>0</v>
      </c>
      <c r="BH431" s="158">
        <f>IF($N$431="sníž. přenesená",$J$431,0)</f>
        <v>0</v>
      </c>
      <c r="BI431" s="158">
        <f>IF($N$431="nulová",$J$431,0)</f>
        <v>0</v>
      </c>
      <c r="BJ431" s="91" t="s">
        <v>22</v>
      </c>
      <c r="BK431" s="158">
        <f>ROUND($I$431*$H$431,2)</f>
        <v>0</v>
      </c>
      <c r="BL431" s="91" t="s">
        <v>550</v>
      </c>
      <c r="BM431" s="91" t="s">
        <v>904</v>
      </c>
    </row>
    <row r="432" spans="2:47" s="6" customFormat="1" ht="30.75" customHeight="1">
      <c r="B432" s="24"/>
      <c r="C432" s="25"/>
      <c r="D432" s="159" t="s">
        <v>136</v>
      </c>
      <c r="E432" s="25"/>
      <c r="F432" s="160" t="s">
        <v>807</v>
      </c>
      <c r="G432" s="25"/>
      <c r="H432" s="25"/>
      <c r="J432" s="25"/>
      <c r="K432" s="25"/>
      <c r="L432" s="44"/>
      <c r="M432" s="57"/>
      <c r="N432" s="25"/>
      <c r="O432" s="25"/>
      <c r="P432" s="25"/>
      <c r="Q432" s="25"/>
      <c r="R432" s="25"/>
      <c r="S432" s="25"/>
      <c r="T432" s="58"/>
      <c r="AT432" s="6" t="s">
        <v>136</v>
      </c>
      <c r="AU432" s="6" t="s">
        <v>134</v>
      </c>
    </row>
    <row r="433" spans="2:51" s="6" customFormat="1" ht="15.75" customHeight="1">
      <c r="B433" s="195"/>
      <c r="C433" s="196"/>
      <c r="D433" s="169" t="s">
        <v>147</v>
      </c>
      <c r="E433" s="196"/>
      <c r="F433" s="197" t="s">
        <v>667</v>
      </c>
      <c r="G433" s="196"/>
      <c r="H433" s="196"/>
      <c r="J433" s="196"/>
      <c r="K433" s="196"/>
      <c r="L433" s="198"/>
      <c r="M433" s="199"/>
      <c r="N433" s="196"/>
      <c r="O433" s="196"/>
      <c r="P433" s="196"/>
      <c r="Q433" s="196"/>
      <c r="R433" s="196"/>
      <c r="S433" s="196"/>
      <c r="T433" s="200"/>
      <c r="AT433" s="201" t="s">
        <v>147</v>
      </c>
      <c r="AU433" s="201" t="s">
        <v>134</v>
      </c>
      <c r="AV433" s="201" t="s">
        <v>22</v>
      </c>
      <c r="AW433" s="201" t="s">
        <v>106</v>
      </c>
      <c r="AX433" s="201" t="s">
        <v>77</v>
      </c>
      <c r="AY433" s="201" t="s">
        <v>127</v>
      </c>
    </row>
    <row r="434" spans="2:51" s="6" customFormat="1" ht="15.75" customHeight="1">
      <c r="B434" s="161"/>
      <c r="C434" s="162"/>
      <c r="D434" s="169" t="s">
        <v>147</v>
      </c>
      <c r="E434" s="162"/>
      <c r="F434" s="163" t="s">
        <v>222</v>
      </c>
      <c r="G434" s="162"/>
      <c r="H434" s="164">
        <v>17</v>
      </c>
      <c r="J434" s="162"/>
      <c r="K434" s="162"/>
      <c r="L434" s="165"/>
      <c r="M434" s="166"/>
      <c r="N434" s="162"/>
      <c r="O434" s="162"/>
      <c r="P434" s="162"/>
      <c r="Q434" s="162"/>
      <c r="R434" s="162"/>
      <c r="S434" s="162"/>
      <c r="T434" s="167"/>
      <c r="AT434" s="168" t="s">
        <v>147</v>
      </c>
      <c r="AU434" s="168" t="s">
        <v>134</v>
      </c>
      <c r="AV434" s="168" t="s">
        <v>21</v>
      </c>
      <c r="AW434" s="168" t="s">
        <v>106</v>
      </c>
      <c r="AX434" s="168" t="s">
        <v>77</v>
      </c>
      <c r="AY434" s="168" t="s">
        <v>127</v>
      </c>
    </row>
    <row r="435" spans="2:51" s="6" customFormat="1" ht="15.75" customHeight="1">
      <c r="B435" s="170"/>
      <c r="C435" s="171"/>
      <c r="D435" s="169" t="s">
        <v>147</v>
      </c>
      <c r="E435" s="171"/>
      <c r="F435" s="172" t="s">
        <v>151</v>
      </c>
      <c r="G435" s="171"/>
      <c r="H435" s="173">
        <v>17</v>
      </c>
      <c r="J435" s="171"/>
      <c r="K435" s="171"/>
      <c r="L435" s="174"/>
      <c r="M435" s="175"/>
      <c r="N435" s="171"/>
      <c r="O435" s="171"/>
      <c r="P435" s="171"/>
      <c r="Q435" s="171"/>
      <c r="R435" s="171"/>
      <c r="S435" s="171"/>
      <c r="T435" s="176"/>
      <c r="AT435" s="177" t="s">
        <v>147</v>
      </c>
      <c r="AU435" s="177" t="s">
        <v>134</v>
      </c>
      <c r="AV435" s="177" t="s">
        <v>134</v>
      </c>
      <c r="AW435" s="177" t="s">
        <v>106</v>
      </c>
      <c r="AX435" s="177" t="s">
        <v>22</v>
      </c>
      <c r="AY435" s="177" t="s">
        <v>127</v>
      </c>
    </row>
    <row r="436" spans="2:65" s="6" customFormat="1" ht="15.75" customHeight="1">
      <c r="B436" s="24"/>
      <c r="C436" s="147" t="s">
        <v>675</v>
      </c>
      <c r="D436" s="147" t="s">
        <v>129</v>
      </c>
      <c r="E436" s="148" t="s">
        <v>905</v>
      </c>
      <c r="F436" s="149" t="s">
        <v>906</v>
      </c>
      <c r="G436" s="150" t="s">
        <v>154</v>
      </c>
      <c r="H436" s="151">
        <v>200</v>
      </c>
      <c r="I436" s="152"/>
      <c r="J436" s="153">
        <f>ROUND($I$436*$H$436,2)</f>
        <v>0</v>
      </c>
      <c r="K436" s="149"/>
      <c r="L436" s="44"/>
      <c r="M436" s="154"/>
      <c r="N436" s="155" t="s">
        <v>48</v>
      </c>
      <c r="O436" s="25"/>
      <c r="P436" s="25"/>
      <c r="Q436" s="156">
        <v>0</v>
      </c>
      <c r="R436" s="156">
        <f>$Q$436*$H$436</f>
        <v>0</v>
      </c>
      <c r="S436" s="156">
        <v>0</v>
      </c>
      <c r="T436" s="157">
        <f>$S$436*$H$436</f>
        <v>0</v>
      </c>
      <c r="AR436" s="91" t="s">
        <v>550</v>
      </c>
      <c r="AT436" s="91" t="s">
        <v>129</v>
      </c>
      <c r="AU436" s="91" t="s">
        <v>134</v>
      </c>
      <c r="AY436" s="6" t="s">
        <v>127</v>
      </c>
      <c r="BE436" s="158">
        <f>IF($N$436="základní",$J$436,0)</f>
        <v>0</v>
      </c>
      <c r="BF436" s="158">
        <f>IF($N$436="snížená",$J$436,0)</f>
        <v>0</v>
      </c>
      <c r="BG436" s="158">
        <f>IF($N$436="zákl. přenesená",$J$436,0)</f>
        <v>0</v>
      </c>
      <c r="BH436" s="158">
        <f>IF($N$436="sníž. přenesená",$J$436,0)</f>
        <v>0</v>
      </c>
      <c r="BI436" s="158">
        <f>IF($N$436="nulová",$J$436,0)</f>
        <v>0</v>
      </c>
      <c r="BJ436" s="91" t="s">
        <v>22</v>
      </c>
      <c r="BK436" s="158">
        <f>ROUND($I$436*$H$436,2)</f>
        <v>0</v>
      </c>
      <c r="BL436" s="91" t="s">
        <v>550</v>
      </c>
      <c r="BM436" s="91" t="s">
        <v>907</v>
      </c>
    </row>
    <row r="437" spans="2:51" s="6" customFormat="1" ht="15.75" customHeight="1">
      <c r="B437" s="195"/>
      <c r="C437" s="196"/>
      <c r="D437" s="159" t="s">
        <v>147</v>
      </c>
      <c r="E437" s="197"/>
      <c r="F437" s="197" t="s">
        <v>667</v>
      </c>
      <c r="G437" s="196"/>
      <c r="H437" s="196"/>
      <c r="J437" s="196"/>
      <c r="K437" s="196"/>
      <c r="L437" s="198"/>
      <c r="M437" s="199"/>
      <c r="N437" s="196"/>
      <c r="O437" s="196"/>
      <c r="P437" s="196"/>
      <c r="Q437" s="196"/>
      <c r="R437" s="196"/>
      <c r="S437" s="196"/>
      <c r="T437" s="200"/>
      <c r="AT437" s="201" t="s">
        <v>147</v>
      </c>
      <c r="AU437" s="201" t="s">
        <v>134</v>
      </c>
      <c r="AV437" s="201" t="s">
        <v>22</v>
      </c>
      <c r="AW437" s="201" t="s">
        <v>106</v>
      </c>
      <c r="AX437" s="201" t="s">
        <v>77</v>
      </c>
      <c r="AY437" s="201" t="s">
        <v>127</v>
      </c>
    </row>
    <row r="438" spans="2:51" s="6" customFormat="1" ht="15.75" customHeight="1">
      <c r="B438" s="161"/>
      <c r="C438" s="162"/>
      <c r="D438" s="169" t="s">
        <v>147</v>
      </c>
      <c r="E438" s="162"/>
      <c r="F438" s="163" t="s">
        <v>894</v>
      </c>
      <c r="G438" s="162"/>
      <c r="H438" s="164">
        <v>200</v>
      </c>
      <c r="J438" s="162"/>
      <c r="K438" s="162"/>
      <c r="L438" s="165"/>
      <c r="M438" s="166"/>
      <c r="N438" s="162"/>
      <c r="O438" s="162"/>
      <c r="P438" s="162"/>
      <c r="Q438" s="162"/>
      <c r="R438" s="162"/>
      <c r="S438" s="162"/>
      <c r="T438" s="167"/>
      <c r="AT438" s="168" t="s">
        <v>147</v>
      </c>
      <c r="AU438" s="168" t="s">
        <v>134</v>
      </c>
      <c r="AV438" s="168" t="s">
        <v>21</v>
      </c>
      <c r="AW438" s="168" t="s">
        <v>106</v>
      </c>
      <c r="AX438" s="168" t="s">
        <v>77</v>
      </c>
      <c r="AY438" s="168" t="s">
        <v>127</v>
      </c>
    </row>
    <row r="439" spans="2:51" s="6" customFormat="1" ht="15.75" customHeight="1">
      <c r="B439" s="170"/>
      <c r="C439" s="171"/>
      <c r="D439" s="169" t="s">
        <v>147</v>
      </c>
      <c r="E439" s="171"/>
      <c r="F439" s="172" t="s">
        <v>151</v>
      </c>
      <c r="G439" s="171"/>
      <c r="H439" s="173">
        <v>200</v>
      </c>
      <c r="J439" s="171"/>
      <c r="K439" s="171"/>
      <c r="L439" s="174"/>
      <c r="M439" s="175"/>
      <c r="N439" s="171"/>
      <c r="O439" s="171"/>
      <c r="P439" s="171"/>
      <c r="Q439" s="171"/>
      <c r="R439" s="171"/>
      <c r="S439" s="171"/>
      <c r="T439" s="176"/>
      <c r="AT439" s="177" t="s">
        <v>147</v>
      </c>
      <c r="AU439" s="177" t="s">
        <v>134</v>
      </c>
      <c r="AV439" s="177" t="s">
        <v>134</v>
      </c>
      <c r="AW439" s="177" t="s">
        <v>106</v>
      </c>
      <c r="AX439" s="177" t="s">
        <v>22</v>
      </c>
      <c r="AY439" s="177" t="s">
        <v>127</v>
      </c>
    </row>
    <row r="440" spans="2:65" s="6" customFormat="1" ht="15.75" customHeight="1">
      <c r="B440" s="24"/>
      <c r="C440" s="181" t="s">
        <v>908</v>
      </c>
      <c r="D440" s="181" t="s">
        <v>286</v>
      </c>
      <c r="E440" s="182" t="s">
        <v>909</v>
      </c>
      <c r="F440" s="183" t="s">
        <v>910</v>
      </c>
      <c r="G440" s="184" t="s">
        <v>154</v>
      </c>
      <c r="H440" s="185">
        <v>200</v>
      </c>
      <c r="I440" s="186"/>
      <c r="J440" s="187">
        <f>ROUND($I$440*$H$440,2)</f>
        <v>0</v>
      </c>
      <c r="K440" s="183"/>
      <c r="L440" s="188"/>
      <c r="M440" s="189"/>
      <c r="N440" s="190" t="s">
        <v>48</v>
      </c>
      <c r="O440" s="25"/>
      <c r="P440" s="25"/>
      <c r="Q440" s="156">
        <v>0</v>
      </c>
      <c r="R440" s="156">
        <f>$Q$440*$H$440</f>
        <v>0</v>
      </c>
      <c r="S440" s="156">
        <v>0</v>
      </c>
      <c r="T440" s="157">
        <f>$S$440*$H$440</f>
        <v>0</v>
      </c>
      <c r="AR440" s="91" t="s">
        <v>608</v>
      </c>
      <c r="AT440" s="91" t="s">
        <v>286</v>
      </c>
      <c r="AU440" s="91" t="s">
        <v>134</v>
      </c>
      <c r="AY440" s="6" t="s">
        <v>127</v>
      </c>
      <c r="BE440" s="158">
        <f>IF($N$440="základní",$J$440,0)</f>
        <v>0</v>
      </c>
      <c r="BF440" s="158">
        <f>IF($N$440="snížená",$J$440,0)</f>
        <v>0</v>
      </c>
      <c r="BG440" s="158">
        <f>IF($N$440="zákl. přenesená",$J$440,0)</f>
        <v>0</v>
      </c>
      <c r="BH440" s="158">
        <f>IF($N$440="sníž. přenesená",$J$440,0)</f>
        <v>0</v>
      </c>
      <c r="BI440" s="158">
        <f>IF($N$440="nulová",$J$440,0)</f>
        <v>0</v>
      </c>
      <c r="BJ440" s="91" t="s">
        <v>22</v>
      </c>
      <c r="BK440" s="158">
        <f>ROUND($I$440*$H$440,2)</f>
        <v>0</v>
      </c>
      <c r="BL440" s="91" t="s">
        <v>550</v>
      </c>
      <c r="BM440" s="91" t="s">
        <v>911</v>
      </c>
    </row>
    <row r="441" spans="2:47" s="6" customFormat="1" ht="30.75" customHeight="1">
      <c r="B441" s="24"/>
      <c r="C441" s="25"/>
      <c r="D441" s="159" t="s">
        <v>136</v>
      </c>
      <c r="E441" s="25"/>
      <c r="F441" s="160" t="s">
        <v>610</v>
      </c>
      <c r="G441" s="25"/>
      <c r="H441" s="25"/>
      <c r="J441" s="25"/>
      <c r="K441" s="25"/>
      <c r="L441" s="44"/>
      <c r="M441" s="57"/>
      <c r="N441" s="25"/>
      <c r="O441" s="25"/>
      <c r="P441" s="25"/>
      <c r="Q441" s="25"/>
      <c r="R441" s="25"/>
      <c r="S441" s="25"/>
      <c r="T441" s="58"/>
      <c r="AT441" s="6" t="s">
        <v>136</v>
      </c>
      <c r="AU441" s="6" t="s">
        <v>134</v>
      </c>
    </row>
    <row r="442" spans="2:51" s="6" customFormat="1" ht="15.75" customHeight="1">
      <c r="B442" s="195"/>
      <c r="C442" s="196"/>
      <c r="D442" s="169" t="s">
        <v>147</v>
      </c>
      <c r="E442" s="196"/>
      <c r="F442" s="197" t="s">
        <v>667</v>
      </c>
      <c r="G442" s="196"/>
      <c r="H442" s="196"/>
      <c r="J442" s="196"/>
      <c r="K442" s="196"/>
      <c r="L442" s="198"/>
      <c r="M442" s="199"/>
      <c r="N442" s="196"/>
      <c r="O442" s="196"/>
      <c r="P442" s="196"/>
      <c r="Q442" s="196"/>
      <c r="R442" s="196"/>
      <c r="S442" s="196"/>
      <c r="T442" s="200"/>
      <c r="AT442" s="201" t="s">
        <v>147</v>
      </c>
      <c r="AU442" s="201" t="s">
        <v>134</v>
      </c>
      <c r="AV442" s="201" t="s">
        <v>22</v>
      </c>
      <c r="AW442" s="201" t="s">
        <v>106</v>
      </c>
      <c r="AX442" s="201" t="s">
        <v>77</v>
      </c>
      <c r="AY442" s="201" t="s">
        <v>127</v>
      </c>
    </row>
    <row r="443" spans="2:51" s="6" customFormat="1" ht="15.75" customHeight="1">
      <c r="B443" s="161"/>
      <c r="C443" s="162"/>
      <c r="D443" s="169" t="s">
        <v>147</v>
      </c>
      <c r="E443" s="162"/>
      <c r="F443" s="163" t="s">
        <v>894</v>
      </c>
      <c r="G443" s="162"/>
      <c r="H443" s="164">
        <v>200</v>
      </c>
      <c r="J443" s="162"/>
      <c r="K443" s="162"/>
      <c r="L443" s="165"/>
      <c r="M443" s="166"/>
      <c r="N443" s="162"/>
      <c r="O443" s="162"/>
      <c r="P443" s="162"/>
      <c r="Q443" s="162"/>
      <c r="R443" s="162"/>
      <c r="S443" s="162"/>
      <c r="T443" s="167"/>
      <c r="AT443" s="168" t="s">
        <v>147</v>
      </c>
      <c r="AU443" s="168" t="s">
        <v>134</v>
      </c>
      <c r="AV443" s="168" t="s">
        <v>21</v>
      </c>
      <c r="AW443" s="168" t="s">
        <v>106</v>
      </c>
      <c r="AX443" s="168" t="s">
        <v>77</v>
      </c>
      <c r="AY443" s="168" t="s">
        <v>127</v>
      </c>
    </row>
    <row r="444" spans="2:51" s="6" customFormat="1" ht="15.75" customHeight="1">
      <c r="B444" s="170"/>
      <c r="C444" s="171"/>
      <c r="D444" s="169" t="s">
        <v>147</v>
      </c>
      <c r="E444" s="171"/>
      <c r="F444" s="172" t="s">
        <v>151</v>
      </c>
      <c r="G444" s="171"/>
      <c r="H444" s="173">
        <v>200</v>
      </c>
      <c r="J444" s="171"/>
      <c r="K444" s="171"/>
      <c r="L444" s="174"/>
      <c r="M444" s="175"/>
      <c r="N444" s="171"/>
      <c r="O444" s="171"/>
      <c r="P444" s="171"/>
      <c r="Q444" s="171"/>
      <c r="R444" s="171"/>
      <c r="S444" s="171"/>
      <c r="T444" s="176"/>
      <c r="AT444" s="177" t="s">
        <v>147</v>
      </c>
      <c r="AU444" s="177" t="s">
        <v>134</v>
      </c>
      <c r="AV444" s="177" t="s">
        <v>134</v>
      </c>
      <c r="AW444" s="177" t="s">
        <v>106</v>
      </c>
      <c r="AX444" s="177" t="s">
        <v>22</v>
      </c>
      <c r="AY444" s="177" t="s">
        <v>127</v>
      </c>
    </row>
    <row r="445" spans="2:65" s="6" customFormat="1" ht="15.75" customHeight="1">
      <c r="B445" s="24"/>
      <c r="C445" s="147" t="s">
        <v>912</v>
      </c>
      <c r="D445" s="147" t="s">
        <v>129</v>
      </c>
      <c r="E445" s="148" t="s">
        <v>913</v>
      </c>
      <c r="F445" s="149" t="s">
        <v>914</v>
      </c>
      <c r="G445" s="150" t="s">
        <v>197</v>
      </c>
      <c r="H445" s="151">
        <v>1</v>
      </c>
      <c r="I445" s="152"/>
      <c r="J445" s="153">
        <f>ROUND($I$445*$H$445,2)</f>
        <v>0</v>
      </c>
      <c r="K445" s="149"/>
      <c r="L445" s="44"/>
      <c r="M445" s="154"/>
      <c r="N445" s="155" t="s">
        <v>48</v>
      </c>
      <c r="O445" s="25"/>
      <c r="P445" s="25"/>
      <c r="Q445" s="156">
        <v>0</v>
      </c>
      <c r="R445" s="156">
        <f>$Q$445*$H$445</f>
        <v>0</v>
      </c>
      <c r="S445" s="156">
        <v>0</v>
      </c>
      <c r="T445" s="157">
        <f>$S$445*$H$445</f>
        <v>0</v>
      </c>
      <c r="AR445" s="91" t="s">
        <v>550</v>
      </c>
      <c r="AT445" s="91" t="s">
        <v>129</v>
      </c>
      <c r="AU445" s="91" t="s">
        <v>134</v>
      </c>
      <c r="AY445" s="6" t="s">
        <v>127</v>
      </c>
      <c r="BE445" s="158">
        <f>IF($N$445="základní",$J$445,0)</f>
        <v>0</v>
      </c>
      <c r="BF445" s="158">
        <f>IF($N$445="snížená",$J$445,0)</f>
        <v>0</v>
      </c>
      <c r="BG445" s="158">
        <f>IF($N$445="zákl. přenesená",$J$445,0)</f>
        <v>0</v>
      </c>
      <c r="BH445" s="158">
        <f>IF($N$445="sníž. přenesená",$J$445,0)</f>
        <v>0</v>
      </c>
      <c r="BI445" s="158">
        <f>IF($N$445="nulová",$J$445,0)</f>
        <v>0</v>
      </c>
      <c r="BJ445" s="91" t="s">
        <v>22</v>
      </c>
      <c r="BK445" s="158">
        <f>ROUND($I$445*$H$445,2)</f>
        <v>0</v>
      </c>
      <c r="BL445" s="91" t="s">
        <v>550</v>
      </c>
      <c r="BM445" s="91" t="s">
        <v>915</v>
      </c>
    </row>
    <row r="446" spans="2:51" s="6" customFormat="1" ht="15.75" customHeight="1">
      <c r="B446" s="195"/>
      <c r="C446" s="196"/>
      <c r="D446" s="159" t="s">
        <v>147</v>
      </c>
      <c r="E446" s="197"/>
      <c r="F446" s="197" t="s">
        <v>605</v>
      </c>
      <c r="G446" s="196"/>
      <c r="H446" s="196"/>
      <c r="J446" s="196"/>
      <c r="K446" s="196"/>
      <c r="L446" s="198"/>
      <c r="M446" s="199"/>
      <c r="N446" s="196"/>
      <c r="O446" s="196"/>
      <c r="P446" s="196"/>
      <c r="Q446" s="196"/>
      <c r="R446" s="196"/>
      <c r="S446" s="196"/>
      <c r="T446" s="200"/>
      <c r="AT446" s="201" t="s">
        <v>147</v>
      </c>
      <c r="AU446" s="201" t="s">
        <v>134</v>
      </c>
      <c r="AV446" s="201" t="s">
        <v>22</v>
      </c>
      <c r="AW446" s="201" t="s">
        <v>106</v>
      </c>
      <c r="AX446" s="201" t="s">
        <v>77</v>
      </c>
      <c r="AY446" s="201" t="s">
        <v>127</v>
      </c>
    </row>
    <row r="447" spans="2:51" s="6" customFormat="1" ht="15.75" customHeight="1">
      <c r="B447" s="161"/>
      <c r="C447" s="162"/>
      <c r="D447" s="169" t="s">
        <v>147</v>
      </c>
      <c r="E447" s="162"/>
      <c r="F447" s="163" t="s">
        <v>22</v>
      </c>
      <c r="G447" s="162"/>
      <c r="H447" s="164">
        <v>1</v>
      </c>
      <c r="J447" s="162"/>
      <c r="K447" s="162"/>
      <c r="L447" s="165"/>
      <c r="M447" s="166"/>
      <c r="N447" s="162"/>
      <c r="O447" s="162"/>
      <c r="P447" s="162"/>
      <c r="Q447" s="162"/>
      <c r="R447" s="162"/>
      <c r="S447" s="162"/>
      <c r="T447" s="167"/>
      <c r="AT447" s="168" t="s">
        <v>147</v>
      </c>
      <c r="AU447" s="168" t="s">
        <v>134</v>
      </c>
      <c r="AV447" s="168" t="s">
        <v>21</v>
      </c>
      <c r="AW447" s="168" t="s">
        <v>106</v>
      </c>
      <c r="AX447" s="168" t="s">
        <v>77</v>
      </c>
      <c r="AY447" s="168" t="s">
        <v>127</v>
      </c>
    </row>
    <row r="448" spans="2:51" s="6" customFormat="1" ht="15.75" customHeight="1">
      <c r="B448" s="170"/>
      <c r="C448" s="171"/>
      <c r="D448" s="169" t="s">
        <v>147</v>
      </c>
      <c r="E448" s="171"/>
      <c r="F448" s="172" t="s">
        <v>151</v>
      </c>
      <c r="G448" s="171"/>
      <c r="H448" s="173">
        <v>1</v>
      </c>
      <c r="J448" s="171"/>
      <c r="K448" s="171"/>
      <c r="L448" s="174"/>
      <c r="M448" s="175"/>
      <c r="N448" s="171"/>
      <c r="O448" s="171"/>
      <c r="P448" s="171"/>
      <c r="Q448" s="171"/>
      <c r="R448" s="171"/>
      <c r="S448" s="171"/>
      <c r="T448" s="176"/>
      <c r="AT448" s="177" t="s">
        <v>147</v>
      </c>
      <c r="AU448" s="177" t="s">
        <v>134</v>
      </c>
      <c r="AV448" s="177" t="s">
        <v>134</v>
      </c>
      <c r="AW448" s="177" t="s">
        <v>106</v>
      </c>
      <c r="AX448" s="177" t="s">
        <v>22</v>
      </c>
      <c r="AY448" s="177" t="s">
        <v>127</v>
      </c>
    </row>
    <row r="449" spans="2:65" s="6" customFormat="1" ht="15.75" customHeight="1">
      <c r="B449" s="24"/>
      <c r="C449" s="181" t="s">
        <v>916</v>
      </c>
      <c r="D449" s="181" t="s">
        <v>286</v>
      </c>
      <c r="E449" s="182" t="s">
        <v>917</v>
      </c>
      <c r="F449" s="183" t="s">
        <v>918</v>
      </c>
      <c r="G449" s="184" t="s">
        <v>197</v>
      </c>
      <c r="H449" s="185">
        <v>1</v>
      </c>
      <c r="I449" s="186"/>
      <c r="J449" s="187">
        <f>ROUND($I$449*$H$449,2)</f>
        <v>0</v>
      </c>
      <c r="K449" s="183"/>
      <c r="L449" s="188"/>
      <c r="M449" s="189"/>
      <c r="N449" s="190" t="s">
        <v>48</v>
      </c>
      <c r="O449" s="25"/>
      <c r="P449" s="25"/>
      <c r="Q449" s="156">
        <v>0</v>
      </c>
      <c r="R449" s="156">
        <f>$Q$449*$H$449</f>
        <v>0</v>
      </c>
      <c r="S449" s="156">
        <v>0</v>
      </c>
      <c r="T449" s="157">
        <f>$S$449*$H$449</f>
        <v>0</v>
      </c>
      <c r="AR449" s="91" t="s">
        <v>608</v>
      </c>
      <c r="AT449" s="91" t="s">
        <v>286</v>
      </c>
      <c r="AU449" s="91" t="s">
        <v>134</v>
      </c>
      <c r="AY449" s="6" t="s">
        <v>127</v>
      </c>
      <c r="BE449" s="158">
        <f>IF($N$449="základní",$J$449,0)</f>
        <v>0</v>
      </c>
      <c r="BF449" s="158">
        <f>IF($N$449="snížená",$J$449,0)</f>
        <v>0</v>
      </c>
      <c r="BG449" s="158">
        <f>IF($N$449="zákl. přenesená",$J$449,0)</f>
        <v>0</v>
      </c>
      <c r="BH449" s="158">
        <f>IF($N$449="sníž. přenesená",$J$449,0)</f>
        <v>0</v>
      </c>
      <c r="BI449" s="158">
        <f>IF($N$449="nulová",$J$449,0)</f>
        <v>0</v>
      </c>
      <c r="BJ449" s="91" t="s">
        <v>22</v>
      </c>
      <c r="BK449" s="158">
        <f>ROUND($I$449*$H$449,2)</f>
        <v>0</v>
      </c>
      <c r="BL449" s="91" t="s">
        <v>550</v>
      </c>
      <c r="BM449" s="91" t="s">
        <v>919</v>
      </c>
    </row>
    <row r="450" spans="2:47" s="6" customFormat="1" ht="30.75" customHeight="1">
      <c r="B450" s="24"/>
      <c r="C450" s="25"/>
      <c r="D450" s="159" t="s">
        <v>136</v>
      </c>
      <c r="E450" s="25"/>
      <c r="F450" s="160" t="s">
        <v>610</v>
      </c>
      <c r="G450" s="25"/>
      <c r="H450" s="25"/>
      <c r="J450" s="25"/>
      <c r="K450" s="25"/>
      <c r="L450" s="44"/>
      <c r="M450" s="57"/>
      <c r="N450" s="25"/>
      <c r="O450" s="25"/>
      <c r="P450" s="25"/>
      <c r="Q450" s="25"/>
      <c r="R450" s="25"/>
      <c r="S450" s="25"/>
      <c r="T450" s="58"/>
      <c r="AT450" s="6" t="s">
        <v>136</v>
      </c>
      <c r="AU450" s="6" t="s">
        <v>134</v>
      </c>
    </row>
    <row r="451" spans="2:51" s="6" customFormat="1" ht="15.75" customHeight="1">
      <c r="B451" s="195"/>
      <c r="C451" s="196"/>
      <c r="D451" s="169" t="s">
        <v>147</v>
      </c>
      <c r="E451" s="196"/>
      <c r="F451" s="197" t="s">
        <v>605</v>
      </c>
      <c r="G451" s="196"/>
      <c r="H451" s="196"/>
      <c r="J451" s="196"/>
      <c r="K451" s="196"/>
      <c r="L451" s="198"/>
      <c r="M451" s="199"/>
      <c r="N451" s="196"/>
      <c r="O451" s="196"/>
      <c r="P451" s="196"/>
      <c r="Q451" s="196"/>
      <c r="R451" s="196"/>
      <c r="S451" s="196"/>
      <c r="T451" s="200"/>
      <c r="AT451" s="201" t="s">
        <v>147</v>
      </c>
      <c r="AU451" s="201" t="s">
        <v>134</v>
      </c>
      <c r="AV451" s="201" t="s">
        <v>22</v>
      </c>
      <c r="AW451" s="201" t="s">
        <v>106</v>
      </c>
      <c r="AX451" s="201" t="s">
        <v>77</v>
      </c>
      <c r="AY451" s="201" t="s">
        <v>127</v>
      </c>
    </row>
    <row r="452" spans="2:51" s="6" customFormat="1" ht="15.75" customHeight="1">
      <c r="B452" s="161"/>
      <c r="C452" s="162"/>
      <c r="D452" s="169" t="s">
        <v>147</v>
      </c>
      <c r="E452" s="162"/>
      <c r="F452" s="163" t="s">
        <v>22</v>
      </c>
      <c r="G452" s="162"/>
      <c r="H452" s="164">
        <v>1</v>
      </c>
      <c r="J452" s="162"/>
      <c r="K452" s="162"/>
      <c r="L452" s="165"/>
      <c r="M452" s="166"/>
      <c r="N452" s="162"/>
      <c r="O452" s="162"/>
      <c r="P452" s="162"/>
      <c r="Q452" s="162"/>
      <c r="R452" s="162"/>
      <c r="S452" s="162"/>
      <c r="T452" s="167"/>
      <c r="AT452" s="168" t="s">
        <v>147</v>
      </c>
      <c r="AU452" s="168" t="s">
        <v>134</v>
      </c>
      <c r="AV452" s="168" t="s">
        <v>21</v>
      </c>
      <c r="AW452" s="168" t="s">
        <v>106</v>
      </c>
      <c r="AX452" s="168" t="s">
        <v>77</v>
      </c>
      <c r="AY452" s="168" t="s">
        <v>127</v>
      </c>
    </row>
    <row r="453" spans="2:51" s="6" customFormat="1" ht="15.75" customHeight="1">
      <c r="B453" s="170"/>
      <c r="C453" s="171"/>
      <c r="D453" s="169" t="s">
        <v>147</v>
      </c>
      <c r="E453" s="171"/>
      <c r="F453" s="172" t="s">
        <v>151</v>
      </c>
      <c r="G453" s="171"/>
      <c r="H453" s="173">
        <v>1</v>
      </c>
      <c r="J453" s="171"/>
      <c r="K453" s="171"/>
      <c r="L453" s="174"/>
      <c r="M453" s="175"/>
      <c r="N453" s="171"/>
      <c r="O453" s="171"/>
      <c r="P453" s="171"/>
      <c r="Q453" s="171"/>
      <c r="R453" s="171"/>
      <c r="S453" s="171"/>
      <c r="T453" s="176"/>
      <c r="AT453" s="177" t="s">
        <v>147</v>
      </c>
      <c r="AU453" s="177" t="s">
        <v>134</v>
      </c>
      <c r="AV453" s="177" t="s">
        <v>134</v>
      </c>
      <c r="AW453" s="177" t="s">
        <v>106</v>
      </c>
      <c r="AX453" s="177" t="s">
        <v>22</v>
      </c>
      <c r="AY453" s="177" t="s">
        <v>127</v>
      </c>
    </row>
    <row r="454" spans="2:65" s="6" customFormat="1" ht="15.75" customHeight="1">
      <c r="B454" s="24"/>
      <c r="C454" s="181" t="s">
        <v>920</v>
      </c>
      <c r="D454" s="181" t="s">
        <v>286</v>
      </c>
      <c r="E454" s="182" t="s">
        <v>921</v>
      </c>
      <c r="F454" s="183" t="s">
        <v>922</v>
      </c>
      <c r="G454" s="184" t="s">
        <v>197</v>
      </c>
      <c r="H454" s="185">
        <v>2</v>
      </c>
      <c r="I454" s="186"/>
      <c r="J454" s="187">
        <f>ROUND($I$454*$H$454,2)</f>
        <v>0</v>
      </c>
      <c r="K454" s="183"/>
      <c r="L454" s="188"/>
      <c r="M454" s="189"/>
      <c r="N454" s="190" t="s">
        <v>48</v>
      </c>
      <c r="O454" s="25"/>
      <c r="P454" s="25"/>
      <c r="Q454" s="156">
        <v>0</v>
      </c>
      <c r="R454" s="156">
        <f>$Q$454*$H$454</f>
        <v>0</v>
      </c>
      <c r="S454" s="156">
        <v>0</v>
      </c>
      <c r="T454" s="157">
        <f>$S$454*$H$454</f>
        <v>0</v>
      </c>
      <c r="AR454" s="91" t="s">
        <v>608</v>
      </c>
      <c r="AT454" s="91" t="s">
        <v>286</v>
      </c>
      <c r="AU454" s="91" t="s">
        <v>134</v>
      </c>
      <c r="AY454" s="6" t="s">
        <v>127</v>
      </c>
      <c r="BE454" s="158">
        <f>IF($N$454="základní",$J$454,0)</f>
        <v>0</v>
      </c>
      <c r="BF454" s="158">
        <f>IF($N$454="snížená",$J$454,0)</f>
        <v>0</v>
      </c>
      <c r="BG454" s="158">
        <f>IF($N$454="zákl. přenesená",$J$454,0)</f>
        <v>0</v>
      </c>
      <c r="BH454" s="158">
        <f>IF($N$454="sníž. přenesená",$J$454,0)</f>
        <v>0</v>
      </c>
      <c r="BI454" s="158">
        <f>IF($N$454="nulová",$J$454,0)</f>
        <v>0</v>
      </c>
      <c r="BJ454" s="91" t="s">
        <v>22</v>
      </c>
      <c r="BK454" s="158">
        <f>ROUND($I$454*$H$454,2)</f>
        <v>0</v>
      </c>
      <c r="BL454" s="91" t="s">
        <v>550</v>
      </c>
      <c r="BM454" s="91" t="s">
        <v>923</v>
      </c>
    </row>
    <row r="455" spans="2:47" s="6" customFormat="1" ht="30.75" customHeight="1">
      <c r="B455" s="24"/>
      <c r="C455" s="25"/>
      <c r="D455" s="159" t="s">
        <v>136</v>
      </c>
      <c r="E455" s="25"/>
      <c r="F455" s="160" t="s">
        <v>610</v>
      </c>
      <c r="G455" s="25"/>
      <c r="H455" s="25"/>
      <c r="J455" s="25"/>
      <c r="K455" s="25"/>
      <c r="L455" s="44"/>
      <c r="M455" s="57"/>
      <c r="N455" s="25"/>
      <c r="O455" s="25"/>
      <c r="P455" s="25"/>
      <c r="Q455" s="25"/>
      <c r="R455" s="25"/>
      <c r="S455" s="25"/>
      <c r="T455" s="58"/>
      <c r="AT455" s="6" t="s">
        <v>136</v>
      </c>
      <c r="AU455" s="6" t="s">
        <v>134</v>
      </c>
    </row>
    <row r="456" spans="2:51" s="6" customFormat="1" ht="15.75" customHeight="1">
      <c r="B456" s="195"/>
      <c r="C456" s="196"/>
      <c r="D456" s="169" t="s">
        <v>147</v>
      </c>
      <c r="E456" s="196"/>
      <c r="F456" s="197" t="s">
        <v>605</v>
      </c>
      <c r="G456" s="196"/>
      <c r="H456" s="196"/>
      <c r="J456" s="196"/>
      <c r="K456" s="196"/>
      <c r="L456" s="198"/>
      <c r="M456" s="199"/>
      <c r="N456" s="196"/>
      <c r="O456" s="196"/>
      <c r="P456" s="196"/>
      <c r="Q456" s="196"/>
      <c r="R456" s="196"/>
      <c r="S456" s="196"/>
      <c r="T456" s="200"/>
      <c r="AT456" s="201" t="s">
        <v>147</v>
      </c>
      <c r="AU456" s="201" t="s">
        <v>134</v>
      </c>
      <c r="AV456" s="201" t="s">
        <v>22</v>
      </c>
      <c r="AW456" s="201" t="s">
        <v>106</v>
      </c>
      <c r="AX456" s="201" t="s">
        <v>77</v>
      </c>
      <c r="AY456" s="201" t="s">
        <v>127</v>
      </c>
    </row>
    <row r="457" spans="2:51" s="6" customFormat="1" ht="15.75" customHeight="1">
      <c r="B457" s="161"/>
      <c r="C457" s="162"/>
      <c r="D457" s="169" t="s">
        <v>147</v>
      </c>
      <c r="E457" s="162"/>
      <c r="F457" s="163" t="s">
        <v>21</v>
      </c>
      <c r="G457" s="162"/>
      <c r="H457" s="164">
        <v>2</v>
      </c>
      <c r="J457" s="162"/>
      <c r="K457" s="162"/>
      <c r="L457" s="165"/>
      <c r="M457" s="166"/>
      <c r="N457" s="162"/>
      <c r="O457" s="162"/>
      <c r="P457" s="162"/>
      <c r="Q457" s="162"/>
      <c r="R457" s="162"/>
      <c r="S457" s="162"/>
      <c r="T457" s="167"/>
      <c r="AT457" s="168" t="s">
        <v>147</v>
      </c>
      <c r="AU457" s="168" t="s">
        <v>134</v>
      </c>
      <c r="AV457" s="168" t="s">
        <v>21</v>
      </c>
      <c r="AW457" s="168" t="s">
        <v>106</v>
      </c>
      <c r="AX457" s="168" t="s">
        <v>77</v>
      </c>
      <c r="AY457" s="168" t="s">
        <v>127</v>
      </c>
    </row>
    <row r="458" spans="2:51" s="6" customFormat="1" ht="15.75" customHeight="1">
      <c r="B458" s="170"/>
      <c r="C458" s="171"/>
      <c r="D458" s="169" t="s">
        <v>147</v>
      </c>
      <c r="E458" s="171"/>
      <c r="F458" s="172" t="s">
        <v>151</v>
      </c>
      <c r="G458" s="171"/>
      <c r="H458" s="173">
        <v>2</v>
      </c>
      <c r="J458" s="171"/>
      <c r="K458" s="171"/>
      <c r="L458" s="174"/>
      <c r="M458" s="175"/>
      <c r="N458" s="171"/>
      <c r="O458" s="171"/>
      <c r="P458" s="171"/>
      <c r="Q458" s="171"/>
      <c r="R458" s="171"/>
      <c r="S458" s="171"/>
      <c r="T458" s="176"/>
      <c r="AT458" s="177" t="s">
        <v>147</v>
      </c>
      <c r="AU458" s="177" t="s">
        <v>134</v>
      </c>
      <c r="AV458" s="177" t="s">
        <v>134</v>
      </c>
      <c r="AW458" s="177" t="s">
        <v>106</v>
      </c>
      <c r="AX458" s="177" t="s">
        <v>22</v>
      </c>
      <c r="AY458" s="177" t="s">
        <v>127</v>
      </c>
    </row>
    <row r="459" spans="2:65" s="6" customFormat="1" ht="15.75" customHeight="1">
      <c r="B459" s="24"/>
      <c r="C459" s="147" t="s">
        <v>924</v>
      </c>
      <c r="D459" s="147" t="s">
        <v>129</v>
      </c>
      <c r="E459" s="148" t="s">
        <v>925</v>
      </c>
      <c r="F459" s="149" t="s">
        <v>849</v>
      </c>
      <c r="G459" s="150" t="s">
        <v>210</v>
      </c>
      <c r="H459" s="151">
        <v>8.5</v>
      </c>
      <c r="I459" s="152"/>
      <c r="J459" s="153">
        <f>ROUND($I$459*$H$459,2)</f>
        <v>0</v>
      </c>
      <c r="K459" s="149"/>
      <c r="L459" s="44"/>
      <c r="M459" s="154"/>
      <c r="N459" s="155" t="s">
        <v>48</v>
      </c>
      <c r="O459" s="25"/>
      <c r="P459" s="25"/>
      <c r="Q459" s="156">
        <v>0</v>
      </c>
      <c r="R459" s="156">
        <f>$Q$459*$H$459</f>
        <v>0</v>
      </c>
      <c r="S459" s="156">
        <v>0</v>
      </c>
      <c r="T459" s="157">
        <f>$S$459*$H$459</f>
        <v>0</v>
      </c>
      <c r="AR459" s="91" t="s">
        <v>550</v>
      </c>
      <c r="AT459" s="91" t="s">
        <v>129</v>
      </c>
      <c r="AU459" s="91" t="s">
        <v>134</v>
      </c>
      <c r="AY459" s="6" t="s">
        <v>127</v>
      </c>
      <c r="BE459" s="158">
        <f>IF($N$459="základní",$J$459,0)</f>
        <v>0</v>
      </c>
      <c r="BF459" s="158">
        <f>IF($N$459="snížená",$J$459,0)</f>
        <v>0</v>
      </c>
      <c r="BG459" s="158">
        <f>IF($N$459="zákl. přenesená",$J$459,0)</f>
        <v>0</v>
      </c>
      <c r="BH459" s="158">
        <f>IF($N$459="sníž. přenesená",$J$459,0)</f>
        <v>0</v>
      </c>
      <c r="BI459" s="158">
        <f>IF($N$459="nulová",$J$459,0)</f>
        <v>0</v>
      </c>
      <c r="BJ459" s="91" t="s">
        <v>22</v>
      </c>
      <c r="BK459" s="158">
        <f>ROUND($I$459*$H$459,2)</f>
        <v>0</v>
      </c>
      <c r="BL459" s="91" t="s">
        <v>550</v>
      </c>
      <c r="BM459" s="91" t="s">
        <v>926</v>
      </c>
    </row>
    <row r="460" spans="2:51" s="6" customFormat="1" ht="15.75" customHeight="1">
      <c r="B460" s="195"/>
      <c r="C460" s="196"/>
      <c r="D460" s="159" t="s">
        <v>147</v>
      </c>
      <c r="E460" s="197"/>
      <c r="F460" s="197" t="s">
        <v>927</v>
      </c>
      <c r="G460" s="196"/>
      <c r="H460" s="196"/>
      <c r="J460" s="196"/>
      <c r="K460" s="196"/>
      <c r="L460" s="198"/>
      <c r="M460" s="199"/>
      <c r="N460" s="196"/>
      <c r="O460" s="196"/>
      <c r="P460" s="196"/>
      <c r="Q460" s="196"/>
      <c r="R460" s="196"/>
      <c r="S460" s="196"/>
      <c r="T460" s="200"/>
      <c r="AT460" s="201" t="s">
        <v>147</v>
      </c>
      <c r="AU460" s="201" t="s">
        <v>134</v>
      </c>
      <c r="AV460" s="201" t="s">
        <v>22</v>
      </c>
      <c r="AW460" s="201" t="s">
        <v>106</v>
      </c>
      <c r="AX460" s="201" t="s">
        <v>77</v>
      </c>
      <c r="AY460" s="201" t="s">
        <v>127</v>
      </c>
    </row>
    <row r="461" spans="2:51" s="6" customFormat="1" ht="15.75" customHeight="1">
      <c r="B461" s="161"/>
      <c r="C461" s="162"/>
      <c r="D461" s="169" t="s">
        <v>147</v>
      </c>
      <c r="E461" s="162"/>
      <c r="F461" s="163" t="s">
        <v>928</v>
      </c>
      <c r="G461" s="162"/>
      <c r="H461" s="164">
        <v>8.5</v>
      </c>
      <c r="J461" s="162"/>
      <c r="K461" s="162"/>
      <c r="L461" s="165"/>
      <c r="M461" s="166"/>
      <c r="N461" s="162"/>
      <c r="O461" s="162"/>
      <c r="P461" s="162"/>
      <c r="Q461" s="162"/>
      <c r="R461" s="162"/>
      <c r="S461" s="162"/>
      <c r="T461" s="167"/>
      <c r="AT461" s="168" t="s">
        <v>147</v>
      </c>
      <c r="AU461" s="168" t="s">
        <v>134</v>
      </c>
      <c r="AV461" s="168" t="s">
        <v>21</v>
      </c>
      <c r="AW461" s="168" t="s">
        <v>106</v>
      </c>
      <c r="AX461" s="168" t="s">
        <v>77</v>
      </c>
      <c r="AY461" s="168" t="s">
        <v>127</v>
      </c>
    </row>
    <row r="462" spans="2:51" s="6" customFormat="1" ht="15.75" customHeight="1">
      <c r="B462" s="170"/>
      <c r="C462" s="171"/>
      <c r="D462" s="169" t="s">
        <v>147</v>
      </c>
      <c r="E462" s="171"/>
      <c r="F462" s="172" t="s">
        <v>151</v>
      </c>
      <c r="G462" s="171"/>
      <c r="H462" s="173">
        <v>8.5</v>
      </c>
      <c r="J462" s="171"/>
      <c r="K462" s="171"/>
      <c r="L462" s="174"/>
      <c r="M462" s="175"/>
      <c r="N462" s="171"/>
      <c r="O462" s="171"/>
      <c r="P462" s="171"/>
      <c r="Q462" s="171"/>
      <c r="R462" s="171"/>
      <c r="S462" s="171"/>
      <c r="T462" s="176"/>
      <c r="AT462" s="177" t="s">
        <v>147</v>
      </c>
      <c r="AU462" s="177" t="s">
        <v>134</v>
      </c>
      <c r="AV462" s="177" t="s">
        <v>134</v>
      </c>
      <c r="AW462" s="177" t="s">
        <v>106</v>
      </c>
      <c r="AX462" s="177" t="s">
        <v>22</v>
      </c>
      <c r="AY462" s="177" t="s">
        <v>127</v>
      </c>
    </row>
    <row r="463" spans="2:65" s="6" customFormat="1" ht="15.75" customHeight="1">
      <c r="B463" s="24"/>
      <c r="C463" s="147" t="s">
        <v>929</v>
      </c>
      <c r="D463" s="147" t="s">
        <v>129</v>
      </c>
      <c r="E463" s="148" t="s">
        <v>930</v>
      </c>
      <c r="F463" s="149" t="s">
        <v>854</v>
      </c>
      <c r="G463" s="150" t="s">
        <v>210</v>
      </c>
      <c r="H463" s="151">
        <v>34</v>
      </c>
      <c r="I463" s="152"/>
      <c r="J463" s="153">
        <f>ROUND($I$463*$H$463,2)</f>
        <v>0</v>
      </c>
      <c r="K463" s="149"/>
      <c r="L463" s="44"/>
      <c r="M463" s="154"/>
      <c r="N463" s="155" t="s">
        <v>48</v>
      </c>
      <c r="O463" s="25"/>
      <c r="P463" s="25"/>
      <c r="Q463" s="156">
        <v>0</v>
      </c>
      <c r="R463" s="156">
        <f>$Q$463*$H$463</f>
        <v>0</v>
      </c>
      <c r="S463" s="156">
        <v>0</v>
      </c>
      <c r="T463" s="157">
        <f>$S$463*$H$463</f>
        <v>0</v>
      </c>
      <c r="AR463" s="91" t="s">
        <v>550</v>
      </c>
      <c r="AT463" s="91" t="s">
        <v>129</v>
      </c>
      <c r="AU463" s="91" t="s">
        <v>134</v>
      </c>
      <c r="AY463" s="6" t="s">
        <v>127</v>
      </c>
      <c r="BE463" s="158">
        <f>IF($N$463="základní",$J$463,0)</f>
        <v>0</v>
      </c>
      <c r="BF463" s="158">
        <f>IF($N$463="snížená",$J$463,0)</f>
        <v>0</v>
      </c>
      <c r="BG463" s="158">
        <f>IF($N$463="zákl. přenesená",$J$463,0)</f>
        <v>0</v>
      </c>
      <c r="BH463" s="158">
        <f>IF($N$463="sníž. přenesená",$J$463,0)</f>
        <v>0</v>
      </c>
      <c r="BI463" s="158">
        <f>IF($N$463="nulová",$J$463,0)</f>
        <v>0</v>
      </c>
      <c r="BJ463" s="91" t="s">
        <v>22</v>
      </c>
      <c r="BK463" s="158">
        <f>ROUND($I$463*$H$463,2)</f>
        <v>0</v>
      </c>
      <c r="BL463" s="91" t="s">
        <v>550</v>
      </c>
      <c r="BM463" s="91" t="s">
        <v>931</v>
      </c>
    </row>
    <row r="464" spans="2:51" s="6" customFormat="1" ht="15.75" customHeight="1">
      <c r="B464" s="195"/>
      <c r="C464" s="196"/>
      <c r="D464" s="159" t="s">
        <v>147</v>
      </c>
      <c r="E464" s="197"/>
      <c r="F464" s="197" t="s">
        <v>856</v>
      </c>
      <c r="G464" s="196"/>
      <c r="H464" s="196"/>
      <c r="J464" s="196"/>
      <c r="K464" s="196"/>
      <c r="L464" s="198"/>
      <c r="M464" s="199"/>
      <c r="N464" s="196"/>
      <c r="O464" s="196"/>
      <c r="P464" s="196"/>
      <c r="Q464" s="196"/>
      <c r="R464" s="196"/>
      <c r="S464" s="196"/>
      <c r="T464" s="200"/>
      <c r="AT464" s="201" t="s">
        <v>147</v>
      </c>
      <c r="AU464" s="201" t="s">
        <v>134</v>
      </c>
      <c r="AV464" s="201" t="s">
        <v>22</v>
      </c>
      <c r="AW464" s="201" t="s">
        <v>106</v>
      </c>
      <c r="AX464" s="201" t="s">
        <v>77</v>
      </c>
      <c r="AY464" s="201" t="s">
        <v>127</v>
      </c>
    </row>
    <row r="465" spans="2:51" s="6" customFormat="1" ht="15.75" customHeight="1">
      <c r="B465" s="161"/>
      <c r="C465" s="162"/>
      <c r="D465" s="169" t="s">
        <v>147</v>
      </c>
      <c r="E465" s="162"/>
      <c r="F465" s="163" t="s">
        <v>932</v>
      </c>
      <c r="G465" s="162"/>
      <c r="H465" s="164">
        <v>34</v>
      </c>
      <c r="J465" s="162"/>
      <c r="K465" s="162"/>
      <c r="L465" s="165"/>
      <c r="M465" s="166"/>
      <c r="N465" s="162"/>
      <c r="O465" s="162"/>
      <c r="P465" s="162"/>
      <c r="Q465" s="162"/>
      <c r="R465" s="162"/>
      <c r="S465" s="162"/>
      <c r="T465" s="167"/>
      <c r="AT465" s="168" t="s">
        <v>147</v>
      </c>
      <c r="AU465" s="168" t="s">
        <v>134</v>
      </c>
      <c r="AV465" s="168" t="s">
        <v>21</v>
      </c>
      <c r="AW465" s="168" t="s">
        <v>106</v>
      </c>
      <c r="AX465" s="168" t="s">
        <v>77</v>
      </c>
      <c r="AY465" s="168" t="s">
        <v>127</v>
      </c>
    </row>
    <row r="466" spans="2:51" s="6" customFormat="1" ht="15.75" customHeight="1">
      <c r="B466" s="170"/>
      <c r="C466" s="171"/>
      <c r="D466" s="169" t="s">
        <v>147</v>
      </c>
      <c r="E466" s="171"/>
      <c r="F466" s="172" t="s">
        <v>151</v>
      </c>
      <c r="G466" s="171"/>
      <c r="H466" s="173">
        <v>34</v>
      </c>
      <c r="J466" s="171"/>
      <c r="K466" s="171"/>
      <c r="L466" s="174"/>
      <c r="M466" s="175"/>
      <c r="N466" s="171"/>
      <c r="O466" s="171"/>
      <c r="P466" s="171"/>
      <c r="Q466" s="171"/>
      <c r="R466" s="171"/>
      <c r="S466" s="171"/>
      <c r="T466" s="176"/>
      <c r="AT466" s="177" t="s">
        <v>147</v>
      </c>
      <c r="AU466" s="177" t="s">
        <v>134</v>
      </c>
      <c r="AV466" s="177" t="s">
        <v>134</v>
      </c>
      <c r="AW466" s="177" t="s">
        <v>106</v>
      </c>
      <c r="AX466" s="177" t="s">
        <v>22</v>
      </c>
      <c r="AY466" s="177" t="s">
        <v>127</v>
      </c>
    </row>
    <row r="467" spans="2:65" s="6" customFormat="1" ht="15.75" customHeight="1">
      <c r="B467" s="24"/>
      <c r="C467" s="181" t="s">
        <v>933</v>
      </c>
      <c r="D467" s="181" t="s">
        <v>286</v>
      </c>
      <c r="E467" s="182" t="s">
        <v>934</v>
      </c>
      <c r="F467" s="183" t="s">
        <v>859</v>
      </c>
      <c r="G467" s="184" t="s">
        <v>210</v>
      </c>
      <c r="H467" s="185">
        <v>8.5</v>
      </c>
      <c r="I467" s="186"/>
      <c r="J467" s="187">
        <f>ROUND($I$467*$H$467,2)</f>
        <v>0</v>
      </c>
      <c r="K467" s="183"/>
      <c r="L467" s="188"/>
      <c r="M467" s="189"/>
      <c r="N467" s="190" t="s">
        <v>48</v>
      </c>
      <c r="O467" s="25"/>
      <c r="P467" s="25"/>
      <c r="Q467" s="156">
        <v>0</v>
      </c>
      <c r="R467" s="156">
        <f>$Q$467*$H$467</f>
        <v>0</v>
      </c>
      <c r="S467" s="156">
        <v>0</v>
      </c>
      <c r="T467" s="157">
        <f>$S$467*$H$467</f>
        <v>0</v>
      </c>
      <c r="AR467" s="91" t="s">
        <v>608</v>
      </c>
      <c r="AT467" s="91" t="s">
        <v>286</v>
      </c>
      <c r="AU467" s="91" t="s">
        <v>134</v>
      </c>
      <c r="AY467" s="6" t="s">
        <v>127</v>
      </c>
      <c r="BE467" s="158">
        <f>IF($N$467="základní",$J$467,0)</f>
        <v>0</v>
      </c>
      <c r="BF467" s="158">
        <f>IF($N$467="snížená",$J$467,0)</f>
        <v>0</v>
      </c>
      <c r="BG467" s="158">
        <f>IF($N$467="zákl. přenesená",$J$467,0)</f>
        <v>0</v>
      </c>
      <c r="BH467" s="158">
        <f>IF($N$467="sníž. přenesená",$J$467,0)</f>
        <v>0</v>
      </c>
      <c r="BI467" s="158">
        <f>IF($N$467="nulová",$J$467,0)</f>
        <v>0</v>
      </c>
      <c r="BJ467" s="91" t="s">
        <v>22</v>
      </c>
      <c r="BK467" s="158">
        <f>ROUND($I$467*$H$467,2)</f>
        <v>0</v>
      </c>
      <c r="BL467" s="91" t="s">
        <v>550</v>
      </c>
      <c r="BM467" s="91" t="s">
        <v>935</v>
      </c>
    </row>
    <row r="468" spans="2:51" s="6" customFormat="1" ht="15.75" customHeight="1">
      <c r="B468" s="195"/>
      <c r="C468" s="196"/>
      <c r="D468" s="159" t="s">
        <v>147</v>
      </c>
      <c r="E468" s="197"/>
      <c r="F468" s="197" t="s">
        <v>927</v>
      </c>
      <c r="G468" s="196"/>
      <c r="H468" s="196"/>
      <c r="J468" s="196"/>
      <c r="K468" s="196"/>
      <c r="L468" s="198"/>
      <c r="M468" s="199"/>
      <c r="N468" s="196"/>
      <c r="O468" s="196"/>
      <c r="P468" s="196"/>
      <c r="Q468" s="196"/>
      <c r="R468" s="196"/>
      <c r="S468" s="196"/>
      <c r="T468" s="200"/>
      <c r="AT468" s="201" t="s">
        <v>147</v>
      </c>
      <c r="AU468" s="201" t="s">
        <v>134</v>
      </c>
      <c r="AV468" s="201" t="s">
        <v>22</v>
      </c>
      <c r="AW468" s="201" t="s">
        <v>106</v>
      </c>
      <c r="AX468" s="201" t="s">
        <v>77</v>
      </c>
      <c r="AY468" s="201" t="s">
        <v>127</v>
      </c>
    </row>
    <row r="469" spans="2:51" s="6" customFormat="1" ht="15.75" customHeight="1">
      <c r="B469" s="161"/>
      <c r="C469" s="162"/>
      <c r="D469" s="169" t="s">
        <v>147</v>
      </c>
      <c r="E469" s="162"/>
      <c r="F469" s="163" t="s">
        <v>928</v>
      </c>
      <c r="G469" s="162"/>
      <c r="H469" s="164">
        <v>8.5</v>
      </c>
      <c r="J469" s="162"/>
      <c r="K469" s="162"/>
      <c r="L469" s="165"/>
      <c r="M469" s="166"/>
      <c r="N469" s="162"/>
      <c r="O469" s="162"/>
      <c r="P469" s="162"/>
      <c r="Q469" s="162"/>
      <c r="R469" s="162"/>
      <c r="S469" s="162"/>
      <c r="T469" s="167"/>
      <c r="AT469" s="168" t="s">
        <v>147</v>
      </c>
      <c r="AU469" s="168" t="s">
        <v>134</v>
      </c>
      <c r="AV469" s="168" t="s">
        <v>21</v>
      </c>
      <c r="AW469" s="168" t="s">
        <v>106</v>
      </c>
      <c r="AX469" s="168" t="s">
        <v>77</v>
      </c>
      <c r="AY469" s="168" t="s">
        <v>127</v>
      </c>
    </row>
    <row r="470" spans="2:51" s="6" customFormat="1" ht="15.75" customHeight="1">
      <c r="B470" s="170"/>
      <c r="C470" s="171"/>
      <c r="D470" s="169" t="s">
        <v>147</v>
      </c>
      <c r="E470" s="171"/>
      <c r="F470" s="172" t="s">
        <v>151</v>
      </c>
      <c r="G470" s="171"/>
      <c r="H470" s="173">
        <v>8.5</v>
      </c>
      <c r="J470" s="171"/>
      <c r="K470" s="171"/>
      <c r="L470" s="174"/>
      <c r="M470" s="175"/>
      <c r="N470" s="171"/>
      <c r="O470" s="171"/>
      <c r="P470" s="171"/>
      <c r="Q470" s="171"/>
      <c r="R470" s="171"/>
      <c r="S470" s="171"/>
      <c r="T470" s="176"/>
      <c r="AT470" s="177" t="s">
        <v>147</v>
      </c>
      <c r="AU470" s="177" t="s">
        <v>134</v>
      </c>
      <c r="AV470" s="177" t="s">
        <v>134</v>
      </c>
      <c r="AW470" s="177" t="s">
        <v>106</v>
      </c>
      <c r="AX470" s="177" t="s">
        <v>22</v>
      </c>
      <c r="AY470" s="177" t="s">
        <v>127</v>
      </c>
    </row>
    <row r="471" spans="2:65" s="6" customFormat="1" ht="15.75" customHeight="1">
      <c r="B471" s="24"/>
      <c r="C471" s="147" t="s">
        <v>936</v>
      </c>
      <c r="D471" s="147" t="s">
        <v>129</v>
      </c>
      <c r="E471" s="148" t="s">
        <v>937</v>
      </c>
      <c r="F471" s="149" t="s">
        <v>720</v>
      </c>
      <c r="G471" s="150" t="s">
        <v>721</v>
      </c>
      <c r="H471" s="151">
        <v>1</v>
      </c>
      <c r="I471" s="152"/>
      <c r="J471" s="153">
        <f>ROUND($I$471*$H$471,2)</f>
        <v>0</v>
      </c>
      <c r="K471" s="149"/>
      <c r="L471" s="44"/>
      <c r="M471" s="154"/>
      <c r="N471" s="155" t="s">
        <v>48</v>
      </c>
      <c r="O471" s="25"/>
      <c r="P471" s="25"/>
      <c r="Q471" s="156">
        <v>0</v>
      </c>
      <c r="R471" s="156">
        <f>$Q$471*$H$471</f>
        <v>0</v>
      </c>
      <c r="S471" s="156">
        <v>0</v>
      </c>
      <c r="T471" s="157">
        <f>$S$471*$H$471</f>
        <v>0</v>
      </c>
      <c r="AR471" s="91" t="s">
        <v>722</v>
      </c>
      <c r="AT471" s="91" t="s">
        <v>129</v>
      </c>
      <c r="AU471" s="91" t="s">
        <v>134</v>
      </c>
      <c r="AY471" s="6" t="s">
        <v>127</v>
      </c>
      <c r="BE471" s="158">
        <f>IF($N$471="základní",$J$471,0)</f>
        <v>0</v>
      </c>
      <c r="BF471" s="158">
        <f>IF($N$471="snížená",$J$471,0)</f>
        <v>0</v>
      </c>
      <c r="BG471" s="158">
        <f>IF($N$471="zákl. přenesená",$J$471,0)</f>
        <v>0</v>
      </c>
      <c r="BH471" s="158">
        <f>IF($N$471="sníž. přenesená",$J$471,0)</f>
        <v>0</v>
      </c>
      <c r="BI471" s="158">
        <f>IF($N$471="nulová",$J$471,0)</f>
        <v>0</v>
      </c>
      <c r="BJ471" s="91" t="s">
        <v>22</v>
      </c>
      <c r="BK471" s="158">
        <f>ROUND($I$471*$H$471,2)</f>
        <v>0</v>
      </c>
      <c r="BL471" s="91" t="s">
        <v>722</v>
      </c>
      <c r="BM471" s="91" t="s">
        <v>938</v>
      </c>
    </row>
    <row r="472" spans="2:51" s="6" customFormat="1" ht="15.75" customHeight="1">
      <c r="B472" s="195"/>
      <c r="C472" s="196"/>
      <c r="D472" s="159" t="s">
        <v>147</v>
      </c>
      <c r="E472" s="197"/>
      <c r="F472" s="197" t="s">
        <v>939</v>
      </c>
      <c r="G472" s="196"/>
      <c r="H472" s="196"/>
      <c r="J472" s="196"/>
      <c r="K472" s="196"/>
      <c r="L472" s="198"/>
      <c r="M472" s="199"/>
      <c r="N472" s="196"/>
      <c r="O472" s="196"/>
      <c r="P472" s="196"/>
      <c r="Q472" s="196"/>
      <c r="R472" s="196"/>
      <c r="S472" s="196"/>
      <c r="T472" s="200"/>
      <c r="AT472" s="201" t="s">
        <v>147</v>
      </c>
      <c r="AU472" s="201" t="s">
        <v>134</v>
      </c>
      <c r="AV472" s="201" t="s">
        <v>22</v>
      </c>
      <c r="AW472" s="201" t="s">
        <v>106</v>
      </c>
      <c r="AX472" s="201" t="s">
        <v>77</v>
      </c>
      <c r="AY472" s="201" t="s">
        <v>127</v>
      </c>
    </row>
    <row r="473" spans="2:51" s="6" customFormat="1" ht="15.75" customHeight="1">
      <c r="B473" s="161"/>
      <c r="C473" s="162"/>
      <c r="D473" s="169" t="s">
        <v>147</v>
      </c>
      <c r="E473" s="162"/>
      <c r="F473" s="163" t="s">
        <v>22</v>
      </c>
      <c r="G473" s="162"/>
      <c r="H473" s="164">
        <v>1</v>
      </c>
      <c r="J473" s="162"/>
      <c r="K473" s="162"/>
      <c r="L473" s="165"/>
      <c r="M473" s="166"/>
      <c r="N473" s="162"/>
      <c r="O473" s="162"/>
      <c r="P473" s="162"/>
      <c r="Q473" s="162"/>
      <c r="R473" s="162"/>
      <c r="S473" s="162"/>
      <c r="T473" s="167"/>
      <c r="AT473" s="168" t="s">
        <v>147</v>
      </c>
      <c r="AU473" s="168" t="s">
        <v>134</v>
      </c>
      <c r="AV473" s="168" t="s">
        <v>21</v>
      </c>
      <c r="AW473" s="168" t="s">
        <v>106</v>
      </c>
      <c r="AX473" s="168" t="s">
        <v>77</v>
      </c>
      <c r="AY473" s="168" t="s">
        <v>127</v>
      </c>
    </row>
    <row r="474" spans="2:51" s="6" customFormat="1" ht="15.75" customHeight="1">
      <c r="B474" s="170"/>
      <c r="C474" s="171"/>
      <c r="D474" s="169" t="s">
        <v>147</v>
      </c>
      <c r="E474" s="171"/>
      <c r="F474" s="172" t="s">
        <v>151</v>
      </c>
      <c r="G474" s="171"/>
      <c r="H474" s="173">
        <v>1</v>
      </c>
      <c r="J474" s="171"/>
      <c r="K474" s="171"/>
      <c r="L474" s="174"/>
      <c r="M474" s="175"/>
      <c r="N474" s="171"/>
      <c r="O474" s="171"/>
      <c r="P474" s="171"/>
      <c r="Q474" s="171"/>
      <c r="R474" s="171"/>
      <c r="S474" s="171"/>
      <c r="T474" s="176"/>
      <c r="AT474" s="177" t="s">
        <v>147</v>
      </c>
      <c r="AU474" s="177" t="s">
        <v>134</v>
      </c>
      <c r="AV474" s="177" t="s">
        <v>134</v>
      </c>
      <c r="AW474" s="177" t="s">
        <v>106</v>
      </c>
      <c r="AX474" s="177" t="s">
        <v>22</v>
      </c>
      <c r="AY474" s="177" t="s">
        <v>127</v>
      </c>
    </row>
    <row r="475" spans="2:65" s="6" customFormat="1" ht="15.75" customHeight="1">
      <c r="B475" s="24"/>
      <c r="C475" s="181" t="s">
        <v>940</v>
      </c>
      <c r="D475" s="181" t="s">
        <v>286</v>
      </c>
      <c r="E475" s="182" t="s">
        <v>941</v>
      </c>
      <c r="F475" s="183" t="s">
        <v>726</v>
      </c>
      <c r="G475" s="184" t="s">
        <v>197</v>
      </c>
      <c r="H475" s="185">
        <v>1</v>
      </c>
      <c r="I475" s="186"/>
      <c r="J475" s="187">
        <f>ROUND($I$475*$H$475,2)</f>
        <v>0</v>
      </c>
      <c r="K475" s="183"/>
      <c r="L475" s="188"/>
      <c r="M475" s="189"/>
      <c r="N475" s="190" t="s">
        <v>48</v>
      </c>
      <c r="O475" s="25"/>
      <c r="P475" s="25"/>
      <c r="Q475" s="156">
        <v>0</v>
      </c>
      <c r="R475" s="156">
        <f>$Q$475*$H$475</f>
        <v>0</v>
      </c>
      <c r="S475" s="156">
        <v>0</v>
      </c>
      <c r="T475" s="157">
        <f>$S$475*$H$475</f>
        <v>0</v>
      </c>
      <c r="AR475" s="91" t="s">
        <v>722</v>
      </c>
      <c r="AT475" s="91" t="s">
        <v>286</v>
      </c>
      <c r="AU475" s="91" t="s">
        <v>134</v>
      </c>
      <c r="AY475" s="6" t="s">
        <v>127</v>
      </c>
      <c r="BE475" s="158">
        <f>IF($N$475="základní",$J$475,0)</f>
        <v>0</v>
      </c>
      <c r="BF475" s="158">
        <f>IF($N$475="snížená",$J$475,0)</f>
        <v>0</v>
      </c>
      <c r="BG475" s="158">
        <f>IF($N$475="zákl. přenesená",$J$475,0)</f>
        <v>0</v>
      </c>
      <c r="BH475" s="158">
        <f>IF($N$475="sníž. přenesená",$J$475,0)</f>
        <v>0</v>
      </c>
      <c r="BI475" s="158">
        <f>IF($N$475="nulová",$J$475,0)</f>
        <v>0</v>
      </c>
      <c r="BJ475" s="91" t="s">
        <v>22</v>
      </c>
      <c r="BK475" s="158">
        <f>ROUND($I$475*$H$475,2)</f>
        <v>0</v>
      </c>
      <c r="BL475" s="91" t="s">
        <v>722</v>
      </c>
      <c r="BM475" s="91" t="s">
        <v>942</v>
      </c>
    </row>
    <row r="476" spans="2:51" s="6" customFormat="1" ht="15.75" customHeight="1">
      <c r="B476" s="195"/>
      <c r="C476" s="196"/>
      <c r="D476" s="159" t="s">
        <v>147</v>
      </c>
      <c r="E476" s="197"/>
      <c r="F476" s="197" t="s">
        <v>728</v>
      </c>
      <c r="G476" s="196"/>
      <c r="H476" s="196"/>
      <c r="J476" s="196"/>
      <c r="K476" s="196"/>
      <c r="L476" s="198"/>
      <c r="M476" s="199"/>
      <c r="N476" s="196"/>
      <c r="O476" s="196"/>
      <c r="P476" s="196"/>
      <c r="Q476" s="196"/>
      <c r="R476" s="196"/>
      <c r="S476" s="196"/>
      <c r="T476" s="200"/>
      <c r="AT476" s="201" t="s">
        <v>147</v>
      </c>
      <c r="AU476" s="201" t="s">
        <v>134</v>
      </c>
      <c r="AV476" s="201" t="s">
        <v>22</v>
      </c>
      <c r="AW476" s="201" t="s">
        <v>106</v>
      </c>
      <c r="AX476" s="201" t="s">
        <v>77</v>
      </c>
      <c r="AY476" s="201" t="s">
        <v>127</v>
      </c>
    </row>
    <row r="477" spans="2:51" s="6" customFormat="1" ht="15.75" customHeight="1">
      <c r="B477" s="161"/>
      <c r="C477" s="162"/>
      <c r="D477" s="169" t="s">
        <v>147</v>
      </c>
      <c r="E477" s="162"/>
      <c r="F477" s="163" t="s">
        <v>22</v>
      </c>
      <c r="G477" s="162"/>
      <c r="H477" s="164">
        <v>1</v>
      </c>
      <c r="J477" s="162"/>
      <c r="K477" s="162"/>
      <c r="L477" s="165"/>
      <c r="M477" s="166"/>
      <c r="N477" s="162"/>
      <c r="O477" s="162"/>
      <c r="P477" s="162"/>
      <c r="Q477" s="162"/>
      <c r="R477" s="162"/>
      <c r="S477" s="162"/>
      <c r="T477" s="167"/>
      <c r="AT477" s="168" t="s">
        <v>147</v>
      </c>
      <c r="AU477" s="168" t="s">
        <v>134</v>
      </c>
      <c r="AV477" s="168" t="s">
        <v>21</v>
      </c>
      <c r="AW477" s="168" t="s">
        <v>106</v>
      </c>
      <c r="AX477" s="168" t="s">
        <v>77</v>
      </c>
      <c r="AY477" s="168" t="s">
        <v>127</v>
      </c>
    </row>
    <row r="478" spans="2:51" s="6" customFormat="1" ht="15.75" customHeight="1">
      <c r="B478" s="170"/>
      <c r="C478" s="171"/>
      <c r="D478" s="169" t="s">
        <v>147</v>
      </c>
      <c r="E478" s="171"/>
      <c r="F478" s="172" t="s">
        <v>151</v>
      </c>
      <c r="G478" s="171"/>
      <c r="H478" s="173">
        <v>1</v>
      </c>
      <c r="J478" s="171"/>
      <c r="K478" s="171"/>
      <c r="L478" s="174"/>
      <c r="M478" s="212"/>
      <c r="N478" s="213"/>
      <c r="O478" s="213"/>
      <c r="P478" s="213"/>
      <c r="Q478" s="213"/>
      <c r="R478" s="213"/>
      <c r="S478" s="213"/>
      <c r="T478" s="214"/>
      <c r="AT478" s="177" t="s">
        <v>147</v>
      </c>
      <c r="AU478" s="177" t="s">
        <v>134</v>
      </c>
      <c r="AV478" s="177" t="s">
        <v>134</v>
      </c>
      <c r="AW478" s="177" t="s">
        <v>106</v>
      </c>
      <c r="AX478" s="177" t="s">
        <v>22</v>
      </c>
      <c r="AY478" s="177" t="s">
        <v>127</v>
      </c>
    </row>
    <row r="479" spans="2:12" s="6" customFormat="1" ht="7.5" customHeight="1">
      <c r="B479" s="39"/>
      <c r="C479" s="40"/>
      <c r="D479" s="40"/>
      <c r="E479" s="40"/>
      <c r="F479" s="40"/>
      <c r="G479" s="40"/>
      <c r="H479" s="40"/>
      <c r="I479" s="103"/>
      <c r="J479" s="40"/>
      <c r="K479" s="40"/>
      <c r="L479" s="44"/>
    </row>
    <row r="480" s="2" customFormat="1" ht="14.25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8"/>
      <c r="C1" s="218"/>
      <c r="D1" s="217" t="s">
        <v>1</v>
      </c>
      <c r="E1" s="218"/>
      <c r="F1" s="219" t="s">
        <v>1282</v>
      </c>
      <c r="G1" s="336" t="s">
        <v>1283</v>
      </c>
      <c r="H1" s="336"/>
      <c r="I1" s="218"/>
      <c r="J1" s="219" t="s">
        <v>1284</v>
      </c>
      <c r="K1" s="217" t="s">
        <v>97</v>
      </c>
      <c r="L1" s="219" t="s">
        <v>1285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9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98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7" t="str">
        <f>'Rekapitulace stavby'!$K$6</f>
        <v>Revitalizace parku ¸¸Městské sady¨</v>
      </c>
      <c r="F7" s="329"/>
      <c r="G7" s="329"/>
      <c r="H7" s="329"/>
      <c r="J7" s="11"/>
      <c r="K7" s="13"/>
    </row>
    <row r="8" spans="2:11" s="6" customFormat="1" ht="15.75" customHeight="1">
      <c r="B8" s="24"/>
      <c r="C8" s="25"/>
      <c r="D8" s="19" t="s">
        <v>99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314" t="s">
        <v>943</v>
      </c>
      <c r="F9" s="317"/>
      <c r="G9" s="317"/>
      <c r="H9" s="317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 t="s">
        <v>21</v>
      </c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04.11.2014</v>
      </c>
      <c r="K12" s="28"/>
    </row>
    <row r="13" spans="2:11" s="6" customFormat="1" ht="22.5" customHeight="1">
      <c r="B13" s="24"/>
      <c r="C13" s="25"/>
      <c r="D13" s="16" t="s">
        <v>28</v>
      </c>
      <c r="E13" s="25"/>
      <c r="F13" s="21" t="s">
        <v>101</v>
      </c>
      <c r="G13" s="25"/>
      <c r="H13" s="25"/>
      <c r="I13" s="90" t="s">
        <v>30</v>
      </c>
      <c r="J13" s="21" t="s">
        <v>31</v>
      </c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1" customFormat="1" ht="15.75" customHeight="1">
      <c r="B24" s="92"/>
      <c r="C24" s="93"/>
      <c r="D24" s="93"/>
      <c r="E24" s="332"/>
      <c r="F24" s="338"/>
      <c r="G24" s="338"/>
      <c r="H24" s="338"/>
      <c r="J24" s="93"/>
      <c r="K24" s="94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5"/>
    </row>
    <row r="27" spans="2:11" s="6" customFormat="1" ht="26.25" customHeight="1">
      <c r="B27" s="24"/>
      <c r="C27" s="25"/>
      <c r="D27" s="96" t="s">
        <v>43</v>
      </c>
      <c r="E27" s="25"/>
      <c r="F27" s="25"/>
      <c r="G27" s="25"/>
      <c r="H27" s="25"/>
      <c r="J27" s="68">
        <f>ROUND($J$80,2)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5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7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8">
        <f>ROUND(SUM($BE$80:$BE$202),2)</f>
        <v>0</v>
      </c>
      <c r="G30" s="25"/>
      <c r="H30" s="25"/>
      <c r="I30" s="99">
        <v>0.21</v>
      </c>
      <c r="J30" s="98">
        <f>ROUND(SUM($BE$80:$BE$202)*$I$30,2)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8">
        <f>ROUND(SUM($BF$80:$BF$202),2)</f>
        <v>0</v>
      </c>
      <c r="G31" s="25"/>
      <c r="H31" s="25"/>
      <c r="I31" s="99">
        <v>0.15</v>
      </c>
      <c r="J31" s="98">
        <f>ROUND(SUM($BF$80:$BF$202)*$I$31,2)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8">
        <f>ROUND(SUM($BG$80:$BG$202),2)</f>
        <v>0</v>
      </c>
      <c r="G32" s="25"/>
      <c r="H32" s="25"/>
      <c r="I32" s="99">
        <v>0.21</v>
      </c>
      <c r="J32" s="98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8">
        <f>ROUND(SUM($BH$80:$BH$202),2)</f>
        <v>0</v>
      </c>
      <c r="G33" s="25"/>
      <c r="H33" s="25"/>
      <c r="I33" s="99">
        <v>0.15</v>
      </c>
      <c r="J33" s="98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8">
        <f>ROUND(SUM($BI$80:$BI$202),2)</f>
        <v>0</v>
      </c>
      <c r="G34" s="25"/>
      <c r="H34" s="25"/>
      <c r="I34" s="99">
        <v>0</v>
      </c>
      <c r="J34" s="98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100" t="s">
        <v>54</v>
      </c>
      <c r="H36" s="36" t="s">
        <v>55</v>
      </c>
      <c r="I36" s="101"/>
      <c r="J36" s="37">
        <f>ROUND(SUM($J$27:$J$34),2)</f>
        <v>0</v>
      </c>
      <c r="K36" s="102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3"/>
      <c r="J37" s="40"/>
      <c r="K37" s="41"/>
    </row>
    <row r="41" spans="2:11" s="6" customFormat="1" ht="7.5" customHeight="1">
      <c r="B41" s="104"/>
      <c r="C41" s="105"/>
      <c r="D41" s="105"/>
      <c r="E41" s="105"/>
      <c r="F41" s="105"/>
      <c r="G41" s="105"/>
      <c r="H41" s="105"/>
      <c r="I41" s="105"/>
      <c r="J41" s="105"/>
      <c r="K41" s="106"/>
    </row>
    <row r="42" spans="2:11" s="6" customFormat="1" ht="37.5" customHeight="1">
      <c r="B42" s="24"/>
      <c r="C42" s="12" t="s">
        <v>102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337" t="str">
        <f>$E$7</f>
        <v>Revitalizace parku ¸¸Městské sady¨</v>
      </c>
      <c r="F45" s="317"/>
      <c r="G45" s="317"/>
      <c r="H45" s="317"/>
      <c r="J45" s="25"/>
      <c r="K45" s="28"/>
    </row>
    <row r="46" spans="2:11" s="6" customFormat="1" ht="15" customHeight="1">
      <c r="B46" s="24"/>
      <c r="C46" s="19" t="s">
        <v>99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314" t="str">
        <f>$E$9</f>
        <v>SO 801 - SO 801 Sadové úpravy</v>
      </c>
      <c r="F47" s="317"/>
      <c r="G47" s="317"/>
      <c r="H47" s="317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Cheb, ulice Májová</v>
      </c>
      <c r="G49" s="25"/>
      <c r="H49" s="25"/>
      <c r="I49" s="89" t="s">
        <v>25</v>
      </c>
      <c r="J49" s="53" t="str">
        <f>IF($J$12="","",$J$12)</f>
        <v>04.11.2014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Cheb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7" t="s">
        <v>103</v>
      </c>
      <c r="D54" s="33"/>
      <c r="E54" s="33"/>
      <c r="F54" s="33"/>
      <c r="G54" s="33"/>
      <c r="H54" s="33"/>
      <c r="I54" s="108"/>
      <c r="J54" s="109" t="s">
        <v>104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105</v>
      </c>
      <c r="D56" s="25"/>
      <c r="E56" s="25"/>
      <c r="F56" s="25"/>
      <c r="G56" s="25"/>
      <c r="H56" s="25"/>
      <c r="J56" s="68">
        <f>ROUND($J$80,2)</f>
        <v>0</v>
      </c>
      <c r="K56" s="28"/>
      <c r="AU56" s="6" t="s">
        <v>106</v>
      </c>
    </row>
    <row r="57" spans="2:11" s="74" customFormat="1" ht="25.5" customHeight="1">
      <c r="B57" s="110"/>
      <c r="C57" s="111"/>
      <c r="D57" s="112" t="s">
        <v>107</v>
      </c>
      <c r="E57" s="112"/>
      <c r="F57" s="112"/>
      <c r="G57" s="112"/>
      <c r="H57" s="112"/>
      <c r="I57" s="113"/>
      <c r="J57" s="114">
        <f>ROUND($J$81,2)</f>
        <v>0</v>
      </c>
      <c r="K57" s="115"/>
    </row>
    <row r="58" spans="2:11" s="116" customFormat="1" ht="21" customHeight="1">
      <c r="B58" s="117"/>
      <c r="C58" s="118"/>
      <c r="D58" s="119" t="s">
        <v>944</v>
      </c>
      <c r="E58" s="119"/>
      <c r="F58" s="119"/>
      <c r="G58" s="119"/>
      <c r="H58" s="119"/>
      <c r="I58" s="120"/>
      <c r="J58" s="121">
        <f>ROUND($J$82,2)</f>
        <v>0</v>
      </c>
      <c r="K58" s="122"/>
    </row>
    <row r="59" spans="2:11" s="116" customFormat="1" ht="15.75" customHeight="1">
      <c r="B59" s="117"/>
      <c r="C59" s="118"/>
      <c r="D59" s="119" t="s">
        <v>945</v>
      </c>
      <c r="E59" s="119"/>
      <c r="F59" s="119"/>
      <c r="G59" s="119"/>
      <c r="H59" s="119"/>
      <c r="I59" s="120"/>
      <c r="J59" s="121">
        <f>ROUND($J$97,2)</f>
        <v>0</v>
      </c>
      <c r="K59" s="122"/>
    </row>
    <row r="60" spans="2:11" s="116" customFormat="1" ht="22.5" customHeight="1">
      <c r="B60" s="117"/>
      <c r="C60" s="118"/>
      <c r="D60" s="119" t="s">
        <v>946</v>
      </c>
      <c r="E60" s="119"/>
      <c r="F60" s="119"/>
      <c r="G60" s="119"/>
      <c r="H60" s="119"/>
      <c r="I60" s="120"/>
      <c r="J60" s="121">
        <f>ROUND($J$197,2)</f>
        <v>0</v>
      </c>
      <c r="K60" s="122"/>
    </row>
    <row r="61" spans="2:11" s="6" customFormat="1" ht="22.5" customHeight="1">
      <c r="B61" s="24"/>
      <c r="C61" s="25"/>
      <c r="D61" s="25"/>
      <c r="E61" s="25"/>
      <c r="F61" s="25"/>
      <c r="G61" s="25"/>
      <c r="H61" s="25"/>
      <c r="J61" s="25"/>
      <c r="K61" s="28"/>
    </row>
    <row r="62" spans="2:11" s="6" customFormat="1" ht="7.5" customHeight="1">
      <c r="B62" s="39"/>
      <c r="C62" s="40"/>
      <c r="D62" s="40"/>
      <c r="E62" s="40"/>
      <c r="F62" s="40"/>
      <c r="G62" s="40"/>
      <c r="H62" s="40"/>
      <c r="I62" s="103"/>
      <c r="J62" s="40"/>
      <c r="K62" s="41"/>
    </row>
    <row r="66" spans="2:12" s="6" customFormat="1" ht="7.5" customHeight="1">
      <c r="B66" s="42"/>
      <c r="C66" s="43"/>
      <c r="D66" s="43"/>
      <c r="E66" s="43"/>
      <c r="F66" s="43"/>
      <c r="G66" s="43"/>
      <c r="H66" s="43"/>
      <c r="I66" s="105"/>
      <c r="J66" s="43"/>
      <c r="K66" s="43"/>
      <c r="L66" s="44"/>
    </row>
    <row r="67" spans="2:12" s="6" customFormat="1" ht="37.5" customHeight="1">
      <c r="B67" s="24"/>
      <c r="C67" s="12" t="s">
        <v>110</v>
      </c>
      <c r="D67" s="25"/>
      <c r="E67" s="25"/>
      <c r="F67" s="25"/>
      <c r="G67" s="25"/>
      <c r="H67" s="25"/>
      <c r="J67" s="25"/>
      <c r="K67" s="25"/>
      <c r="L67" s="44"/>
    </row>
    <row r="68" spans="2:12" s="6" customFormat="1" ht="7.5" customHeight="1">
      <c r="B68" s="24"/>
      <c r="C68" s="25"/>
      <c r="D68" s="25"/>
      <c r="E68" s="25"/>
      <c r="F68" s="25"/>
      <c r="G68" s="25"/>
      <c r="H68" s="25"/>
      <c r="J68" s="25"/>
      <c r="K68" s="25"/>
      <c r="L68" s="44"/>
    </row>
    <row r="69" spans="2:12" s="6" customFormat="1" ht="15" customHeight="1">
      <c r="B69" s="24"/>
      <c r="C69" s="19" t="s">
        <v>15</v>
      </c>
      <c r="D69" s="25"/>
      <c r="E69" s="25"/>
      <c r="F69" s="25"/>
      <c r="G69" s="25"/>
      <c r="H69" s="25"/>
      <c r="J69" s="25"/>
      <c r="K69" s="25"/>
      <c r="L69" s="44"/>
    </row>
    <row r="70" spans="2:12" s="6" customFormat="1" ht="16.5" customHeight="1">
      <c r="B70" s="24"/>
      <c r="C70" s="25"/>
      <c r="D70" s="25"/>
      <c r="E70" s="337" t="str">
        <f>$E$7</f>
        <v>Revitalizace parku ¸¸Městské sady¨</v>
      </c>
      <c r="F70" s="317"/>
      <c r="G70" s="317"/>
      <c r="H70" s="317"/>
      <c r="J70" s="25"/>
      <c r="K70" s="25"/>
      <c r="L70" s="44"/>
    </row>
    <row r="71" spans="2:12" s="6" customFormat="1" ht="15" customHeight="1">
      <c r="B71" s="24"/>
      <c r="C71" s="19" t="s">
        <v>99</v>
      </c>
      <c r="D71" s="25"/>
      <c r="E71" s="25"/>
      <c r="F71" s="25"/>
      <c r="G71" s="25"/>
      <c r="H71" s="25"/>
      <c r="J71" s="25"/>
      <c r="K71" s="25"/>
      <c r="L71" s="44"/>
    </row>
    <row r="72" spans="2:12" s="6" customFormat="1" ht="19.5" customHeight="1">
      <c r="B72" s="24"/>
      <c r="C72" s="25"/>
      <c r="D72" s="25"/>
      <c r="E72" s="314" t="str">
        <f>$E$9</f>
        <v>SO 801 - SO 801 Sadové úpravy</v>
      </c>
      <c r="F72" s="317"/>
      <c r="G72" s="317"/>
      <c r="H72" s="317"/>
      <c r="J72" s="25"/>
      <c r="K72" s="25"/>
      <c r="L72" s="44"/>
    </row>
    <row r="73" spans="2:12" s="6" customFormat="1" ht="7.5" customHeight="1">
      <c r="B73" s="24"/>
      <c r="C73" s="25"/>
      <c r="D73" s="25"/>
      <c r="E73" s="25"/>
      <c r="F73" s="25"/>
      <c r="G73" s="25"/>
      <c r="H73" s="25"/>
      <c r="J73" s="25"/>
      <c r="K73" s="25"/>
      <c r="L73" s="44"/>
    </row>
    <row r="74" spans="2:12" s="6" customFormat="1" ht="18.75" customHeight="1">
      <c r="B74" s="24"/>
      <c r="C74" s="19" t="s">
        <v>23</v>
      </c>
      <c r="D74" s="25"/>
      <c r="E74" s="25"/>
      <c r="F74" s="17" t="str">
        <f>$F$12</f>
        <v>Cheb, ulice Májová</v>
      </c>
      <c r="G74" s="25"/>
      <c r="H74" s="25"/>
      <c r="I74" s="89" t="s">
        <v>25</v>
      </c>
      <c r="J74" s="53" t="str">
        <f>IF($J$12="","",$J$12)</f>
        <v>04.11.2014</v>
      </c>
      <c r="K74" s="25"/>
      <c r="L74" s="44"/>
    </row>
    <row r="75" spans="2:12" s="6" customFormat="1" ht="7.5" customHeight="1">
      <c r="B75" s="24"/>
      <c r="C75" s="25"/>
      <c r="D75" s="25"/>
      <c r="E75" s="25"/>
      <c r="F75" s="25"/>
      <c r="G75" s="25"/>
      <c r="H75" s="25"/>
      <c r="J75" s="25"/>
      <c r="K75" s="25"/>
      <c r="L75" s="44"/>
    </row>
    <row r="76" spans="2:12" s="6" customFormat="1" ht="15.75" customHeight="1">
      <c r="B76" s="24"/>
      <c r="C76" s="19" t="s">
        <v>33</v>
      </c>
      <c r="D76" s="25"/>
      <c r="E76" s="25"/>
      <c r="F76" s="17" t="str">
        <f>$E$15</f>
        <v>Město Cheb</v>
      </c>
      <c r="G76" s="25"/>
      <c r="H76" s="25"/>
      <c r="I76" s="89" t="s">
        <v>39</v>
      </c>
      <c r="J76" s="17" t="str">
        <f>$E$21</f>
        <v>DSVA s.r.o.</v>
      </c>
      <c r="K76" s="25"/>
      <c r="L76" s="44"/>
    </row>
    <row r="77" spans="2:12" s="6" customFormat="1" ht="15" customHeight="1">
      <c r="B77" s="24"/>
      <c r="C77" s="19" t="s">
        <v>37</v>
      </c>
      <c r="D77" s="25"/>
      <c r="E77" s="25"/>
      <c r="F77" s="17">
        <f>IF($E$18="","",$E$18)</f>
      </c>
      <c r="G77" s="25"/>
      <c r="H77" s="25"/>
      <c r="J77" s="25"/>
      <c r="K77" s="25"/>
      <c r="L77" s="44"/>
    </row>
    <row r="78" spans="2:12" s="6" customFormat="1" ht="11.25" customHeight="1">
      <c r="B78" s="24"/>
      <c r="C78" s="25"/>
      <c r="D78" s="25"/>
      <c r="E78" s="25"/>
      <c r="F78" s="25"/>
      <c r="G78" s="25"/>
      <c r="H78" s="25"/>
      <c r="J78" s="25"/>
      <c r="K78" s="25"/>
      <c r="L78" s="44"/>
    </row>
    <row r="79" spans="2:20" s="123" customFormat="1" ht="30" customHeight="1">
      <c r="B79" s="124"/>
      <c r="C79" s="125" t="s">
        <v>111</v>
      </c>
      <c r="D79" s="126" t="s">
        <v>62</v>
      </c>
      <c r="E79" s="126" t="s">
        <v>58</v>
      </c>
      <c r="F79" s="126" t="s">
        <v>112</v>
      </c>
      <c r="G79" s="126" t="s">
        <v>113</v>
      </c>
      <c r="H79" s="126" t="s">
        <v>114</v>
      </c>
      <c r="I79" s="127" t="s">
        <v>115</v>
      </c>
      <c r="J79" s="126" t="s">
        <v>116</v>
      </c>
      <c r="K79" s="128" t="s">
        <v>117</v>
      </c>
      <c r="L79" s="129"/>
      <c r="M79" s="60" t="s">
        <v>118</v>
      </c>
      <c r="N79" s="61" t="s">
        <v>47</v>
      </c>
      <c r="O79" s="61" t="s">
        <v>119</v>
      </c>
      <c r="P79" s="61" t="s">
        <v>120</v>
      </c>
      <c r="Q79" s="61" t="s">
        <v>121</v>
      </c>
      <c r="R79" s="61" t="s">
        <v>122</v>
      </c>
      <c r="S79" s="61" t="s">
        <v>123</v>
      </c>
      <c r="T79" s="62" t="s">
        <v>124</v>
      </c>
    </row>
    <row r="80" spans="2:63" s="6" customFormat="1" ht="30" customHeight="1">
      <c r="B80" s="24"/>
      <c r="C80" s="67" t="s">
        <v>105</v>
      </c>
      <c r="D80" s="25"/>
      <c r="E80" s="25"/>
      <c r="F80" s="25"/>
      <c r="G80" s="25"/>
      <c r="H80" s="25"/>
      <c r="J80" s="130">
        <f>$BK$80</f>
        <v>0</v>
      </c>
      <c r="K80" s="25"/>
      <c r="L80" s="44"/>
      <c r="M80" s="64"/>
      <c r="N80" s="65"/>
      <c r="O80" s="65"/>
      <c r="P80" s="131">
        <f>$P$81</f>
        <v>0</v>
      </c>
      <c r="Q80" s="65"/>
      <c r="R80" s="131">
        <f>$R$81</f>
        <v>0</v>
      </c>
      <c r="S80" s="65"/>
      <c r="T80" s="132">
        <f>$T$81</f>
        <v>0</v>
      </c>
      <c r="AT80" s="6" t="s">
        <v>76</v>
      </c>
      <c r="AU80" s="6" t="s">
        <v>106</v>
      </c>
      <c r="BK80" s="133">
        <f>$BK$81</f>
        <v>0</v>
      </c>
    </row>
    <row r="81" spans="2:63" s="134" customFormat="1" ht="37.5" customHeight="1">
      <c r="B81" s="135"/>
      <c r="C81" s="136"/>
      <c r="D81" s="136" t="s">
        <v>76</v>
      </c>
      <c r="E81" s="137" t="s">
        <v>125</v>
      </c>
      <c r="F81" s="137" t="s">
        <v>126</v>
      </c>
      <c r="G81" s="136"/>
      <c r="H81" s="136"/>
      <c r="J81" s="138">
        <f>$BK$81</f>
        <v>0</v>
      </c>
      <c r="K81" s="136"/>
      <c r="L81" s="139"/>
      <c r="M81" s="140"/>
      <c r="N81" s="136"/>
      <c r="O81" s="136"/>
      <c r="P81" s="141">
        <f>$P$82</f>
        <v>0</v>
      </c>
      <c r="Q81" s="136"/>
      <c r="R81" s="141">
        <f>$R$82</f>
        <v>0</v>
      </c>
      <c r="S81" s="136"/>
      <c r="T81" s="142">
        <f>$T$82</f>
        <v>0</v>
      </c>
      <c r="AR81" s="143" t="s">
        <v>22</v>
      </c>
      <c r="AT81" s="143" t="s">
        <v>76</v>
      </c>
      <c r="AU81" s="143" t="s">
        <v>77</v>
      </c>
      <c r="AY81" s="143" t="s">
        <v>127</v>
      </c>
      <c r="BK81" s="144">
        <f>$BK$82</f>
        <v>0</v>
      </c>
    </row>
    <row r="82" spans="2:63" s="134" customFormat="1" ht="21" customHeight="1">
      <c r="B82" s="135"/>
      <c r="C82" s="136"/>
      <c r="D82" s="136" t="s">
        <v>76</v>
      </c>
      <c r="E82" s="145" t="s">
        <v>22</v>
      </c>
      <c r="F82" s="145" t="s">
        <v>947</v>
      </c>
      <c r="G82" s="136"/>
      <c r="H82" s="136"/>
      <c r="J82" s="146">
        <f>$BK$82</f>
        <v>0</v>
      </c>
      <c r="K82" s="136"/>
      <c r="L82" s="139"/>
      <c r="M82" s="140"/>
      <c r="N82" s="136"/>
      <c r="O82" s="136"/>
      <c r="P82" s="141">
        <f>$P$83+SUM($P$84:$P$97)</f>
        <v>0</v>
      </c>
      <c r="Q82" s="136"/>
      <c r="R82" s="141">
        <f>$R$83+SUM($R$84:$R$97)</f>
        <v>0</v>
      </c>
      <c r="S82" s="136"/>
      <c r="T82" s="142">
        <f>$T$83+SUM($T$84:$T$97)</f>
        <v>0</v>
      </c>
      <c r="AR82" s="143" t="s">
        <v>22</v>
      </c>
      <c r="AT82" s="143" t="s">
        <v>76</v>
      </c>
      <c r="AU82" s="143" t="s">
        <v>22</v>
      </c>
      <c r="AY82" s="143" t="s">
        <v>127</v>
      </c>
      <c r="BK82" s="144">
        <f>$BK$83+SUM($BK$84:$BK$97)</f>
        <v>0</v>
      </c>
    </row>
    <row r="83" spans="2:65" s="6" customFormat="1" ht="15.75" customHeight="1">
      <c r="B83" s="24"/>
      <c r="C83" s="147" t="s">
        <v>22</v>
      </c>
      <c r="D83" s="147" t="s">
        <v>129</v>
      </c>
      <c r="E83" s="148" t="s">
        <v>948</v>
      </c>
      <c r="F83" s="149" t="s">
        <v>949</v>
      </c>
      <c r="G83" s="150" t="s">
        <v>205</v>
      </c>
      <c r="H83" s="151">
        <v>438.9</v>
      </c>
      <c r="I83" s="152"/>
      <c r="J83" s="153">
        <f>ROUND($I$83*$H$83,2)</f>
        <v>0</v>
      </c>
      <c r="K83" s="149" t="s">
        <v>133</v>
      </c>
      <c r="L83" s="44"/>
      <c r="M83" s="154"/>
      <c r="N83" s="155" t="s">
        <v>48</v>
      </c>
      <c r="O83" s="25"/>
      <c r="P83" s="25"/>
      <c r="Q83" s="156">
        <v>0</v>
      </c>
      <c r="R83" s="156">
        <f>$Q$83*$H$83</f>
        <v>0</v>
      </c>
      <c r="S83" s="156">
        <v>0</v>
      </c>
      <c r="T83" s="157">
        <f>$S$83*$H$83</f>
        <v>0</v>
      </c>
      <c r="AR83" s="91" t="s">
        <v>134</v>
      </c>
      <c r="AT83" s="91" t="s">
        <v>129</v>
      </c>
      <c r="AU83" s="91" t="s">
        <v>21</v>
      </c>
      <c r="AY83" s="6" t="s">
        <v>127</v>
      </c>
      <c r="BE83" s="158">
        <f>IF($N$83="základní",$J$83,0)</f>
        <v>0</v>
      </c>
      <c r="BF83" s="158">
        <f>IF($N$83="snížená",$J$83,0)</f>
        <v>0</v>
      </c>
      <c r="BG83" s="158">
        <f>IF($N$83="zákl. přenesená",$J$83,0)</f>
        <v>0</v>
      </c>
      <c r="BH83" s="158">
        <f>IF($N$83="sníž. přenesená",$J$83,0)</f>
        <v>0</v>
      </c>
      <c r="BI83" s="158">
        <f>IF($N$83="nulová",$J$83,0)</f>
        <v>0</v>
      </c>
      <c r="BJ83" s="91" t="s">
        <v>22</v>
      </c>
      <c r="BK83" s="158">
        <f>ROUND($I$83*$H$83,2)</f>
        <v>0</v>
      </c>
      <c r="BL83" s="91" t="s">
        <v>134</v>
      </c>
      <c r="BM83" s="91" t="s">
        <v>950</v>
      </c>
    </row>
    <row r="84" spans="2:51" s="6" customFormat="1" ht="15.75" customHeight="1">
      <c r="B84" s="161"/>
      <c r="C84" s="162"/>
      <c r="D84" s="159" t="s">
        <v>147</v>
      </c>
      <c r="E84" s="163"/>
      <c r="F84" s="163" t="s">
        <v>951</v>
      </c>
      <c r="G84" s="162"/>
      <c r="H84" s="164">
        <v>88</v>
      </c>
      <c r="J84" s="162"/>
      <c r="K84" s="162"/>
      <c r="L84" s="165"/>
      <c r="M84" s="166"/>
      <c r="N84" s="162"/>
      <c r="O84" s="162"/>
      <c r="P84" s="162"/>
      <c r="Q84" s="162"/>
      <c r="R84" s="162"/>
      <c r="S84" s="162"/>
      <c r="T84" s="167"/>
      <c r="AT84" s="168" t="s">
        <v>147</v>
      </c>
      <c r="AU84" s="168" t="s">
        <v>21</v>
      </c>
      <c r="AV84" s="168" t="s">
        <v>21</v>
      </c>
      <c r="AW84" s="168" t="s">
        <v>106</v>
      </c>
      <c r="AX84" s="168" t="s">
        <v>77</v>
      </c>
      <c r="AY84" s="168" t="s">
        <v>127</v>
      </c>
    </row>
    <row r="85" spans="2:51" s="6" customFormat="1" ht="15.75" customHeight="1">
      <c r="B85" s="161"/>
      <c r="C85" s="162"/>
      <c r="D85" s="169" t="s">
        <v>147</v>
      </c>
      <c r="E85" s="162"/>
      <c r="F85" s="163" t="s">
        <v>952</v>
      </c>
      <c r="G85" s="162"/>
      <c r="H85" s="164">
        <v>230.9</v>
      </c>
      <c r="J85" s="162"/>
      <c r="K85" s="162"/>
      <c r="L85" s="165"/>
      <c r="M85" s="166"/>
      <c r="N85" s="162"/>
      <c r="O85" s="162"/>
      <c r="P85" s="162"/>
      <c r="Q85" s="162"/>
      <c r="R85" s="162"/>
      <c r="S85" s="162"/>
      <c r="T85" s="167"/>
      <c r="AT85" s="168" t="s">
        <v>147</v>
      </c>
      <c r="AU85" s="168" t="s">
        <v>21</v>
      </c>
      <c r="AV85" s="168" t="s">
        <v>21</v>
      </c>
      <c r="AW85" s="168" t="s">
        <v>106</v>
      </c>
      <c r="AX85" s="168" t="s">
        <v>77</v>
      </c>
      <c r="AY85" s="168" t="s">
        <v>127</v>
      </c>
    </row>
    <row r="86" spans="2:51" s="6" customFormat="1" ht="15.75" customHeight="1">
      <c r="B86" s="161"/>
      <c r="C86" s="162"/>
      <c r="D86" s="169" t="s">
        <v>147</v>
      </c>
      <c r="E86" s="162"/>
      <c r="F86" s="163" t="s">
        <v>953</v>
      </c>
      <c r="G86" s="162"/>
      <c r="H86" s="164">
        <v>120</v>
      </c>
      <c r="J86" s="162"/>
      <c r="K86" s="162"/>
      <c r="L86" s="165"/>
      <c r="M86" s="166"/>
      <c r="N86" s="162"/>
      <c r="O86" s="162"/>
      <c r="P86" s="162"/>
      <c r="Q86" s="162"/>
      <c r="R86" s="162"/>
      <c r="S86" s="162"/>
      <c r="T86" s="167"/>
      <c r="AT86" s="168" t="s">
        <v>147</v>
      </c>
      <c r="AU86" s="168" t="s">
        <v>21</v>
      </c>
      <c r="AV86" s="168" t="s">
        <v>21</v>
      </c>
      <c r="AW86" s="168" t="s">
        <v>106</v>
      </c>
      <c r="AX86" s="168" t="s">
        <v>77</v>
      </c>
      <c r="AY86" s="168" t="s">
        <v>127</v>
      </c>
    </row>
    <row r="87" spans="2:51" s="6" customFormat="1" ht="15.75" customHeight="1">
      <c r="B87" s="170"/>
      <c r="C87" s="171"/>
      <c r="D87" s="169" t="s">
        <v>147</v>
      </c>
      <c r="E87" s="171"/>
      <c r="F87" s="172" t="s">
        <v>151</v>
      </c>
      <c r="G87" s="171"/>
      <c r="H87" s="173">
        <v>438.9</v>
      </c>
      <c r="J87" s="171"/>
      <c r="K87" s="171"/>
      <c r="L87" s="174"/>
      <c r="M87" s="175"/>
      <c r="N87" s="171"/>
      <c r="O87" s="171"/>
      <c r="P87" s="171"/>
      <c r="Q87" s="171"/>
      <c r="R87" s="171"/>
      <c r="S87" s="171"/>
      <c r="T87" s="176"/>
      <c r="AT87" s="177" t="s">
        <v>147</v>
      </c>
      <c r="AU87" s="177" t="s">
        <v>21</v>
      </c>
      <c r="AV87" s="177" t="s">
        <v>134</v>
      </c>
      <c r="AW87" s="177" t="s">
        <v>106</v>
      </c>
      <c r="AX87" s="177" t="s">
        <v>22</v>
      </c>
      <c r="AY87" s="177" t="s">
        <v>127</v>
      </c>
    </row>
    <row r="88" spans="2:65" s="6" customFormat="1" ht="15.75" customHeight="1">
      <c r="B88" s="24"/>
      <c r="C88" s="147" t="s">
        <v>21</v>
      </c>
      <c r="D88" s="147" t="s">
        <v>129</v>
      </c>
      <c r="E88" s="148" t="s">
        <v>954</v>
      </c>
      <c r="F88" s="149" t="s">
        <v>955</v>
      </c>
      <c r="G88" s="150" t="s">
        <v>145</v>
      </c>
      <c r="H88" s="151">
        <v>3670</v>
      </c>
      <c r="I88" s="152"/>
      <c r="J88" s="153">
        <f>ROUND($I$88*$H$88,2)</f>
        <v>0</v>
      </c>
      <c r="K88" s="149" t="s">
        <v>133</v>
      </c>
      <c r="L88" s="44"/>
      <c r="M88" s="154"/>
      <c r="N88" s="155" t="s">
        <v>48</v>
      </c>
      <c r="O88" s="25"/>
      <c r="P88" s="25"/>
      <c r="Q88" s="156">
        <v>0</v>
      </c>
      <c r="R88" s="156">
        <f>$Q$88*$H$88</f>
        <v>0</v>
      </c>
      <c r="S88" s="156">
        <v>0</v>
      </c>
      <c r="T88" s="157">
        <f>$S$88*$H$88</f>
        <v>0</v>
      </c>
      <c r="AR88" s="91" t="s">
        <v>134</v>
      </c>
      <c r="AT88" s="91" t="s">
        <v>129</v>
      </c>
      <c r="AU88" s="91" t="s">
        <v>21</v>
      </c>
      <c r="AY88" s="6" t="s">
        <v>127</v>
      </c>
      <c r="BE88" s="158">
        <f>IF($N$88="základní",$J$88,0)</f>
        <v>0</v>
      </c>
      <c r="BF88" s="158">
        <f>IF($N$88="snížená",$J$88,0)</f>
        <v>0</v>
      </c>
      <c r="BG88" s="158">
        <f>IF($N$88="zákl. přenesená",$J$88,0)</f>
        <v>0</v>
      </c>
      <c r="BH88" s="158">
        <f>IF($N$88="sníž. přenesená",$J$88,0)</f>
        <v>0</v>
      </c>
      <c r="BI88" s="158">
        <f>IF($N$88="nulová",$J$88,0)</f>
        <v>0</v>
      </c>
      <c r="BJ88" s="91" t="s">
        <v>22</v>
      </c>
      <c r="BK88" s="158">
        <f>ROUND($I$88*$H$88,2)</f>
        <v>0</v>
      </c>
      <c r="BL88" s="91" t="s">
        <v>134</v>
      </c>
      <c r="BM88" s="91" t="s">
        <v>956</v>
      </c>
    </row>
    <row r="89" spans="2:51" s="6" customFormat="1" ht="15.75" customHeight="1">
      <c r="B89" s="161"/>
      <c r="C89" s="162"/>
      <c r="D89" s="159" t="s">
        <v>147</v>
      </c>
      <c r="E89" s="163"/>
      <c r="F89" s="163" t="s">
        <v>957</v>
      </c>
      <c r="G89" s="162"/>
      <c r="H89" s="164">
        <v>2310</v>
      </c>
      <c r="J89" s="162"/>
      <c r="K89" s="162"/>
      <c r="L89" s="165"/>
      <c r="M89" s="166"/>
      <c r="N89" s="162"/>
      <c r="O89" s="162"/>
      <c r="P89" s="162"/>
      <c r="Q89" s="162"/>
      <c r="R89" s="162"/>
      <c r="S89" s="162"/>
      <c r="T89" s="167"/>
      <c r="AT89" s="168" t="s">
        <v>147</v>
      </c>
      <c r="AU89" s="168" t="s">
        <v>21</v>
      </c>
      <c r="AV89" s="168" t="s">
        <v>21</v>
      </c>
      <c r="AW89" s="168" t="s">
        <v>106</v>
      </c>
      <c r="AX89" s="168" t="s">
        <v>77</v>
      </c>
      <c r="AY89" s="168" t="s">
        <v>127</v>
      </c>
    </row>
    <row r="90" spans="2:51" s="6" customFormat="1" ht="15.75" customHeight="1">
      <c r="B90" s="161"/>
      <c r="C90" s="162"/>
      <c r="D90" s="169" t="s">
        <v>147</v>
      </c>
      <c r="E90" s="162"/>
      <c r="F90" s="163" t="s">
        <v>958</v>
      </c>
      <c r="G90" s="162"/>
      <c r="H90" s="164">
        <v>1360</v>
      </c>
      <c r="J90" s="162"/>
      <c r="K90" s="162"/>
      <c r="L90" s="165"/>
      <c r="M90" s="166"/>
      <c r="N90" s="162"/>
      <c r="O90" s="162"/>
      <c r="P90" s="162"/>
      <c r="Q90" s="162"/>
      <c r="R90" s="162"/>
      <c r="S90" s="162"/>
      <c r="T90" s="167"/>
      <c r="AT90" s="168" t="s">
        <v>147</v>
      </c>
      <c r="AU90" s="168" t="s">
        <v>21</v>
      </c>
      <c r="AV90" s="168" t="s">
        <v>21</v>
      </c>
      <c r="AW90" s="168" t="s">
        <v>106</v>
      </c>
      <c r="AX90" s="168" t="s">
        <v>77</v>
      </c>
      <c r="AY90" s="168" t="s">
        <v>127</v>
      </c>
    </row>
    <row r="91" spans="2:51" s="6" customFormat="1" ht="15.75" customHeight="1">
      <c r="B91" s="170"/>
      <c r="C91" s="171"/>
      <c r="D91" s="169" t="s">
        <v>147</v>
      </c>
      <c r="E91" s="171"/>
      <c r="F91" s="172" t="s">
        <v>151</v>
      </c>
      <c r="G91" s="171"/>
      <c r="H91" s="173">
        <v>3670</v>
      </c>
      <c r="J91" s="171"/>
      <c r="K91" s="171"/>
      <c r="L91" s="174"/>
      <c r="M91" s="175"/>
      <c r="N91" s="171"/>
      <c r="O91" s="171"/>
      <c r="P91" s="171"/>
      <c r="Q91" s="171"/>
      <c r="R91" s="171"/>
      <c r="S91" s="171"/>
      <c r="T91" s="176"/>
      <c r="AT91" s="177" t="s">
        <v>147</v>
      </c>
      <c r="AU91" s="177" t="s">
        <v>21</v>
      </c>
      <c r="AV91" s="177" t="s">
        <v>134</v>
      </c>
      <c r="AW91" s="177" t="s">
        <v>106</v>
      </c>
      <c r="AX91" s="177" t="s">
        <v>22</v>
      </c>
      <c r="AY91" s="177" t="s">
        <v>127</v>
      </c>
    </row>
    <row r="92" spans="2:65" s="6" customFormat="1" ht="15.75" customHeight="1">
      <c r="B92" s="24"/>
      <c r="C92" s="147" t="s">
        <v>142</v>
      </c>
      <c r="D92" s="147" t="s">
        <v>129</v>
      </c>
      <c r="E92" s="148" t="s">
        <v>959</v>
      </c>
      <c r="F92" s="149" t="s">
        <v>960</v>
      </c>
      <c r="G92" s="150" t="s">
        <v>205</v>
      </c>
      <c r="H92" s="151">
        <v>30</v>
      </c>
      <c r="I92" s="152"/>
      <c r="J92" s="153">
        <f>ROUND($I$92*$H$92,2)</f>
        <v>0</v>
      </c>
      <c r="K92" s="149"/>
      <c r="L92" s="44"/>
      <c r="M92" s="154"/>
      <c r="N92" s="155" t="s">
        <v>48</v>
      </c>
      <c r="O92" s="25"/>
      <c r="P92" s="25"/>
      <c r="Q92" s="156">
        <v>0</v>
      </c>
      <c r="R92" s="156">
        <f>$Q$92*$H$92</f>
        <v>0</v>
      </c>
      <c r="S92" s="156">
        <v>0</v>
      </c>
      <c r="T92" s="157">
        <f>$S$92*$H$92</f>
        <v>0</v>
      </c>
      <c r="AR92" s="91" t="s">
        <v>961</v>
      </c>
      <c r="AT92" s="91" t="s">
        <v>129</v>
      </c>
      <c r="AU92" s="91" t="s">
        <v>21</v>
      </c>
      <c r="AY92" s="6" t="s">
        <v>127</v>
      </c>
      <c r="BE92" s="158">
        <f>IF($N$92="základní",$J$92,0)</f>
        <v>0</v>
      </c>
      <c r="BF92" s="158">
        <f>IF($N$92="snížená",$J$92,0)</f>
        <v>0</v>
      </c>
      <c r="BG92" s="158">
        <f>IF($N$92="zákl. přenesená",$J$92,0)</f>
        <v>0</v>
      </c>
      <c r="BH92" s="158">
        <f>IF($N$92="sníž. přenesená",$J$92,0)</f>
        <v>0</v>
      </c>
      <c r="BI92" s="158">
        <f>IF($N$92="nulová",$J$92,0)</f>
        <v>0</v>
      </c>
      <c r="BJ92" s="91" t="s">
        <v>22</v>
      </c>
      <c r="BK92" s="158">
        <f>ROUND($I$92*$H$92,2)</f>
        <v>0</v>
      </c>
      <c r="BL92" s="91" t="s">
        <v>961</v>
      </c>
      <c r="BM92" s="91" t="s">
        <v>962</v>
      </c>
    </row>
    <row r="93" spans="2:47" s="6" customFormat="1" ht="30.75" customHeight="1">
      <c r="B93" s="24"/>
      <c r="C93" s="25"/>
      <c r="D93" s="159" t="s">
        <v>136</v>
      </c>
      <c r="E93" s="25"/>
      <c r="F93" s="160" t="s">
        <v>963</v>
      </c>
      <c r="G93" s="25"/>
      <c r="H93" s="25"/>
      <c r="J93" s="25"/>
      <c r="K93" s="25"/>
      <c r="L93" s="44"/>
      <c r="M93" s="57"/>
      <c r="N93" s="25"/>
      <c r="O93" s="25"/>
      <c r="P93" s="25"/>
      <c r="Q93" s="25"/>
      <c r="R93" s="25"/>
      <c r="S93" s="25"/>
      <c r="T93" s="58"/>
      <c r="AT93" s="6" t="s">
        <v>136</v>
      </c>
      <c r="AU93" s="6" t="s">
        <v>21</v>
      </c>
    </row>
    <row r="94" spans="2:65" s="6" customFormat="1" ht="15.75" customHeight="1">
      <c r="B94" s="24"/>
      <c r="C94" s="147" t="s">
        <v>134</v>
      </c>
      <c r="D94" s="147" t="s">
        <v>129</v>
      </c>
      <c r="E94" s="148" t="s">
        <v>964</v>
      </c>
      <c r="F94" s="149" t="s">
        <v>965</v>
      </c>
      <c r="G94" s="150" t="s">
        <v>828</v>
      </c>
      <c r="H94" s="151">
        <v>73.4</v>
      </c>
      <c r="I94" s="152"/>
      <c r="J94" s="153">
        <f>ROUND($I$94*$H$94,2)</f>
        <v>0</v>
      </c>
      <c r="K94" s="149"/>
      <c r="L94" s="44"/>
      <c r="M94" s="154"/>
      <c r="N94" s="155" t="s">
        <v>48</v>
      </c>
      <c r="O94" s="25"/>
      <c r="P94" s="25"/>
      <c r="Q94" s="156">
        <v>0</v>
      </c>
      <c r="R94" s="156">
        <f>$Q$94*$H$94</f>
        <v>0</v>
      </c>
      <c r="S94" s="156">
        <v>0</v>
      </c>
      <c r="T94" s="157">
        <f>$S$94*$H$94</f>
        <v>0</v>
      </c>
      <c r="AR94" s="91" t="s">
        <v>961</v>
      </c>
      <c r="AT94" s="91" t="s">
        <v>129</v>
      </c>
      <c r="AU94" s="91" t="s">
        <v>21</v>
      </c>
      <c r="AY94" s="6" t="s">
        <v>127</v>
      </c>
      <c r="BE94" s="158">
        <f>IF($N$94="základní",$J$94,0)</f>
        <v>0</v>
      </c>
      <c r="BF94" s="158">
        <f>IF($N$94="snížená",$J$94,0)</f>
        <v>0</v>
      </c>
      <c r="BG94" s="158">
        <f>IF($N$94="zákl. přenesená",$J$94,0)</f>
        <v>0</v>
      </c>
      <c r="BH94" s="158">
        <f>IF($N$94="sníž. přenesená",$J$94,0)</f>
        <v>0</v>
      </c>
      <c r="BI94" s="158">
        <f>IF($N$94="nulová",$J$94,0)</f>
        <v>0</v>
      </c>
      <c r="BJ94" s="91" t="s">
        <v>22</v>
      </c>
      <c r="BK94" s="158">
        <f>ROUND($I$94*$H$94,2)</f>
        <v>0</v>
      </c>
      <c r="BL94" s="91" t="s">
        <v>961</v>
      </c>
      <c r="BM94" s="91" t="s">
        <v>966</v>
      </c>
    </row>
    <row r="95" spans="2:51" s="6" customFormat="1" ht="15.75" customHeight="1">
      <c r="B95" s="161"/>
      <c r="C95" s="162"/>
      <c r="D95" s="159" t="s">
        <v>147</v>
      </c>
      <c r="E95" s="163"/>
      <c r="F95" s="163" t="s">
        <v>967</v>
      </c>
      <c r="G95" s="162"/>
      <c r="H95" s="164">
        <v>73.4</v>
      </c>
      <c r="J95" s="162"/>
      <c r="K95" s="162"/>
      <c r="L95" s="165"/>
      <c r="M95" s="166"/>
      <c r="N95" s="162"/>
      <c r="O95" s="162"/>
      <c r="P95" s="162"/>
      <c r="Q95" s="162"/>
      <c r="R95" s="162"/>
      <c r="S95" s="162"/>
      <c r="T95" s="167"/>
      <c r="AT95" s="168" t="s">
        <v>147</v>
      </c>
      <c r="AU95" s="168" t="s">
        <v>21</v>
      </c>
      <c r="AV95" s="168" t="s">
        <v>21</v>
      </c>
      <c r="AW95" s="168" t="s">
        <v>106</v>
      </c>
      <c r="AX95" s="168" t="s">
        <v>77</v>
      </c>
      <c r="AY95" s="168" t="s">
        <v>127</v>
      </c>
    </row>
    <row r="96" spans="2:51" s="6" customFormat="1" ht="15.75" customHeight="1">
      <c r="B96" s="170"/>
      <c r="C96" s="171"/>
      <c r="D96" s="169" t="s">
        <v>147</v>
      </c>
      <c r="E96" s="171"/>
      <c r="F96" s="172" t="s">
        <v>151</v>
      </c>
      <c r="G96" s="171"/>
      <c r="H96" s="173">
        <v>73.4</v>
      </c>
      <c r="J96" s="171"/>
      <c r="K96" s="171"/>
      <c r="L96" s="174"/>
      <c r="M96" s="175"/>
      <c r="N96" s="171"/>
      <c r="O96" s="171"/>
      <c r="P96" s="171"/>
      <c r="Q96" s="171"/>
      <c r="R96" s="171"/>
      <c r="S96" s="171"/>
      <c r="T96" s="176"/>
      <c r="AT96" s="177" t="s">
        <v>147</v>
      </c>
      <c r="AU96" s="177" t="s">
        <v>21</v>
      </c>
      <c r="AV96" s="177" t="s">
        <v>134</v>
      </c>
      <c r="AW96" s="177" t="s">
        <v>106</v>
      </c>
      <c r="AX96" s="177" t="s">
        <v>22</v>
      </c>
      <c r="AY96" s="177" t="s">
        <v>127</v>
      </c>
    </row>
    <row r="97" spans="2:63" s="134" customFormat="1" ht="23.25" customHeight="1">
      <c r="B97" s="135"/>
      <c r="C97" s="136"/>
      <c r="D97" s="136" t="s">
        <v>76</v>
      </c>
      <c r="E97" s="145" t="s">
        <v>227</v>
      </c>
      <c r="F97" s="145" t="s">
        <v>968</v>
      </c>
      <c r="G97" s="136"/>
      <c r="H97" s="136"/>
      <c r="J97" s="146">
        <f>$BK$97</f>
        <v>0</v>
      </c>
      <c r="K97" s="136"/>
      <c r="L97" s="139"/>
      <c r="M97" s="140"/>
      <c r="N97" s="136"/>
      <c r="O97" s="136"/>
      <c r="P97" s="141">
        <f>$P$98+SUM($P$99:$P$197)</f>
        <v>0</v>
      </c>
      <c r="Q97" s="136"/>
      <c r="R97" s="141">
        <f>$R$98+SUM($R$99:$R$197)</f>
        <v>0</v>
      </c>
      <c r="S97" s="136"/>
      <c r="T97" s="142">
        <f>$T$98+SUM($T$99:$T$197)</f>
        <v>0</v>
      </c>
      <c r="AR97" s="143" t="s">
        <v>22</v>
      </c>
      <c r="AT97" s="143" t="s">
        <v>76</v>
      </c>
      <c r="AU97" s="143" t="s">
        <v>21</v>
      </c>
      <c r="AY97" s="143" t="s">
        <v>127</v>
      </c>
      <c r="BK97" s="144">
        <f>$BK$98+SUM($BK$99:$BK$197)</f>
        <v>0</v>
      </c>
    </row>
    <row r="98" spans="2:65" s="6" customFormat="1" ht="15.75" customHeight="1">
      <c r="B98" s="24"/>
      <c r="C98" s="147" t="s">
        <v>159</v>
      </c>
      <c r="D98" s="147" t="s">
        <v>129</v>
      </c>
      <c r="E98" s="148" t="s">
        <v>969</v>
      </c>
      <c r="F98" s="149" t="s">
        <v>970</v>
      </c>
      <c r="G98" s="150" t="s">
        <v>145</v>
      </c>
      <c r="H98" s="151">
        <v>625</v>
      </c>
      <c r="I98" s="152"/>
      <c r="J98" s="153">
        <f>ROUND($I$98*$H$98,2)</f>
        <v>0</v>
      </c>
      <c r="K98" s="149" t="s">
        <v>133</v>
      </c>
      <c r="L98" s="44"/>
      <c r="M98" s="154"/>
      <c r="N98" s="155" t="s">
        <v>48</v>
      </c>
      <c r="O98" s="25"/>
      <c r="P98" s="25"/>
      <c r="Q98" s="156">
        <v>0</v>
      </c>
      <c r="R98" s="156">
        <f>$Q$98*$H$98</f>
        <v>0</v>
      </c>
      <c r="S98" s="156">
        <v>0</v>
      </c>
      <c r="T98" s="157">
        <f>$S$98*$H$98</f>
        <v>0</v>
      </c>
      <c r="AR98" s="91" t="s">
        <v>134</v>
      </c>
      <c r="AT98" s="91" t="s">
        <v>129</v>
      </c>
      <c r="AU98" s="91" t="s">
        <v>142</v>
      </c>
      <c r="AY98" s="6" t="s">
        <v>127</v>
      </c>
      <c r="BE98" s="158">
        <f>IF($N$98="základní",$J$98,0)</f>
        <v>0</v>
      </c>
      <c r="BF98" s="158">
        <f>IF($N$98="snížená",$J$98,0)</f>
        <v>0</v>
      </c>
      <c r="BG98" s="158">
        <f>IF($N$98="zákl. přenesená",$J$98,0)</f>
        <v>0</v>
      </c>
      <c r="BH98" s="158">
        <f>IF($N$98="sníž. přenesená",$J$98,0)</f>
        <v>0</v>
      </c>
      <c r="BI98" s="158">
        <f>IF($N$98="nulová",$J$98,0)</f>
        <v>0</v>
      </c>
      <c r="BJ98" s="91" t="s">
        <v>22</v>
      </c>
      <c r="BK98" s="158">
        <f>ROUND($I$98*$H$98,2)</f>
        <v>0</v>
      </c>
      <c r="BL98" s="91" t="s">
        <v>134</v>
      </c>
      <c r="BM98" s="91" t="s">
        <v>971</v>
      </c>
    </row>
    <row r="99" spans="2:51" s="6" customFormat="1" ht="15.75" customHeight="1">
      <c r="B99" s="161"/>
      <c r="C99" s="162"/>
      <c r="D99" s="159" t="s">
        <v>147</v>
      </c>
      <c r="E99" s="163"/>
      <c r="F99" s="163" t="s">
        <v>972</v>
      </c>
      <c r="G99" s="162"/>
      <c r="H99" s="164">
        <v>625</v>
      </c>
      <c r="J99" s="162"/>
      <c r="K99" s="162"/>
      <c r="L99" s="165"/>
      <c r="M99" s="166"/>
      <c r="N99" s="162"/>
      <c r="O99" s="162"/>
      <c r="P99" s="162"/>
      <c r="Q99" s="162"/>
      <c r="R99" s="162"/>
      <c r="S99" s="162"/>
      <c r="T99" s="167"/>
      <c r="AT99" s="168" t="s">
        <v>147</v>
      </c>
      <c r="AU99" s="168" t="s">
        <v>142</v>
      </c>
      <c r="AV99" s="168" t="s">
        <v>21</v>
      </c>
      <c r="AW99" s="168" t="s">
        <v>106</v>
      </c>
      <c r="AX99" s="168" t="s">
        <v>22</v>
      </c>
      <c r="AY99" s="168" t="s">
        <v>127</v>
      </c>
    </row>
    <row r="100" spans="2:65" s="6" customFormat="1" ht="15.75" customHeight="1">
      <c r="B100" s="24"/>
      <c r="C100" s="147" t="s">
        <v>164</v>
      </c>
      <c r="D100" s="147" t="s">
        <v>129</v>
      </c>
      <c r="E100" s="148" t="s">
        <v>973</v>
      </c>
      <c r="F100" s="149" t="s">
        <v>974</v>
      </c>
      <c r="G100" s="150" t="s">
        <v>197</v>
      </c>
      <c r="H100" s="151">
        <v>6</v>
      </c>
      <c r="I100" s="152"/>
      <c r="J100" s="153">
        <f>ROUND($I$100*$H$100,2)</f>
        <v>0</v>
      </c>
      <c r="K100" s="149"/>
      <c r="L100" s="44"/>
      <c r="M100" s="154"/>
      <c r="N100" s="155" t="s">
        <v>48</v>
      </c>
      <c r="O100" s="25"/>
      <c r="P100" s="25"/>
      <c r="Q100" s="156">
        <v>0</v>
      </c>
      <c r="R100" s="156">
        <f>$Q$100*$H$100</f>
        <v>0</v>
      </c>
      <c r="S100" s="156">
        <v>0</v>
      </c>
      <c r="T100" s="157">
        <f>$S$100*$H$100</f>
        <v>0</v>
      </c>
      <c r="AR100" s="91" t="s">
        <v>961</v>
      </c>
      <c r="AT100" s="91" t="s">
        <v>129</v>
      </c>
      <c r="AU100" s="91" t="s">
        <v>142</v>
      </c>
      <c r="AY100" s="6" t="s">
        <v>127</v>
      </c>
      <c r="BE100" s="158">
        <f>IF($N$100="základní",$J$100,0)</f>
        <v>0</v>
      </c>
      <c r="BF100" s="158">
        <f>IF($N$100="snížená",$J$100,0)</f>
        <v>0</v>
      </c>
      <c r="BG100" s="158">
        <f>IF($N$100="zákl. přenesená",$J$100,0)</f>
        <v>0</v>
      </c>
      <c r="BH100" s="158">
        <f>IF($N$100="sníž. přenesená",$J$100,0)</f>
        <v>0</v>
      </c>
      <c r="BI100" s="158">
        <f>IF($N$100="nulová",$J$100,0)</f>
        <v>0</v>
      </c>
      <c r="BJ100" s="91" t="s">
        <v>22</v>
      </c>
      <c r="BK100" s="158">
        <f>ROUND($I$100*$H$100,2)</f>
        <v>0</v>
      </c>
      <c r="BL100" s="91" t="s">
        <v>961</v>
      </c>
      <c r="BM100" s="91" t="s">
        <v>975</v>
      </c>
    </row>
    <row r="101" spans="2:47" s="6" customFormat="1" ht="30.75" customHeight="1">
      <c r="B101" s="24"/>
      <c r="C101" s="25"/>
      <c r="D101" s="159" t="s">
        <v>136</v>
      </c>
      <c r="E101" s="25"/>
      <c r="F101" s="160" t="s">
        <v>976</v>
      </c>
      <c r="G101" s="25"/>
      <c r="H101" s="25"/>
      <c r="J101" s="25"/>
      <c r="K101" s="25"/>
      <c r="L101" s="44"/>
      <c r="M101" s="57"/>
      <c r="N101" s="25"/>
      <c r="O101" s="25"/>
      <c r="P101" s="25"/>
      <c r="Q101" s="25"/>
      <c r="R101" s="25"/>
      <c r="S101" s="25"/>
      <c r="T101" s="58"/>
      <c r="AT101" s="6" t="s">
        <v>136</v>
      </c>
      <c r="AU101" s="6" t="s">
        <v>142</v>
      </c>
    </row>
    <row r="102" spans="2:65" s="6" customFormat="1" ht="15.75" customHeight="1">
      <c r="B102" s="24"/>
      <c r="C102" s="147" t="s">
        <v>169</v>
      </c>
      <c r="D102" s="147" t="s">
        <v>129</v>
      </c>
      <c r="E102" s="148" t="s">
        <v>977</v>
      </c>
      <c r="F102" s="149" t="s">
        <v>978</v>
      </c>
      <c r="G102" s="150" t="s">
        <v>197</v>
      </c>
      <c r="H102" s="151">
        <v>9</v>
      </c>
      <c r="I102" s="152"/>
      <c r="J102" s="153">
        <f>ROUND($I$102*$H$102,2)</f>
        <v>0</v>
      </c>
      <c r="K102" s="149"/>
      <c r="L102" s="44"/>
      <c r="M102" s="154"/>
      <c r="N102" s="155" t="s">
        <v>48</v>
      </c>
      <c r="O102" s="25"/>
      <c r="P102" s="25"/>
      <c r="Q102" s="156">
        <v>0</v>
      </c>
      <c r="R102" s="156">
        <f>$Q$102*$H$102</f>
        <v>0</v>
      </c>
      <c r="S102" s="156">
        <v>0</v>
      </c>
      <c r="T102" s="157">
        <f>$S$102*$H$102</f>
        <v>0</v>
      </c>
      <c r="AR102" s="91" t="s">
        <v>961</v>
      </c>
      <c r="AT102" s="91" t="s">
        <v>129</v>
      </c>
      <c r="AU102" s="91" t="s">
        <v>142</v>
      </c>
      <c r="AY102" s="6" t="s">
        <v>127</v>
      </c>
      <c r="BE102" s="158">
        <f>IF($N$102="základní",$J$102,0)</f>
        <v>0</v>
      </c>
      <c r="BF102" s="158">
        <f>IF($N$102="snížená",$J$102,0)</f>
        <v>0</v>
      </c>
      <c r="BG102" s="158">
        <f>IF($N$102="zákl. přenesená",$J$102,0)</f>
        <v>0</v>
      </c>
      <c r="BH102" s="158">
        <f>IF($N$102="sníž. přenesená",$J$102,0)</f>
        <v>0</v>
      </c>
      <c r="BI102" s="158">
        <f>IF($N$102="nulová",$J$102,0)</f>
        <v>0</v>
      </c>
      <c r="BJ102" s="91" t="s">
        <v>22</v>
      </c>
      <c r="BK102" s="158">
        <f>ROUND($I$102*$H$102,2)</f>
        <v>0</v>
      </c>
      <c r="BL102" s="91" t="s">
        <v>961</v>
      </c>
      <c r="BM102" s="91" t="s">
        <v>979</v>
      </c>
    </row>
    <row r="103" spans="2:65" s="6" customFormat="1" ht="15.75" customHeight="1">
      <c r="B103" s="24"/>
      <c r="C103" s="150" t="s">
        <v>173</v>
      </c>
      <c r="D103" s="150" t="s">
        <v>129</v>
      </c>
      <c r="E103" s="148" t="s">
        <v>980</v>
      </c>
      <c r="F103" s="149" t="s">
        <v>981</v>
      </c>
      <c r="G103" s="150" t="s">
        <v>197</v>
      </c>
      <c r="H103" s="151">
        <v>8</v>
      </c>
      <c r="I103" s="152"/>
      <c r="J103" s="153">
        <f>ROUND($I$103*$H$103,2)</f>
        <v>0</v>
      </c>
      <c r="K103" s="149"/>
      <c r="L103" s="44"/>
      <c r="M103" s="154"/>
      <c r="N103" s="155" t="s">
        <v>48</v>
      </c>
      <c r="O103" s="25"/>
      <c r="P103" s="25"/>
      <c r="Q103" s="156">
        <v>0</v>
      </c>
      <c r="R103" s="156">
        <f>$Q$103*$H$103</f>
        <v>0</v>
      </c>
      <c r="S103" s="156">
        <v>0</v>
      </c>
      <c r="T103" s="157">
        <f>$S$103*$H$103</f>
        <v>0</v>
      </c>
      <c r="AR103" s="91" t="s">
        <v>961</v>
      </c>
      <c r="AT103" s="91" t="s">
        <v>129</v>
      </c>
      <c r="AU103" s="91" t="s">
        <v>142</v>
      </c>
      <c r="AY103" s="91" t="s">
        <v>127</v>
      </c>
      <c r="BE103" s="158">
        <f>IF($N$103="základní",$J$103,0)</f>
        <v>0</v>
      </c>
      <c r="BF103" s="158">
        <f>IF($N$103="snížená",$J$103,0)</f>
        <v>0</v>
      </c>
      <c r="BG103" s="158">
        <f>IF($N$103="zákl. přenesená",$J$103,0)</f>
        <v>0</v>
      </c>
      <c r="BH103" s="158">
        <f>IF($N$103="sníž. přenesená",$J$103,0)</f>
        <v>0</v>
      </c>
      <c r="BI103" s="158">
        <f>IF($N$103="nulová",$J$103,0)</f>
        <v>0</v>
      </c>
      <c r="BJ103" s="91" t="s">
        <v>22</v>
      </c>
      <c r="BK103" s="158">
        <f>ROUND($I$103*$H$103,2)</f>
        <v>0</v>
      </c>
      <c r="BL103" s="91" t="s">
        <v>961</v>
      </c>
      <c r="BM103" s="91" t="s">
        <v>982</v>
      </c>
    </row>
    <row r="104" spans="2:65" s="6" customFormat="1" ht="15.75" customHeight="1">
      <c r="B104" s="24"/>
      <c r="C104" s="150" t="s">
        <v>177</v>
      </c>
      <c r="D104" s="150" t="s">
        <v>129</v>
      </c>
      <c r="E104" s="148" t="s">
        <v>983</v>
      </c>
      <c r="F104" s="149" t="s">
        <v>984</v>
      </c>
      <c r="G104" s="150" t="s">
        <v>197</v>
      </c>
      <c r="H104" s="151">
        <v>2</v>
      </c>
      <c r="I104" s="152"/>
      <c r="J104" s="153">
        <f>ROUND($I$104*$H$104,2)</f>
        <v>0</v>
      </c>
      <c r="K104" s="149"/>
      <c r="L104" s="44"/>
      <c r="M104" s="154"/>
      <c r="N104" s="155" t="s">
        <v>48</v>
      </c>
      <c r="O104" s="25"/>
      <c r="P104" s="25"/>
      <c r="Q104" s="156">
        <v>0</v>
      </c>
      <c r="R104" s="156">
        <f>$Q$104*$H$104</f>
        <v>0</v>
      </c>
      <c r="S104" s="156">
        <v>0</v>
      </c>
      <c r="T104" s="157">
        <f>$S$104*$H$104</f>
        <v>0</v>
      </c>
      <c r="AR104" s="91" t="s">
        <v>961</v>
      </c>
      <c r="AT104" s="91" t="s">
        <v>129</v>
      </c>
      <c r="AU104" s="91" t="s">
        <v>142</v>
      </c>
      <c r="AY104" s="91" t="s">
        <v>127</v>
      </c>
      <c r="BE104" s="158">
        <f>IF($N$104="základní",$J$104,0)</f>
        <v>0</v>
      </c>
      <c r="BF104" s="158">
        <f>IF($N$104="snížená",$J$104,0)</f>
        <v>0</v>
      </c>
      <c r="BG104" s="158">
        <f>IF($N$104="zákl. přenesená",$J$104,0)</f>
        <v>0</v>
      </c>
      <c r="BH104" s="158">
        <f>IF($N$104="sníž. přenesená",$J$104,0)</f>
        <v>0</v>
      </c>
      <c r="BI104" s="158">
        <f>IF($N$104="nulová",$J$104,0)</f>
        <v>0</v>
      </c>
      <c r="BJ104" s="91" t="s">
        <v>22</v>
      </c>
      <c r="BK104" s="158">
        <f>ROUND($I$104*$H$104,2)</f>
        <v>0</v>
      </c>
      <c r="BL104" s="91" t="s">
        <v>961</v>
      </c>
      <c r="BM104" s="91" t="s">
        <v>985</v>
      </c>
    </row>
    <row r="105" spans="2:65" s="6" customFormat="1" ht="15.75" customHeight="1">
      <c r="B105" s="24"/>
      <c r="C105" s="150" t="s">
        <v>27</v>
      </c>
      <c r="D105" s="150" t="s">
        <v>129</v>
      </c>
      <c r="E105" s="148" t="s">
        <v>447</v>
      </c>
      <c r="F105" s="149" t="s">
        <v>986</v>
      </c>
      <c r="G105" s="150" t="s">
        <v>197</v>
      </c>
      <c r="H105" s="151">
        <v>4</v>
      </c>
      <c r="I105" s="152"/>
      <c r="J105" s="153">
        <f>ROUND($I$105*$H$105,2)</f>
        <v>0</v>
      </c>
      <c r="K105" s="149"/>
      <c r="L105" s="44"/>
      <c r="M105" s="154"/>
      <c r="N105" s="155" t="s">
        <v>48</v>
      </c>
      <c r="O105" s="25"/>
      <c r="P105" s="25"/>
      <c r="Q105" s="156">
        <v>0</v>
      </c>
      <c r="R105" s="156">
        <f>$Q$105*$H$105</f>
        <v>0</v>
      </c>
      <c r="S105" s="156">
        <v>0</v>
      </c>
      <c r="T105" s="157">
        <f>$S$105*$H$105</f>
        <v>0</v>
      </c>
      <c r="AR105" s="91" t="s">
        <v>961</v>
      </c>
      <c r="AT105" s="91" t="s">
        <v>129</v>
      </c>
      <c r="AU105" s="91" t="s">
        <v>142</v>
      </c>
      <c r="AY105" s="91" t="s">
        <v>127</v>
      </c>
      <c r="BE105" s="158">
        <f>IF($N$105="základní",$J$105,0)</f>
        <v>0</v>
      </c>
      <c r="BF105" s="158">
        <f>IF($N$105="snížená",$J$105,0)</f>
        <v>0</v>
      </c>
      <c r="BG105" s="158">
        <f>IF($N$105="zákl. přenesená",$J$105,0)</f>
        <v>0</v>
      </c>
      <c r="BH105" s="158">
        <f>IF($N$105="sníž. přenesená",$J$105,0)</f>
        <v>0</v>
      </c>
      <c r="BI105" s="158">
        <f>IF($N$105="nulová",$J$105,0)</f>
        <v>0</v>
      </c>
      <c r="BJ105" s="91" t="s">
        <v>22</v>
      </c>
      <c r="BK105" s="158">
        <f>ROUND($I$105*$H$105,2)</f>
        <v>0</v>
      </c>
      <c r="BL105" s="91" t="s">
        <v>961</v>
      </c>
      <c r="BM105" s="91" t="s">
        <v>987</v>
      </c>
    </row>
    <row r="106" spans="2:65" s="6" customFormat="1" ht="15.75" customHeight="1">
      <c r="B106" s="24"/>
      <c r="C106" s="150" t="s">
        <v>185</v>
      </c>
      <c r="D106" s="150" t="s">
        <v>129</v>
      </c>
      <c r="E106" s="148" t="s">
        <v>988</v>
      </c>
      <c r="F106" s="149" t="s">
        <v>989</v>
      </c>
      <c r="G106" s="150" t="s">
        <v>197</v>
      </c>
      <c r="H106" s="151">
        <v>7</v>
      </c>
      <c r="I106" s="152"/>
      <c r="J106" s="153">
        <f>ROUND($I$106*$H$106,2)</f>
        <v>0</v>
      </c>
      <c r="K106" s="149"/>
      <c r="L106" s="44"/>
      <c r="M106" s="154"/>
      <c r="N106" s="155" t="s">
        <v>48</v>
      </c>
      <c r="O106" s="25"/>
      <c r="P106" s="25"/>
      <c r="Q106" s="156">
        <v>0</v>
      </c>
      <c r="R106" s="156">
        <f>$Q$106*$H$106</f>
        <v>0</v>
      </c>
      <c r="S106" s="156">
        <v>0</v>
      </c>
      <c r="T106" s="157">
        <f>$S$106*$H$106</f>
        <v>0</v>
      </c>
      <c r="AR106" s="91" t="s">
        <v>961</v>
      </c>
      <c r="AT106" s="91" t="s">
        <v>129</v>
      </c>
      <c r="AU106" s="91" t="s">
        <v>142</v>
      </c>
      <c r="AY106" s="91" t="s">
        <v>127</v>
      </c>
      <c r="BE106" s="158">
        <f>IF($N$106="základní",$J$106,0)</f>
        <v>0</v>
      </c>
      <c r="BF106" s="158">
        <f>IF($N$106="snížená",$J$106,0)</f>
        <v>0</v>
      </c>
      <c r="BG106" s="158">
        <f>IF($N$106="zákl. přenesená",$J$106,0)</f>
        <v>0</v>
      </c>
      <c r="BH106" s="158">
        <f>IF($N$106="sníž. přenesená",$J$106,0)</f>
        <v>0</v>
      </c>
      <c r="BI106" s="158">
        <f>IF($N$106="nulová",$J$106,0)</f>
        <v>0</v>
      </c>
      <c r="BJ106" s="91" t="s">
        <v>22</v>
      </c>
      <c r="BK106" s="158">
        <f>ROUND($I$106*$H$106,2)</f>
        <v>0</v>
      </c>
      <c r="BL106" s="91" t="s">
        <v>961</v>
      </c>
      <c r="BM106" s="91" t="s">
        <v>990</v>
      </c>
    </row>
    <row r="107" spans="2:65" s="6" customFormat="1" ht="15.75" customHeight="1">
      <c r="B107" s="24"/>
      <c r="C107" s="150" t="s">
        <v>190</v>
      </c>
      <c r="D107" s="150" t="s">
        <v>129</v>
      </c>
      <c r="E107" s="148" t="s">
        <v>991</v>
      </c>
      <c r="F107" s="149" t="s">
        <v>992</v>
      </c>
      <c r="G107" s="150" t="s">
        <v>197</v>
      </c>
      <c r="H107" s="151">
        <v>4</v>
      </c>
      <c r="I107" s="152"/>
      <c r="J107" s="153">
        <f>ROUND($I$107*$H$107,2)</f>
        <v>0</v>
      </c>
      <c r="K107" s="149"/>
      <c r="L107" s="44"/>
      <c r="M107" s="154"/>
      <c r="N107" s="155" t="s">
        <v>48</v>
      </c>
      <c r="O107" s="25"/>
      <c r="P107" s="25"/>
      <c r="Q107" s="156">
        <v>0</v>
      </c>
      <c r="R107" s="156">
        <f>$Q$107*$H$107</f>
        <v>0</v>
      </c>
      <c r="S107" s="156">
        <v>0</v>
      </c>
      <c r="T107" s="157">
        <f>$S$107*$H$107</f>
        <v>0</v>
      </c>
      <c r="AR107" s="91" t="s">
        <v>961</v>
      </c>
      <c r="AT107" s="91" t="s">
        <v>129</v>
      </c>
      <c r="AU107" s="91" t="s">
        <v>142</v>
      </c>
      <c r="AY107" s="91" t="s">
        <v>127</v>
      </c>
      <c r="BE107" s="158">
        <f>IF($N$107="základní",$J$107,0)</f>
        <v>0</v>
      </c>
      <c r="BF107" s="158">
        <f>IF($N$107="snížená",$J$107,0)</f>
        <v>0</v>
      </c>
      <c r="BG107" s="158">
        <f>IF($N$107="zákl. přenesená",$J$107,0)</f>
        <v>0</v>
      </c>
      <c r="BH107" s="158">
        <f>IF($N$107="sníž. přenesená",$J$107,0)</f>
        <v>0</v>
      </c>
      <c r="BI107" s="158">
        <f>IF($N$107="nulová",$J$107,0)</f>
        <v>0</v>
      </c>
      <c r="BJ107" s="91" t="s">
        <v>22</v>
      </c>
      <c r="BK107" s="158">
        <f>ROUND($I$107*$H$107,2)</f>
        <v>0</v>
      </c>
      <c r="BL107" s="91" t="s">
        <v>961</v>
      </c>
      <c r="BM107" s="91" t="s">
        <v>993</v>
      </c>
    </row>
    <row r="108" spans="2:65" s="6" customFormat="1" ht="15.75" customHeight="1">
      <c r="B108" s="24"/>
      <c r="C108" s="150" t="s">
        <v>194</v>
      </c>
      <c r="D108" s="150" t="s">
        <v>129</v>
      </c>
      <c r="E108" s="148" t="s">
        <v>994</v>
      </c>
      <c r="F108" s="149" t="s">
        <v>995</v>
      </c>
      <c r="G108" s="150" t="s">
        <v>197</v>
      </c>
      <c r="H108" s="151">
        <v>6</v>
      </c>
      <c r="I108" s="152"/>
      <c r="J108" s="153">
        <f>ROUND($I$108*$H$108,2)</f>
        <v>0</v>
      </c>
      <c r="K108" s="149"/>
      <c r="L108" s="44"/>
      <c r="M108" s="154"/>
      <c r="N108" s="155" t="s">
        <v>48</v>
      </c>
      <c r="O108" s="25"/>
      <c r="P108" s="25"/>
      <c r="Q108" s="156">
        <v>0</v>
      </c>
      <c r="R108" s="156">
        <f>$Q$108*$H$108</f>
        <v>0</v>
      </c>
      <c r="S108" s="156">
        <v>0</v>
      </c>
      <c r="T108" s="157">
        <f>$S$108*$H$108</f>
        <v>0</v>
      </c>
      <c r="AR108" s="91" t="s">
        <v>961</v>
      </c>
      <c r="AT108" s="91" t="s">
        <v>129</v>
      </c>
      <c r="AU108" s="91" t="s">
        <v>142</v>
      </c>
      <c r="AY108" s="91" t="s">
        <v>127</v>
      </c>
      <c r="BE108" s="158">
        <f>IF($N$108="základní",$J$108,0)</f>
        <v>0</v>
      </c>
      <c r="BF108" s="158">
        <f>IF($N$108="snížená",$J$108,0)</f>
        <v>0</v>
      </c>
      <c r="BG108" s="158">
        <f>IF($N$108="zákl. přenesená",$J$108,0)</f>
        <v>0</v>
      </c>
      <c r="BH108" s="158">
        <f>IF($N$108="sníž. přenesená",$J$108,0)</f>
        <v>0</v>
      </c>
      <c r="BI108" s="158">
        <f>IF($N$108="nulová",$J$108,0)</f>
        <v>0</v>
      </c>
      <c r="BJ108" s="91" t="s">
        <v>22</v>
      </c>
      <c r="BK108" s="158">
        <f>ROUND($I$108*$H$108,2)</f>
        <v>0</v>
      </c>
      <c r="BL108" s="91" t="s">
        <v>961</v>
      </c>
      <c r="BM108" s="91" t="s">
        <v>996</v>
      </c>
    </row>
    <row r="109" spans="2:47" s="6" customFormat="1" ht="30.75" customHeight="1">
      <c r="B109" s="24"/>
      <c r="C109" s="25"/>
      <c r="D109" s="159" t="s">
        <v>136</v>
      </c>
      <c r="E109" s="25"/>
      <c r="F109" s="160" t="s">
        <v>997</v>
      </c>
      <c r="G109" s="25"/>
      <c r="H109" s="25"/>
      <c r="J109" s="25"/>
      <c r="K109" s="25"/>
      <c r="L109" s="44"/>
      <c r="M109" s="57"/>
      <c r="N109" s="25"/>
      <c r="O109" s="25"/>
      <c r="P109" s="25"/>
      <c r="Q109" s="25"/>
      <c r="R109" s="25"/>
      <c r="S109" s="25"/>
      <c r="T109" s="58"/>
      <c r="AT109" s="6" t="s">
        <v>136</v>
      </c>
      <c r="AU109" s="6" t="s">
        <v>142</v>
      </c>
    </row>
    <row r="110" spans="2:65" s="6" customFormat="1" ht="15.75" customHeight="1">
      <c r="B110" s="24"/>
      <c r="C110" s="147" t="s">
        <v>202</v>
      </c>
      <c r="D110" s="147" t="s">
        <v>129</v>
      </c>
      <c r="E110" s="148" t="s">
        <v>998</v>
      </c>
      <c r="F110" s="149" t="s">
        <v>999</v>
      </c>
      <c r="G110" s="150" t="s">
        <v>1000</v>
      </c>
      <c r="H110" s="151">
        <v>9</v>
      </c>
      <c r="I110" s="152"/>
      <c r="J110" s="153">
        <f>ROUND($I$110*$H$110,2)</f>
        <v>0</v>
      </c>
      <c r="K110" s="149"/>
      <c r="L110" s="44"/>
      <c r="M110" s="154"/>
      <c r="N110" s="155" t="s">
        <v>48</v>
      </c>
      <c r="O110" s="25"/>
      <c r="P110" s="25"/>
      <c r="Q110" s="156">
        <v>0</v>
      </c>
      <c r="R110" s="156">
        <f>$Q$110*$H$110</f>
        <v>0</v>
      </c>
      <c r="S110" s="156">
        <v>0</v>
      </c>
      <c r="T110" s="157">
        <f>$S$110*$H$110</f>
        <v>0</v>
      </c>
      <c r="AR110" s="91" t="s">
        <v>961</v>
      </c>
      <c r="AT110" s="91" t="s">
        <v>129</v>
      </c>
      <c r="AU110" s="91" t="s">
        <v>142</v>
      </c>
      <c r="AY110" s="6" t="s">
        <v>127</v>
      </c>
      <c r="BE110" s="158">
        <f>IF($N$110="základní",$J$110,0)</f>
        <v>0</v>
      </c>
      <c r="BF110" s="158">
        <f>IF($N$110="snížená",$J$110,0)</f>
        <v>0</v>
      </c>
      <c r="BG110" s="158">
        <f>IF($N$110="zákl. přenesená",$J$110,0)</f>
        <v>0</v>
      </c>
      <c r="BH110" s="158">
        <f>IF($N$110="sníž. přenesená",$J$110,0)</f>
        <v>0</v>
      </c>
      <c r="BI110" s="158">
        <f>IF($N$110="nulová",$J$110,0)</f>
        <v>0</v>
      </c>
      <c r="BJ110" s="91" t="s">
        <v>22</v>
      </c>
      <c r="BK110" s="158">
        <f>ROUND($I$110*$H$110,2)</f>
        <v>0</v>
      </c>
      <c r="BL110" s="91" t="s">
        <v>961</v>
      </c>
      <c r="BM110" s="91" t="s">
        <v>1001</v>
      </c>
    </row>
    <row r="111" spans="2:65" s="6" customFormat="1" ht="15.75" customHeight="1">
      <c r="B111" s="24"/>
      <c r="C111" s="150" t="s">
        <v>7</v>
      </c>
      <c r="D111" s="150" t="s">
        <v>129</v>
      </c>
      <c r="E111" s="148" t="s">
        <v>1002</v>
      </c>
      <c r="F111" s="149" t="s">
        <v>1003</v>
      </c>
      <c r="G111" s="150" t="s">
        <v>197</v>
      </c>
      <c r="H111" s="151">
        <v>8</v>
      </c>
      <c r="I111" s="152"/>
      <c r="J111" s="153">
        <f>ROUND($I$111*$H$111,2)</f>
        <v>0</v>
      </c>
      <c r="K111" s="149"/>
      <c r="L111" s="44"/>
      <c r="M111" s="154"/>
      <c r="N111" s="155" t="s">
        <v>48</v>
      </c>
      <c r="O111" s="25"/>
      <c r="P111" s="25"/>
      <c r="Q111" s="156">
        <v>0</v>
      </c>
      <c r="R111" s="156">
        <f>$Q$111*$H$111</f>
        <v>0</v>
      </c>
      <c r="S111" s="156">
        <v>0</v>
      </c>
      <c r="T111" s="157">
        <f>$S$111*$H$111</f>
        <v>0</v>
      </c>
      <c r="AR111" s="91" t="s">
        <v>961</v>
      </c>
      <c r="AT111" s="91" t="s">
        <v>129</v>
      </c>
      <c r="AU111" s="91" t="s">
        <v>142</v>
      </c>
      <c r="AY111" s="91" t="s">
        <v>127</v>
      </c>
      <c r="BE111" s="158">
        <f>IF($N$111="základní",$J$111,0)</f>
        <v>0</v>
      </c>
      <c r="BF111" s="158">
        <f>IF($N$111="snížená",$J$111,0)</f>
        <v>0</v>
      </c>
      <c r="BG111" s="158">
        <f>IF($N$111="zákl. přenesená",$J$111,0)</f>
        <v>0</v>
      </c>
      <c r="BH111" s="158">
        <f>IF($N$111="sníž. přenesená",$J$111,0)</f>
        <v>0</v>
      </c>
      <c r="BI111" s="158">
        <f>IF($N$111="nulová",$J$111,0)</f>
        <v>0</v>
      </c>
      <c r="BJ111" s="91" t="s">
        <v>22</v>
      </c>
      <c r="BK111" s="158">
        <f>ROUND($I$111*$H$111,2)</f>
        <v>0</v>
      </c>
      <c r="BL111" s="91" t="s">
        <v>961</v>
      </c>
      <c r="BM111" s="91" t="s">
        <v>1004</v>
      </c>
    </row>
    <row r="112" spans="2:65" s="6" customFormat="1" ht="15.75" customHeight="1">
      <c r="B112" s="24"/>
      <c r="C112" s="150" t="s">
        <v>217</v>
      </c>
      <c r="D112" s="150" t="s">
        <v>129</v>
      </c>
      <c r="E112" s="148" t="s">
        <v>1005</v>
      </c>
      <c r="F112" s="149" t="s">
        <v>1006</v>
      </c>
      <c r="G112" s="150" t="s">
        <v>1000</v>
      </c>
      <c r="H112" s="151">
        <v>2</v>
      </c>
      <c r="I112" s="152"/>
      <c r="J112" s="153">
        <f>ROUND($I$112*$H$112,2)</f>
        <v>0</v>
      </c>
      <c r="K112" s="149"/>
      <c r="L112" s="44"/>
      <c r="M112" s="154"/>
      <c r="N112" s="155" t="s">
        <v>48</v>
      </c>
      <c r="O112" s="25"/>
      <c r="P112" s="25"/>
      <c r="Q112" s="156">
        <v>0</v>
      </c>
      <c r="R112" s="156">
        <f>$Q$112*$H$112</f>
        <v>0</v>
      </c>
      <c r="S112" s="156">
        <v>0</v>
      </c>
      <c r="T112" s="157">
        <f>$S$112*$H$112</f>
        <v>0</v>
      </c>
      <c r="AR112" s="91" t="s">
        <v>961</v>
      </c>
      <c r="AT112" s="91" t="s">
        <v>129</v>
      </c>
      <c r="AU112" s="91" t="s">
        <v>142</v>
      </c>
      <c r="AY112" s="91" t="s">
        <v>127</v>
      </c>
      <c r="BE112" s="158">
        <f>IF($N$112="základní",$J$112,0)</f>
        <v>0</v>
      </c>
      <c r="BF112" s="158">
        <f>IF($N$112="snížená",$J$112,0)</f>
        <v>0</v>
      </c>
      <c r="BG112" s="158">
        <f>IF($N$112="zákl. přenesená",$J$112,0)</f>
        <v>0</v>
      </c>
      <c r="BH112" s="158">
        <f>IF($N$112="sníž. přenesená",$J$112,0)</f>
        <v>0</v>
      </c>
      <c r="BI112" s="158">
        <f>IF($N$112="nulová",$J$112,0)</f>
        <v>0</v>
      </c>
      <c r="BJ112" s="91" t="s">
        <v>22</v>
      </c>
      <c r="BK112" s="158">
        <f>ROUND($I$112*$H$112,2)</f>
        <v>0</v>
      </c>
      <c r="BL112" s="91" t="s">
        <v>961</v>
      </c>
      <c r="BM112" s="91" t="s">
        <v>1007</v>
      </c>
    </row>
    <row r="113" spans="2:65" s="6" customFormat="1" ht="15.75" customHeight="1">
      <c r="B113" s="24"/>
      <c r="C113" s="150" t="s">
        <v>222</v>
      </c>
      <c r="D113" s="150" t="s">
        <v>129</v>
      </c>
      <c r="E113" s="148" t="s">
        <v>1008</v>
      </c>
      <c r="F113" s="149" t="s">
        <v>1009</v>
      </c>
      <c r="G113" s="150" t="s">
        <v>1000</v>
      </c>
      <c r="H113" s="151">
        <v>4</v>
      </c>
      <c r="I113" s="152"/>
      <c r="J113" s="153">
        <f>ROUND($I$113*$H$113,2)</f>
        <v>0</v>
      </c>
      <c r="K113" s="149"/>
      <c r="L113" s="44"/>
      <c r="M113" s="154"/>
      <c r="N113" s="155" t="s">
        <v>48</v>
      </c>
      <c r="O113" s="25"/>
      <c r="P113" s="25"/>
      <c r="Q113" s="156">
        <v>0</v>
      </c>
      <c r="R113" s="156">
        <f>$Q$113*$H$113</f>
        <v>0</v>
      </c>
      <c r="S113" s="156">
        <v>0</v>
      </c>
      <c r="T113" s="157">
        <f>$S$113*$H$113</f>
        <v>0</v>
      </c>
      <c r="AR113" s="91" t="s">
        <v>961</v>
      </c>
      <c r="AT113" s="91" t="s">
        <v>129</v>
      </c>
      <c r="AU113" s="91" t="s">
        <v>142</v>
      </c>
      <c r="AY113" s="91" t="s">
        <v>127</v>
      </c>
      <c r="BE113" s="158">
        <f>IF($N$113="základní",$J$113,0)</f>
        <v>0</v>
      </c>
      <c r="BF113" s="158">
        <f>IF($N$113="snížená",$J$113,0)</f>
        <v>0</v>
      </c>
      <c r="BG113" s="158">
        <f>IF($N$113="zákl. přenesená",$J$113,0)</f>
        <v>0</v>
      </c>
      <c r="BH113" s="158">
        <f>IF($N$113="sníž. přenesená",$J$113,0)</f>
        <v>0</v>
      </c>
      <c r="BI113" s="158">
        <f>IF($N$113="nulová",$J$113,0)</f>
        <v>0</v>
      </c>
      <c r="BJ113" s="91" t="s">
        <v>22</v>
      </c>
      <c r="BK113" s="158">
        <f>ROUND($I$113*$H$113,2)</f>
        <v>0</v>
      </c>
      <c r="BL113" s="91" t="s">
        <v>961</v>
      </c>
      <c r="BM113" s="91" t="s">
        <v>1010</v>
      </c>
    </row>
    <row r="114" spans="2:65" s="6" customFormat="1" ht="15.75" customHeight="1">
      <c r="B114" s="24"/>
      <c r="C114" s="150" t="s">
        <v>227</v>
      </c>
      <c r="D114" s="150" t="s">
        <v>129</v>
      </c>
      <c r="E114" s="148" t="s">
        <v>1011</v>
      </c>
      <c r="F114" s="149" t="s">
        <v>1012</v>
      </c>
      <c r="G114" s="150" t="s">
        <v>197</v>
      </c>
      <c r="H114" s="151">
        <v>7</v>
      </c>
      <c r="I114" s="152"/>
      <c r="J114" s="153">
        <f>ROUND($I$114*$H$114,2)</f>
        <v>0</v>
      </c>
      <c r="K114" s="149"/>
      <c r="L114" s="44"/>
      <c r="M114" s="154"/>
      <c r="N114" s="155" t="s">
        <v>48</v>
      </c>
      <c r="O114" s="25"/>
      <c r="P114" s="25"/>
      <c r="Q114" s="156">
        <v>0</v>
      </c>
      <c r="R114" s="156">
        <f>$Q$114*$H$114</f>
        <v>0</v>
      </c>
      <c r="S114" s="156">
        <v>0</v>
      </c>
      <c r="T114" s="157">
        <f>$S$114*$H$114</f>
        <v>0</v>
      </c>
      <c r="AR114" s="91" t="s">
        <v>961</v>
      </c>
      <c r="AT114" s="91" t="s">
        <v>129</v>
      </c>
      <c r="AU114" s="91" t="s">
        <v>142</v>
      </c>
      <c r="AY114" s="91" t="s">
        <v>127</v>
      </c>
      <c r="BE114" s="158">
        <f>IF($N$114="základní",$J$114,0)</f>
        <v>0</v>
      </c>
      <c r="BF114" s="158">
        <f>IF($N$114="snížená",$J$114,0)</f>
        <v>0</v>
      </c>
      <c r="BG114" s="158">
        <f>IF($N$114="zákl. přenesená",$J$114,0)</f>
        <v>0</v>
      </c>
      <c r="BH114" s="158">
        <f>IF($N$114="sníž. přenesená",$J$114,0)</f>
        <v>0</v>
      </c>
      <c r="BI114" s="158">
        <f>IF($N$114="nulová",$J$114,0)</f>
        <v>0</v>
      </c>
      <c r="BJ114" s="91" t="s">
        <v>22</v>
      </c>
      <c r="BK114" s="158">
        <f>ROUND($I$114*$H$114,2)</f>
        <v>0</v>
      </c>
      <c r="BL114" s="91" t="s">
        <v>961</v>
      </c>
      <c r="BM114" s="91" t="s">
        <v>1013</v>
      </c>
    </row>
    <row r="115" spans="2:65" s="6" customFormat="1" ht="15.75" customHeight="1">
      <c r="B115" s="24"/>
      <c r="C115" s="150" t="s">
        <v>232</v>
      </c>
      <c r="D115" s="150" t="s">
        <v>129</v>
      </c>
      <c r="E115" s="148" t="s">
        <v>1014</v>
      </c>
      <c r="F115" s="149" t="s">
        <v>1015</v>
      </c>
      <c r="G115" s="150" t="s">
        <v>197</v>
      </c>
      <c r="H115" s="151">
        <v>4</v>
      </c>
      <c r="I115" s="152"/>
      <c r="J115" s="153">
        <f>ROUND($I$115*$H$115,2)</f>
        <v>0</v>
      </c>
      <c r="K115" s="149"/>
      <c r="L115" s="44"/>
      <c r="M115" s="154"/>
      <c r="N115" s="155" t="s">
        <v>48</v>
      </c>
      <c r="O115" s="25"/>
      <c r="P115" s="25"/>
      <c r="Q115" s="156">
        <v>0</v>
      </c>
      <c r="R115" s="156">
        <f>$Q$115*$H$115</f>
        <v>0</v>
      </c>
      <c r="S115" s="156">
        <v>0</v>
      </c>
      <c r="T115" s="157">
        <f>$S$115*$H$115</f>
        <v>0</v>
      </c>
      <c r="AR115" s="91" t="s">
        <v>961</v>
      </c>
      <c r="AT115" s="91" t="s">
        <v>129</v>
      </c>
      <c r="AU115" s="91" t="s">
        <v>142</v>
      </c>
      <c r="AY115" s="91" t="s">
        <v>127</v>
      </c>
      <c r="BE115" s="158">
        <f>IF($N$115="základní",$J$115,0)</f>
        <v>0</v>
      </c>
      <c r="BF115" s="158">
        <f>IF($N$115="snížená",$J$115,0)</f>
        <v>0</v>
      </c>
      <c r="BG115" s="158">
        <f>IF($N$115="zákl. přenesená",$J$115,0)</f>
        <v>0</v>
      </c>
      <c r="BH115" s="158">
        <f>IF($N$115="sníž. přenesená",$J$115,0)</f>
        <v>0</v>
      </c>
      <c r="BI115" s="158">
        <f>IF($N$115="nulová",$J$115,0)</f>
        <v>0</v>
      </c>
      <c r="BJ115" s="91" t="s">
        <v>22</v>
      </c>
      <c r="BK115" s="158">
        <f>ROUND($I$115*$H$115,2)</f>
        <v>0</v>
      </c>
      <c r="BL115" s="91" t="s">
        <v>961</v>
      </c>
      <c r="BM115" s="91" t="s">
        <v>1016</v>
      </c>
    </row>
    <row r="116" spans="2:65" s="6" customFormat="1" ht="15.75" customHeight="1">
      <c r="B116" s="24"/>
      <c r="C116" s="150" t="s">
        <v>325</v>
      </c>
      <c r="D116" s="150" t="s">
        <v>129</v>
      </c>
      <c r="E116" s="148" t="s">
        <v>1017</v>
      </c>
      <c r="F116" s="149" t="s">
        <v>1018</v>
      </c>
      <c r="G116" s="150" t="s">
        <v>197</v>
      </c>
      <c r="H116" s="151">
        <v>45</v>
      </c>
      <c r="I116" s="152"/>
      <c r="J116" s="153">
        <f>ROUND($I$116*$H$116,2)</f>
        <v>0</v>
      </c>
      <c r="K116" s="149"/>
      <c r="L116" s="44"/>
      <c r="M116" s="154"/>
      <c r="N116" s="155" t="s">
        <v>48</v>
      </c>
      <c r="O116" s="25"/>
      <c r="P116" s="25"/>
      <c r="Q116" s="156">
        <v>0</v>
      </c>
      <c r="R116" s="156">
        <f>$Q$116*$H$116</f>
        <v>0</v>
      </c>
      <c r="S116" s="156">
        <v>0</v>
      </c>
      <c r="T116" s="157">
        <f>$S$116*$H$116</f>
        <v>0</v>
      </c>
      <c r="AR116" s="91" t="s">
        <v>961</v>
      </c>
      <c r="AT116" s="91" t="s">
        <v>129</v>
      </c>
      <c r="AU116" s="91" t="s">
        <v>142</v>
      </c>
      <c r="AY116" s="91" t="s">
        <v>127</v>
      </c>
      <c r="BE116" s="158">
        <f>IF($N$116="základní",$J$116,0)</f>
        <v>0</v>
      </c>
      <c r="BF116" s="158">
        <f>IF($N$116="snížená",$J$116,0)</f>
        <v>0</v>
      </c>
      <c r="BG116" s="158">
        <f>IF($N$116="zákl. přenesená",$J$116,0)</f>
        <v>0</v>
      </c>
      <c r="BH116" s="158">
        <f>IF($N$116="sníž. přenesená",$J$116,0)</f>
        <v>0</v>
      </c>
      <c r="BI116" s="158">
        <f>IF($N$116="nulová",$J$116,0)</f>
        <v>0</v>
      </c>
      <c r="BJ116" s="91" t="s">
        <v>22</v>
      </c>
      <c r="BK116" s="158">
        <f>ROUND($I$116*$H$116,2)</f>
        <v>0</v>
      </c>
      <c r="BL116" s="91" t="s">
        <v>961</v>
      </c>
      <c r="BM116" s="91" t="s">
        <v>1019</v>
      </c>
    </row>
    <row r="117" spans="2:47" s="6" customFormat="1" ht="30.75" customHeight="1">
      <c r="B117" s="24"/>
      <c r="C117" s="25"/>
      <c r="D117" s="159" t="s">
        <v>136</v>
      </c>
      <c r="E117" s="25"/>
      <c r="F117" s="160" t="s">
        <v>1020</v>
      </c>
      <c r="G117" s="25"/>
      <c r="H117" s="25"/>
      <c r="J117" s="25"/>
      <c r="K117" s="25"/>
      <c r="L117" s="44"/>
      <c r="M117" s="57"/>
      <c r="N117" s="25"/>
      <c r="O117" s="25"/>
      <c r="P117" s="25"/>
      <c r="Q117" s="25"/>
      <c r="R117" s="25"/>
      <c r="S117" s="25"/>
      <c r="T117" s="58"/>
      <c r="AT117" s="6" t="s">
        <v>136</v>
      </c>
      <c r="AU117" s="6" t="s">
        <v>142</v>
      </c>
    </row>
    <row r="118" spans="2:65" s="6" customFormat="1" ht="15.75" customHeight="1">
      <c r="B118" s="24"/>
      <c r="C118" s="147" t="s">
        <v>6</v>
      </c>
      <c r="D118" s="147" t="s">
        <v>129</v>
      </c>
      <c r="E118" s="148" t="s">
        <v>1021</v>
      </c>
      <c r="F118" s="149" t="s">
        <v>1022</v>
      </c>
      <c r="G118" s="150" t="s">
        <v>197</v>
      </c>
      <c r="H118" s="151">
        <v>14</v>
      </c>
      <c r="I118" s="152"/>
      <c r="J118" s="153">
        <f>ROUND($I$118*$H$118,2)</f>
        <v>0</v>
      </c>
      <c r="K118" s="149"/>
      <c r="L118" s="44"/>
      <c r="M118" s="154"/>
      <c r="N118" s="155" t="s">
        <v>48</v>
      </c>
      <c r="O118" s="25"/>
      <c r="P118" s="25"/>
      <c r="Q118" s="156">
        <v>0</v>
      </c>
      <c r="R118" s="156">
        <f>$Q$118*$H$118</f>
        <v>0</v>
      </c>
      <c r="S118" s="156">
        <v>0</v>
      </c>
      <c r="T118" s="157">
        <f>$S$118*$H$118</f>
        <v>0</v>
      </c>
      <c r="AR118" s="91" t="s">
        <v>961</v>
      </c>
      <c r="AT118" s="91" t="s">
        <v>129</v>
      </c>
      <c r="AU118" s="91" t="s">
        <v>142</v>
      </c>
      <c r="AY118" s="6" t="s">
        <v>127</v>
      </c>
      <c r="BE118" s="158">
        <f>IF($N$118="základní",$J$118,0)</f>
        <v>0</v>
      </c>
      <c r="BF118" s="158">
        <f>IF($N$118="snížená",$J$118,0)</f>
        <v>0</v>
      </c>
      <c r="BG118" s="158">
        <f>IF($N$118="zákl. přenesená",$J$118,0)</f>
        <v>0</v>
      </c>
      <c r="BH118" s="158">
        <f>IF($N$118="sníž. přenesená",$J$118,0)</f>
        <v>0</v>
      </c>
      <c r="BI118" s="158">
        <f>IF($N$118="nulová",$J$118,0)</f>
        <v>0</v>
      </c>
      <c r="BJ118" s="91" t="s">
        <v>22</v>
      </c>
      <c r="BK118" s="158">
        <f>ROUND($I$118*$H$118,2)</f>
        <v>0</v>
      </c>
      <c r="BL118" s="91" t="s">
        <v>961</v>
      </c>
      <c r="BM118" s="91" t="s">
        <v>1023</v>
      </c>
    </row>
    <row r="119" spans="2:65" s="6" customFormat="1" ht="15.75" customHeight="1">
      <c r="B119" s="24"/>
      <c r="C119" s="150" t="s">
        <v>333</v>
      </c>
      <c r="D119" s="150" t="s">
        <v>129</v>
      </c>
      <c r="E119" s="148" t="s">
        <v>1024</v>
      </c>
      <c r="F119" s="149" t="s">
        <v>1025</v>
      </c>
      <c r="G119" s="150" t="s">
        <v>197</v>
      </c>
      <c r="H119" s="151">
        <v>6</v>
      </c>
      <c r="I119" s="152"/>
      <c r="J119" s="153">
        <f>ROUND($I$119*$H$119,2)</f>
        <v>0</v>
      </c>
      <c r="K119" s="149"/>
      <c r="L119" s="44"/>
      <c r="M119" s="154"/>
      <c r="N119" s="155" t="s">
        <v>48</v>
      </c>
      <c r="O119" s="25"/>
      <c r="P119" s="25"/>
      <c r="Q119" s="156">
        <v>0</v>
      </c>
      <c r="R119" s="156">
        <f>$Q$119*$H$119</f>
        <v>0</v>
      </c>
      <c r="S119" s="156">
        <v>0</v>
      </c>
      <c r="T119" s="157">
        <f>$S$119*$H$119</f>
        <v>0</v>
      </c>
      <c r="AR119" s="91" t="s">
        <v>961</v>
      </c>
      <c r="AT119" s="91" t="s">
        <v>129</v>
      </c>
      <c r="AU119" s="91" t="s">
        <v>142</v>
      </c>
      <c r="AY119" s="91" t="s">
        <v>127</v>
      </c>
      <c r="BE119" s="158">
        <f>IF($N$119="základní",$J$119,0)</f>
        <v>0</v>
      </c>
      <c r="BF119" s="158">
        <f>IF($N$119="snížená",$J$119,0)</f>
        <v>0</v>
      </c>
      <c r="BG119" s="158">
        <f>IF($N$119="zákl. přenesená",$J$119,0)</f>
        <v>0</v>
      </c>
      <c r="BH119" s="158">
        <f>IF($N$119="sníž. přenesená",$J$119,0)</f>
        <v>0</v>
      </c>
      <c r="BI119" s="158">
        <f>IF($N$119="nulová",$J$119,0)</f>
        <v>0</v>
      </c>
      <c r="BJ119" s="91" t="s">
        <v>22</v>
      </c>
      <c r="BK119" s="158">
        <f>ROUND($I$119*$H$119,2)</f>
        <v>0</v>
      </c>
      <c r="BL119" s="91" t="s">
        <v>961</v>
      </c>
      <c r="BM119" s="91" t="s">
        <v>1026</v>
      </c>
    </row>
    <row r="120" spans="2:65" s="6" customFormat="1" ht="15.75" customHeight="1">
      <c r="B120" s="24"/>
      <c r="C120" s="150" t="s">
        <v>337</v>
      </c>
      <c r="D120" s="150" t="s">
        <v>129</v>
      </c>
      <c r="E120" s="148" t="s">
        <v>1027</v>
      </c>
      <c r="F120" s="149" t="s">
        <v>1028</v>
      </c>
      <c r="G120" s="150" t="s">
        <v>197</v>
      </c>
      <c r="H120" s="151">
        <v>7</v>
      </c>
      <c r="I120" s="152"/>
      <c r="J120" s="153">
        <f>ROUND($I$120*$H$120,2)</f>
        <v>0</v>
      </c>
      <c r="K120" s="149"/>
      <c r="L120" s="44"/>
      <c r="M120" s="154"/>
      <c r="N120" s="155" t="s">
        <v>48</v>
      </c>
      <c r="O120" s="25"/>
      <c r="P120" s="25"/>
      <c r="Q120" s="156">
        <v>0</v>
      </c>
      <c r="R120" s="156">
        <f>$Q$120*$H$120</f>
        <v>0</v>
      </c>
      <c r="S120" s="156">
        <v>0</v>
      </c>
      <c r="T120" s="157">
        <f>$S$120*$H$120</f>
        <v>0</v>
      </c>
      <c r="AR120" s="91" t="s">
        <v>961</v>
      </c>
      <c r="AT120" s="91" t="s">
        <v>129</v>
      </c>
      <c r="AU120" s="91" t="s">
        <v>142</v>
      </c>
      <c r="AY120" s="91" t="s">
        <v>127</v>
      </c>
      <c r="BE120" s="158">
        <f>IF($N$120="základní",$J$120,0)</f>
        <v>0</v>
      </c>
      <c r="BF120" s="158">
        <f>IF($N$120="snížená",$J$120,0)</f>
        <v>0</v>
      </c>
      <c r="BG120" s="158">
        <f>IF($N$120="zákl. přenesená",$J$120,0)</f>
        <v>0</v>
      </c>
      <c r="BH120" s="158">
        <f>IF($N$120="sníž. přenesená",$J$120,0)</f>
        <v>0</v>
      </c>
      <c r="BI120" s="158">
        <f>IF($N$120="nulová",$J$120,0)</f>
        <v>0</v>
      </c>
      <c r="BJ120" s="91" t="s">
        <v>22</v>
      </c>
      <c r="BK120" s="158">
        <f>ROUND($I$120*$H$120,2)</f>
        <v>0</v>
      </c>
      <c r="BL120" s="91" t="s">
        <v>961</v>
      </c>
      <c r="BM120" s="91" t="s">
        <v>1029</v>
      </c>
    </row>
    <row r="121" spans="2:65" s="6" customFormat="1" ht="15.75" customHeight="1">
      <c r="B121" s="24"/>
      <c r="C121" s="150" t="s">
        <v>342</v>
      </c>
      <c r="D121" s="150" t="s">
        <v>129</v>
      </c>
      <c r="E121" s="148" t="s">
        <v>1030</v>
      </c>
      <c r="F121" s="149" t="s">
        <v>1031</v>
      </c>
      <c r="G121" s="150" t="s">
        <v>197</v>
      </c>
      <c r="H121" s="151">
        <v>5</v>
      </c>
      <c r="I121" s="152"/>
      <c r="J121" s="153">
        <f>ROUND($I$121*$H$121,2)</f>
        <v>0</v>
      </c>
      <c r="K121" s="149"/>
      <c r="L121" s="44"/>
      <c r="M121" s="154"/>
      <c r="N121" s="155" t="s">
        <v>48</v>
      </c>
      <c r="O121" s="25"/>
      <c r="P121" s="25"/>
      <c r="Q121" s="156">
        <v>0</v>
      </c>
      <c r="R121" s="156">
        <f>$Q$121*$H$121</f>
        <v>0</v>
      </c>
      <c r="S121" s="156">
        <v>0</v>
      </c>
      <c r="T121" s="157">
        <f>$S$121*$H$121</f>
        <v>0</v>
      </c>
      <c r="AR121" s="91" t="s">
        <v>961</v>
      </c>
      <c r="AT121" s="91" t="s">
        <v>129</v>
      </c>
      <c r="AU121" s="91" t="s">
        <v>142</v>
      </c>
      <c r="AY121" s="91" t="s">
        <v>127</v>
      </c>
      <c r="BE121" s="158">
        <f>IF($N$121="základní",$J$121,0)</f>
        <v>0</v>
      </c>
      <c r="BF121" s="158">
        <f>IF($N$121="snížená",$J$121,0)</f>
        <v>0</v>
      </c>
      <c r="BG121" s="158">
        <f>IF($N$121="zákl. přenesená",$J$121,0)</f>
        <v>0</v>
      </c>
      <c r="BH121" s="158">
        <f>IF($N$121="sníž. přenesená",$J$121,0)</f>
        <v>0</v>
      </c>
      <c r="BI121" s="158">
        <f>IF($N$121="nulová",$J$121,0)</f>
        <v>0</v>
      </c>
      <c r="BJ121" s="91" t="s">
        <v>22</v>
      </c>
      <c r="BK121" s="158">
        <f>ROUND($I$121*$H$121,2)</f>
        <v>0</v>
      </c>
      <c r="BL121" s="91" t="s">
        <v>961</v>
      </c>
      <c r="BM121" s="91" t="s">
        <v>1032</v>
      </c>
    </row>
    <row r="122" spans="2:65" s="6" customFormat="1" ht="15.75" customHeight="1">
      <c r="B122" s="24"/>
      <c r="C122" s="150" t="s">
        <v>347</v>
      </c>
      <c r="D122" s="150" t="s">
        <v>129</v>
      </c>
      <c r="E122" s="148" t="s">
        <v>1033</v>
      </c>
      <c r="F122" s="149" t="s">
        <v>1034</v>
      </c>
      <c r="G122" s="150" t="s">
        <v>145</v>
      </c>
      <c r="H122" s="151">
        <v>880</v>
      </c>
      <c r="I122" s="152"/>
      <c r="J122" s="153">
        <f>ROUND($I$122*$H$122,2)</f>
        <v>0</v>
      </c>
      <c r="K122" s="149"/>
      <c r="L122" s="44"/>
      <c r="M122" s="154"/>
      <c r="N122" s="155" t="s">
        <v>48</v>
      </c>
      <c r="O122" s="25"/>
      <c r="P122" s="25"/>
      <c r="Q122" s="156">
        <v>0</v>
      </c>
      <c r="R122" s="156">
        <f>$Q$122*$H$122</f>
        <v>0</v>
      </c>
      <c r="S122" s="156">
        <v>0</v>
      </c>
      <c r="T122" s="157">
        <f>$S$122*$H$122</f>
        <v>0</v>
      </c>
      <c r="AR122" s="91" t="s">
        <v>961</v>
      </c>
      <c r="AT122" s="91" t="s">
        <v>129</v>
      </c>
      <c r="AU122" s="91" t="s">
        <v>142</v>
      </c>
      <c r="AY122" s="91" t="s">
        <v>127</v>
      </c>
      <c r="BE122" s="158">
        <f>IF($N$122="základní",$J$122,0)</f>
        <v>0</v>
      </c>
      <c r="BF122" s="158">
        <f>IF($N$122="snížená",$J$122,0)</f>
        <v>0</v>
      </c>
      <c r="BG122" s="158">
        <f>IF($N$122="zákl. přenesená",$J$122,0)</f>
        <v>0</v>
      </c>
      <c r="BH122" s="158">
        <f>IF($N$122="sníž. přenesená",$J$122,0)</f>
        <v>0</v>
      </c>
      <c r="BI122" s="158">
        <f>IF($N$122="nulová",$J$122,0)</f>
        <v>0</v>
      </c>
      <c r="BJ122" s="91" t="s">
        <v>22</v>
      </c>
      <c r="BK122" s="158">
        <f>ROUND($I$122*$H$122,2)</f>
        <v>0</v>
      </c>
      <c r="BL122" s="91" t="s">
        <v>961</v>
      </c>
      <c r="BM122" s="91" t="s">
        <v>1035</v>
      </c>
    </row>
    <row r="123" spans="2:65" s="6" customFormat="1" ht="15.75" customHeight="1">
      <c r="B123" s="24"/>
      <c r="C123" s="150" t="s">
        <v>351</v>
      </c>
      <c r="D123" s="150" t="s">
        <v>129</v>
      </c>
      <c r="E123" s="148" t="s">
        <v>1036</v>
      </c>
      <c r="F123" s="149" t="s">
        <v>1037</v>
      </c>
      <c r="G123" s="150" t="s">
        <v>1038</v>
      </c>
      <c r="H123" s="151">
        <v>1</v>
      </c>
      <c r="I123" s="152"/>
      <c r="J123" s="153">
        <f>ROUND($I$123*$H$123,2)</f>
        <v>0</v>
      </c>
      <c r="K123" s="149"/>
      <c r="L123" s="44"/>
      <c r="M123" s="154"/>
      <c r="N123" s="155" t="s">
        <v>48</v>
      </c>
      <c r="O123" s="25"/>
      <c r="P123" s="25"/>
      <c r="Q123" s="156">
        <v>0</v>
      </c>
      <c r="R123" s="156">
        <f>$Q$123*$H$123</f>
        <v>0</v>
      </c>
      <c r="S123" s="156">
        <v>0</v>
      </c>
      <c r="T123" s="157">
        <f>$S$123*$H$123</f>
        <v>0</v>
      </c>
      <c r="AR123" s="91" t="s">
        <v>961</v>
      </c>
      <c r="AT123" s="91" t="s">
        <v>129</v>
      </c>
      <c r="AU123" s="91" t="s">
        <v>142</v>
      </c>
      <c r="AY123" s="91" t="s">
        <v>127</v>
      </c>
      <c r="BE123" s="158">
        <f>IF($N$123="základní",$J$123,0)</f>
        <v>0</v>
      </c>
      <c r="BF123" s="158">
        <f>IF($N$123="snížená",$J$123,0)</f>
        <v>0</v>
      </c>
      <c r="BG123" s="158">
        <f>IF($N$123="zákl. přenesená",$J$123,0)</f>
        <v>0</v>
      </c>
      <c r="BH123" s="158">
        <f>IF($N$123="sníž. přenesená",$J$123,0)</f>
        <v>0</v>
      </c>
      <c r="BI123" s="158">
        <f>IF($N$123="nulová",$J$123,0)</f>
        <v>0</v>
      </c>
      <c r="BJ123" s="91" t="s">
        <v>22</v>
      </c>
      <c r="BK123" s="158">
        <f>ROUND($I$123*$H$123,2)</f>
        <v>0</v>
      </c>
      <c r="BL123" s="91" t="s">
        <v>961</v>
      </c>
      <c r="BM123" s="91" t="s">
        <v>1039</v>
      </c>
    </row>
    <row r="124" spans="2:65" s="6" customFormat="1" ht="15.75" customHeight="1">
      <c r="B124" s="24"/>
      <c r="C124" s="150" t="s">
        <v>355</v>
      </c>
      <c r="D124" s="150" t="s">
        <v>129</v>
      </c>
      <c r="E124" s="148" t="s">
        <v>1040</v>
      </c>
      <c r="F124" s="149" t="s">
        <v>1041</v>
      </c>
      <c r="G124" s="150" t="s">
        <v>145</v>
      </c>
      <c r="H124" s="151">
        <v>880</v>
      </c>
      <c r="I124" s="152"/>
      <c r="J124" s="153">
        <f>ROUND($I$124*$H$124,2)</f>
        <v>0</v>
      </c>
      <c r="K124" s="149"/>
      <c r="L124" s="44"/>
      <c r="M124" s="154"/>
      <c r="N124" s="155" t="s">
        <v>48</v>
      </c>
      <c r="O124" s="25"/>
      <c r="P124" s="25"/>
      <c r="Q124" s="156">
        <v>0</v>
      </c>
      <c r="R124" s="156">
        <f>$Q$124*$H$124</f>
        <v>0</v>
      </c>
      <c r="S124" s="156">
        <v>0</v>
      </c>
      <c r="T124" s="157">
        <f>$S$124*$H$124</f>
        <v>0</v>
      </c>
      <c r="AR124" s="91" t="s">
        <v>961</v>
      </c>
      <c r="AT124" s="91" t="s">
        <v>129</v>
      </c>
      <c r="AU124" s="91" t="s">
        <v>142</v>
      </c>
      <c r="AY124" s="91" t="s">
        <v>127</v>
      </c>
      <c r="BE124" s="158">
        <f>IF($N$124="základní",$J$124,0)</f>
        <v>0</v>
      </c>
      <c r="BF124" s="158">
        <f>IF($N$124="snížená",$J$124,0)</f>
        <v>0</v>
      </c>
      <c r="BG124" s="158">
        <f>IF($N$124="zákl. přenesená",$J$124,0)</f>
        <v>0</v>
      </c>
      <c r="BH124" s="158">
        <f>IF($N$124="sníž. přenesená",$J$124,0)</f>
        <v>0</v>
      </c>
      <c r="BI124" s="158">
        <f>IF($N$124="nulová",$J$124,0)</f>
        <v>0</v>
      </c>
      <c r="BJ124" s="91" t="s">
        <v>22</v>
      </c>
      <c r="BK124" s="158">
        <f>ROUND($I$124*$H$124,2)</f>
        <v>0</v>
      </c>
      <c r="BL124" s="91" t="s">
        <v>961</v>
      </c>
      <c r="BM124" s="91" t="s">
        <v>1042</v>
      </c>
    </row>
    <row r="125" spans="2:65" s="6" customFormat="1" ht="15.75" customHeight="1">
      <c r="B125" s="24"/>
      <c r="C125" s="150" t="s">
        <v>359</v>
      </c>
      <c r="D125" s="150" t="s">
        <v>129</v>
      </c>
      <c r="E125" s="148" t="s">
        <v>195</v>
      </c>
      <c r="F125" s="149" t="s">
        <v>1043</v>
      </c>
      <c r="G125" s="150" t="s">
        <v>145</v>
      </c>
      <c r="H125" s="151">
        <v>880</v>
      </c>
      <c r="I125" s="152"/>
      <c r="J125" s="153">
        <f>ROUND($I$125*$H$125,2)</f>
        <v>0</v>
      </c>
      <c r="K125" s="149"/>
      <c r="L125" s="44"/>
      <c r="M125" s="154"/>
      <c r="N125" s="155" t="s">
        <v>48</v>
      </c>
      <c r="O125" s="25"/>
      <c r="P125" s="25"/>
      <c r="Q125" s="156">
        <v>0</v>
      </c>
      <c r="R125" s="156">
        <f>$Q$125*$H$125</f>
        <v>0</v>
      </c>
      <c r="S125" s="156">
        <v>0</v>
      </c>
      <c r="T125" s="157">
        <f>$S$125*$H$125</f>
        <v>0</v>
      </c>
      <c r="AR125" s="91" t="s">
        <v>961</v>
      </c>
      <c r="AT125" s="91" t="s">
        <v>129</v>
      </c>
      <c r="AU125" s="91" t="s">
        <v>142</v>
      </c>
      <c r="AY125" s="91" t="s">
        <v>127</v>
      </c>
      <c r="BE125" s="158">
        <f>IF($N$125="základní",$J$125,0)</f>
        <v>0</v>
      </c>
      <c r="BF125" s="158">
        <f>IF($N$125="snížená",$J$125,0)</f>
        <v>0</v>
      </c>
      <c r="BG125" s="158">
        <f>IF($N$125="zákl. přenesená",$J$125,0)</f>
        <v>0</v>
      </c>
      <c r="BH125" s="158">
        <f>IF($N$125="sníž. přenesená",$J$125,0)</f>
        <v>0</v>
      </c>
      <c r="BI125" s="158">
        <f>IF($N$125="nulová",$J$125,0)</f>
        <v>0</v>
      </c>
      <c r="BJ125" s="91" t="s">
        <v>22</v>
      </c>
      <c r="BK125" s="158">
        <f>ROUND($I$125*$H$125,2)</f>
        <v>0</v>
      </c>
      <c r="BL125" s="91" t="s">
        <v>961</v>
      </c>
      <c r="BM125" s="91" t="s">
        <v>1044</v>
      </c>
    </row>
    <row r="126" spans="2:65" s="6" customFormat="1" ht="15.75" customHeight="1">
      <c r="B126" s="24"/>
      <c r="C126" s="150" t="s">
        <v>365</v>
      </c>
      <c r="D126" s="150" t="s">
        <v>129</v>
      </c>
      <c r="E126" s="148" t="s">
        <v>1045</v>
      </c>
      <c r="F126" s="149" t="s">
        <v>1046</v>
      </c>
      <c r="G126" s="150" t="s">
        <v>1047</v>
      </c>
      <c r="H126" s="151">
        <v>0.026</v>
      </c>
      <c r="I126" s="152"/>
      <c r="J126" s="153">
        <f>ROUND($I$126*$H$126,2)</f>
        <v>0</v>
      </c>
      <c r="K126" s="149"/>
      <c r="L126" s="44"/>
      <c r="M126" s="154"/>
      <c r="N126" s="155" t="s">
        <v>48</v>
      </c>
      <c r="O126" s="25"/>
      <c r="P126" s="25"/>
      <c r="Q126" s="156">
        <v>0</v>
      </c>
      <c r="R126" s="156">
        <f>$Q$126*$H$126</f>
        <v>0</v>
      </c>
      <c r="S126" s="156">
        <v>0</v>
      </c>
      <c r="T126" s="157">
        <f>$S$126*$H$126</f>
        <v>0</v>
      </c>
      <c r="AR126" s="91" t="s">
        <v>961</v>
      </c>
      <c r="AT126" s="91" t="s">
        <v>129</v>
      </c>
      <c r="AU126" s="91" t="s">
        <v>142</v>
      </c>
      <c r="AY126" s="91" t="s">
        <v>127</v>
      </c>
      <c r="BE126" s="158">
        <f>IF($N$126="základní",$J$126,0)</f>
        <v>0</v>
      </c>
      <c r="BF126" s="158">
        <f>IF($N$126="snížená",$J$126,0)</f>
        <v>0</v>
      </c>
      <c r="BG126" s="158">
        <f>IF($N$126="zákl. přenesená",$J$126,0)</f>
        <v>0</v>
      </c>
      <c r="BH126" s="158">
        <f>IF($N$126="sníž. přenesená",$J$126,0)</f>
        <v>0</v>
      </c>
      <c r="BI126" s="158">
        <f>IF($N$126="nulová",$J$126,0)</f>
        <v>0</v>
      </c>
      <c r="BJ126" s="91" t="s">
        <v>22</v>
      </c>
      <c r="BK126" s="158">
        <f>ROUND($I$126*$H$126,2)</f>
        <v>0</v>
      </c>
      <c r="BL126" s="91" t="s">
        <v>961</v>
      </c>
      <c r="BM126" s="91" t="s">
        <v>1048</v>
      </c>
    </row>
    <row r="127" spans="2:65" s="6" customFormat="1" ht="15.75" customHeight="1">
      <c r="B127" s="24"/>
      <c r="C127" s="150" t="s">
        <v>371</v>
      </c>
      <c r="D127" s="150" t="s">
        <v>129</v>
      </c>
      <c r="E127" s="148" t="s">
        <v>160</v>
      </c>
      <c r="F127" s="149" t="s">
        <v>1049</v>
      </c>
      <c r="G127" s="150" t="s">
        <v>210</v>
      </c>
      <c r="H127" s="151">
        <v>0.026</v>
      </c>
      <c r="I127" s="152"/>
      <c r="J127" s="153">
        <f>ROUND($I$127*$H$127,2)</f>
        <v>0</v>
      </c>
      <c r="K127" s="149"/>
      <c r="L127" s="44"/>
      <c r="M127" s="154"/>
      <c r="N127" s="155" t="s">
        <v>48</v>
      </c>
      <c r="O127" s="25"/>
      <c r="P127" s="25"/>
      <c r="Q127" s="156">
        <v>0</v>
      </c>
      <c r="R127" s="156">
        <f>$Q$127*$H$127</f>
        <v>0</v>
      </c>
      <c r="S127" s="156">
        <v>0</v>
      </c>
      <c r="T127" s="157">
        <f>$S$127*$H$127</f>
        <v>0</v>
      </c>
      <c r="AR127" s="91" t="s">
        <v>961</v>
      </c>
      <c r="AT127" s="91" t="s">
        <v>129</v>
      </c>
      <c r="AU127" s="91" t="s">
        <v>142</v>
      </c>
      <c r="AY127" s="91" t="s">
        <v>127</v>
      </c>
      <c r="BE127" s="158">
        <f>IF($N$127="základní",$J$127,0)</f>
        <v>0</v>
      </c>
      <c r="BF127" s="158">
        <f>IF($N$127="snížená",$J$127,0)</f>
        <v>0</v>
      </c>
      <c r="BG127" s="158">
        <f>IF($N$127="zákl. přenesená",$J$127,0)</f>
        <v>0</v>
      </c>
      <c r="BH127" s="158">
        <f>IF($N$127="sníž. přenesená",$J$127,0)</f>
        <v>0</v>
      </c>
      <c r="BI127" s="158">
        <f>IF($N$127="nulová",$J$127,0)</f>
        <v>0</v>
      </c>
      <c r="BJ127" s="91" t="s">
        <v>22</v>
      </c>
      <c r="BK127" s="158">
        <f>ROUND($I$127*$H$127,2)</f>
        <v>0</v>
      </c>
      <c r="BL127" s="91" t="s">
        <v>961</v>
      </c>
      <c r="BM127" s="91" t="s">
        <v>1050</v>
      </c>
    </row>
    <row r="128" spans="2:65" s="6" customFormat="1" ht="15.75" customHeight="1">
      <c r="B128" s="24"/>
      <c r="C128" s="150" t="s">
        <v>376</v>
      </c>
      <c r="D128" s="150" t="s">
        <v>129</v>
      </c>
      <c r="E128" s="148" t="s">
        <v>1051</v>
      </c>
      <c r="F128" s="149" t="s">
        <v>1052</v>
      </c>
      <c r="G128" s="150" t="s">
        <v>145</v>
      </c>
      <c r="H128" s="151">
        <v>880</v>
      </c>
      <c r="I128" s="152"/>
      <c r="J128" s="153">
        <f>ROUND($I$128*$H$128,2)</f>
        <v>0</v>
      </c>
      <c r="K128" s="149"/>
      <c r="L128" s="44"/>
      <c r="M128" s="154"/>
      <c r="N128" s="155" t="s">
        <v>48</v>
      </c>
      <c r="O128" s="25"/>
      <c r="P128" s="25"/>
      <c r="Q128" s="156">
        <v>0</v>
      </c>
      <c r="R128" s="156">
        <f>$Q$128*$H$128</f>
        <v>0</v>
      </c>
      <c r="S128" s="156">
        <v>0</v>
      </c>
      <c r="T128" s="157">
        <f>$S$128*$H$128</f>
        <v>0</v>
      </c>
      <c r="AR128" s="91" t="s">
        <v>961</v>
      </c>
      <c r="AT128" s="91" t="s">
        <v>129</v>
      </c>
      <c r="AU128" s="91" t="s">
        <v>142</v>
      </c>
      <c r="AY128" s="91" t="s">
        <v>127</v>
      </c>
      <c r="BE128" s="158">
        <f>IF($N$128="základní",$J$128,0)</f>
        <v>0</v>
      </c>
      <c r="BF128" s="158">
        <f>IF($N$128="snížená",$J$128,0)</f>
        <v>0</v>
      </c>
      <c r="BG128" s="158">
        <f>IF($N$128="zákl. přenesená",$J$128,0)</f>
        <v>0</v>
      </c>
      <c r="BH128" s="158">
        <f>IF($N$128="sníž. přenesená",$J$128,0)</f>
        <v>0</v>
      </c>
      <c r="BI128" s="158">
        <f>IF($N$128="nulová",$J$128,0)</f>
        <v>0</v>
      </c>
      <c r="BJ128" s="91" t="s">
        <v>22</v>
      </c>
      <c r="BK128" s="158">
        <f>ROUND($I$128*$H$128,2)</f>
        <v>0</v>
      </c>
      <c r="BL128" s="91" t="s">
        <v>961</v>
      </c>
      <c r="BM128" s="91" t="s">
        <v>1053</v>
      </c>
    </row>
    <row r="129" spans="2:65" s="6" customFormat="1" ht="15.75" customHeight="1">
      <c r="B129" s="24"/>
      <c r="C129" s="150" t="s">
        <v>382</v>
      </c>
      <c r="D129" s="150" t="s">
        <v>129</v>
      </c>
      <c r="E129" s="148" t="s">
        <v>1054</v>
      </c>
      <c r="F129" s="149" t="s">
        <v>1055</v>
      </c>
      <c r="G129" s="150" t="s">
        <v>145</v>
      </c>
      <c r="H129" s="151">
        <v>900</v>
      </c>
      <c r="I129" s="152"/>
      <c r="J129" s="153">
        <f>ROUND($I$129*$H$129,2)</f>
        <v>0</v>
      </c>
      <c r="K129" s="149"/>
      <c r="L129" s="44"/>
      <c r="M129" s="154"/>
      <c r="N129" s="155" t="s">
        <v>48</v>
      </c>
      <c r="O129" s="25"/>
      <c r="P129" s="25"/>
      <c r="Q129" s="156">
        <v>0</v>
      </c>
      <c r="R129" s="156">
        <f>$Q$129*$H$129</f>
        <v>0</v>
      </c>
      <c r="S129" s="156">
        <v>0</v>
      </c>
      <c r="T129" s="157">
        <f>$S$129*$H$129</f>
        <v>0</v>
      </c>
      <c r="AR129" s="91" t="s">
        <v>961</v>
      </c>
      <c r="AT129" s="91" t="s">
        <v>129</v>
      </c>
      <c r="AU129" s="91" t="s">
        <v>142</v>
      </c>
      <c r="AY129" s="91" t="s">
        <v>127</v>
      </c>
      <c r="BE129" s="158">
        <f>IF($N$129="základní",$J$129,0)</f>
        <v>0</v>
      </c>
      <c r="BF129" s="158">
        <f>IF($N$129="snížená",$J$129,0)</f>
        <v>0</v>
      </c>
      <c r="BG129" s="158">
        <f>IF($N$129="zákl. přenesená",$J$129,0)</f>
        <v>0</v>
      </c>
      <c r="BH129" s="158">
        <f>IF($N$129="sníž. přenesená",$J$129,0)</f>
        <v>0</v>
      </c>
      <c r="BI129" s="158">
        <f>IF($N$129="nulová",$J$129,0)</f>
        <v>0</v>
      </c>
      <c r="BJ129" s="91" t="s">
        <v>22</v>
      </c>
      <c r="BK129" s="158">
        <f>ROUND($I$129*$H$129,2)</f>
        <v>0</v>
      </c>
      <c r="BL129" s="91" t="s">
        <v>961</v>
      </c>
      <c r="BM129" s="91" t="s">
        <v>1056</v>
      </c>
    </row>
    <row r="130" spans="2:65" s="6" customFormat="1" ht="15.75" customHeight="1">
      <c r="B130" s="24"/>
      <c r="C130" s="150" t="s">
        <v>387</v>
      </c>
      <c r="D130" s="150" t="s">
        <v>129</v>
      </c>
      <c r="E130" s="148" t="s">
        <v>1057</v>
      </c>
      <c r="F130" s="149" t="s">
        <v>1058</v>
      </c>
      <c r="G130" s="150" t="s">
        <v>197</v>
      </c>
      <c r="H130" s="151">
        <v>559</v>
      </c>
      <c r="I130" s="152"/>
      <c r="J130" s="153">
        <f>ROUND($I$130*$H$130,2)</f>
        <v>0</v>
      </c>
      <c r="K130" s="149"/>
      <c r="L130" s="44"/>
      <c r="M130" s="154"/>
      <c r="N130" s="155" t="s">
        <v>48</v>
      </c>
      <c r="O130" s="25"/>
      <c r="P130" s="25"/>
      <c r="Q130" s="156">
        <v>0</v>
      </c>
      <c r="R130" s="156">
        <f>$Q$130*$H$130</f>
        <v>0</v>
      </c>
      <c r="S130" s="156">
        <v>0</v>
      </c>
      <c r="T130" s="157">
        <f>$S$130*$H$130</f>
        <v>0</v>
      </c>
      <c r="AR130" s="91" t="s">
        <v>961</v>
      </c>
      <c r="AT130" s="91" t="s">
        <v>129</v>
      </c>
      <c r="AU130" s="91" t="s">
        <v>142</v>
      </c>
      <c r="AY130" s="91" t="s">
        <v>127</v>
      </c>
      <c r="BE130" s="158">
        <f>IF($N$130="základní",$J$130,0)</f>
        <v>0</v>
      </c>
      <c r="BF130" s="158">
        <f>IF($N$130="snížená",$J$130,0)</f>
        <v>0</v>
      </c>
      <c r="BG130" s="158">
        <f>IF($N$130="zákl. přenesená",$J$130,0)</f>
        <v>0</v>
      </c>
      <c r="BH130" s="158">
        <f>IF($N$130="sníž. přenesená",$J$130,0)</f>
        <v>0</v>
      </c>
      <c r="BI130" s="158">
        <f>IF($N$130="nulová",$J$130,0)</f>
        <v>0</v>
      </c>
      <c r="BJ130" s="91" t="s">
        <v>22</v>
      </c>
      <c r="BK130" s="158">
        <f>ROUND($I$130*$H$130,2)</f>
        <v>0</v>
      </c>
      <c r="BL130" s="91" t="s">
        <v>961</v>
      </c>
      <c r="BM130" s="91" t="s">
        <v>1059</v>
      </c>
    </row>
    <row r="131" spans="2:65" s="6" customFormat="1" ht="15.75" customHeight="1">
      <c r="B131" s="24"/>
      <c r="C131" s="150" t="s">
        <v>393</v>
      </c>
      <c r="D131" s="150" t="s">
        <v>129</v>
      </c>
      <c r="E131" s="148" t="s">
        <v>1060</v>
      </c>
      <c r="F131" s="149" t="s">
        <v>1061</v>
      </c>
      <c r="G131" s="150" t="s">
        <v>197</v>
      </c>
      <c r="H131" s="151">
        <v>559</v>
      </c>
      <c r="I131" s="152"/>
      <c r="J131" s="153">
        <f>ROUND($I$131*$H$131,2)</f>
        <v>0</v>
      </c>
      <c r="K131" s="149"/>
      <c r="L131" s="44"/>
      <c r="M131" s="154"/>
      <c r="N131" s="155" t="s">
        <v>48</v>
      </c>
      <c r="O131" s="25"/>
      <c r="P131" s="25"/>
      <c r="Q131" s="156">
        <v>0</v>
      </c>
      <c r="R131" s="156">
        <f>$Q$131*$H$131</f>
        <v>0</v>
      </c>
      <c r="S131" s="156">
        <v>0</v>
      </c>
      <c r="T131" s="157">
        <f>$S$131*$H$131</f>
        <v>0</v>
      </c>
      <c r="AR131" s="91" t="s">
        <v>961</v>
      </c>
      <c r="AT131" s="91" t="s">
        <v>129</v>
      </c>
      <c r="AU131" s="91" t="s">
        <v>142</v>
      </c>
      <c r="AY131" s="91" t="s">
        <v>127</v>
      </c>
      <c r="BE131" s="158">
        <f>IF($N$131="základní",$J$131,0)</f>
        <v>0</v>
      </c>
      <c r="BF131" s="158">
        <f>IF($N$131="snížená",$J$131,0)</f>
        <v>0</v>
      </c>
      <c r="BG131" s="158">
        <f>IF($N$131="zákl. přenesená",$J$131,0)</f>
        <v>0</v>
      </c>
      <c r="BH131" s="158">
        <f>IF($N$131="sníž. přenesená",$J$131,0)</f>
        <v>0</v>
      </c>
      <c r="BI131" s="158">
        <f>IF($N$131="nulová",$J$131,0)</f>
        <v>0</v>
      </c>
      <c r="BJ131" s="91" t="s">
        <v>22</v>
      </c>
      <c r="BK131" s="158">
        <f>ROUND($I$131*$H$131,2)</f>
        <v>0</v>
      </c>
      <c r="BL131" s="91" t="s">
        <v>961</v>
      </c>
      <c r="BM131" s="91" t="s">
        <v>1062</v>
      </c>
    </row>
    <row r="132" spans="2:65" s="6" customFormat="1" ht="15.75" customHeight="1">
      <c r="B132" s="24"/>
      <c r="C132" s="150" t="s">
        <v>398</v>
      </c>
      <c r="D132" s="150" t="s">
        <v>129</v>
      </c>
      <c r="E132" s="148" t="s">
        <v>1063</v>
      </c>
      <c r="F132" s="149" t="s">
        <v>1064</v>
      </c>
      <c r="G132" s="150" t="s">
        <v>197</v>
      </c>
      <c r="H132" s="151">
        <v>131</v>
      </c>
      <c r="I132" s="152"/>
      <c r="J132" s="153">
        <f>ROUND($I$132*$H$132,2)</f>
        <v>0</v>
      </c>
      <c r="K132" s="149"/>
      <c r="L132" s="44"/>
      <c r="M132" s="154"/>
      <c r="N132" s="155" t="s">
        <v>48</v>
      </c>
      <c r="O132" s="25"/>
      <c r="P132" s="25"/>
      <c r="Q132" s="156">
        <v>0</v>
      </c>
      <c r="R132" s="156">
        <f>$Q$132*$H$132</f>
        <v>0</v>
      </c>
      <c r="S132" s="156">
        <v>0</v>
      </c>
      <c r="T132" s="157">
        <f>$S$132*$H$132</f>
        <v>0</v>
      </c>
      <c r="AR132" s="91" t="s">
        <v>961</v>
      </c>
      <c r="AT132" s="91" t="s">
        <v>129</v>
      </c>
      <c r="AU132" s="91" t="s">
        <v>142</v>
      </c>
      <c r="AY132" s="91" t="s">
        <v>127</v>
      </c>
      <c r="BE132" s="158">
        <f>IF($N$132="základní",$J$132,0)</f>
        <v>0</v>
      </c>
      <c r="BF132" s="158">
        <f>IF($N$132="snížená",$J$132,0)</f>
        <v>0</v>
      </c>
      <c r="BG132" s="158">
        <f>IF($N$132="zákl. přenesená",$J$132,0)</f>
        <v>0</v>
      </c>
      <c r="BH132" s="158">
        <f>IF($N$132="sníž. přenesená",$J$132,0)</f>
        <v>0</v>
      </c>
      <c r="BI132" s="158">
        <f>IF($N$132="nulová",$J$132,0)</f>
        <v>0</v>
      </c>
      <c r="BJ132" s="91" t="s">
        <v>22</v>
      </c>
      <c r="BK132" s="158">
        <f>ROUND($I$132*$H$132,2)</f>
        <v>0</v>
      </c>
      <c r="BL132" s="91" t="s">
        <v>961</v>
      </c>
      <c r="BM132" s="91" t="s">
        <v>1065</v>
      </c>
    </row>
    <row r="133" spans="2:47" s="6" customFormat="1" ht="30.75" customHeight="1">
      <c r="B133" s="24"/>
      <c r="C133" s="25"/>
      <c r="D133" s="159" t="s">
        <v>136</v>
      </c>
      <c r="E133" s="25"/>
      <c r="F133" s="160" t="s">
        <v>1066</v>
      </c>
      <c r="G133" s="25"/>
      <c r="H133" s="25"/>
      <c r="J133" s="25"/>
      <c r="K133" s="25"/>
      <c r="L133" s="44"/>
      <c r="M133" s="57"/>
      <c r="N133" s="25"/>
      <c r="O133" s="25"/>
      <c r="P133" s="25"/>
      <c r="Q133" s="25"/>
      <c r="R133" s="25"/>
      <c r="S133" s="25"/>
      <c r="T133" s="58"/>
      <c r="AT133" s="6" t="s">
        <v>136</v>
      </c>
      <c r="AU133" s="6" t="s">
        <v>142</v>
      </c>
    </row>
    <row r="134" spans="2:65" s="6" customFormat="1" ht="15.75" customHeight="1">
      <c r="B134" s="24"/>
      <c r="C134" s="147" t="s">
        <v>403</v>
      </c>
      <c r="D134" s="147" t="s">
        <v>129</v>
      </c>
      <c r="E134" s="148" t="s">
        <v>1067</v>
      </c>
      <c r="F134" s="149" t="s">
        <v>1068</v>
      </c>
      <c r="G134" s="150" t="s">
        <v>197</v>
      </c>
      <c r="H134" s="151">
        <v>26</v>
      </c>
      <c r="I134" s="152"/>
      <c r="J134" s="153">
        <f>ROUND($I$134*$H$134,2)</f>
        <v>0</v>
      </c>
      <c r="K134" s="149"/>
      <c r="L134" s="44"/>
      <c r="M134" s="154"/>
      <c r="N134" s="155" t="s">
        <v>48</v>
      </c>
      <c r="O134" s="25"/>
      <c r="P134" s="25"/>
      <c r="Q134" s="156">
        <v>0</v>
      </c>
      <c r="R134" s="156">
        <f>$Q$134*$H$134</f>
        <v>0</v>
      </c>
      <c r="S134" s="156">
        <v>0</v>
      </c>
      <c r="T134" s="157">
        <f>$S$134*$H$134</f>
        <v>0</v>
      </c>
      <c r="AR134" s="91" t="s">
        <v>961</v>
      </c>
      <c r="AT134" s="91" t="s">
        <v>129</v>
      </c>
      <c r="AU134" s="91" t="s">
        <v>142</v>
      </c>
      <c r="AY134" s="6" t="s">
        <v>127</v>
      </c>
      <c r="BE134" s="158">
        <f>IF($N$134="základní",$J$134,0)</f>
        <v>0</v>
      </c>
      <c r="BF134" s="158">
        <f>IF($N$134="snížená",$J$134,0)</f>
        <v>0</v>
      </c>
      <c r="BG134" s="158">
        <f>IF($N$134="zákl. přenesená",$J$134,0)</f>
        <v>0</v>
      </c>
      <c r="BH134" s="158">
        <f>IF($N$134="sníž. přenesená",$J$134,0)</f>
        <v>0</v>
      </c>
      <c r="BI134" s="158">
        <f>IF($N$134="nulová",$J$134,0)</f>
        <v>0</v>
      </c>
      <c r="BJ134" s="91" t="s">
        <v>22</v>
      </c>
      <c r="BK134" s="158">
        <f>ROUND($I$134*$H$134,2)</f>
        <v>0</v>
      </c>
      <c r="BL134" s="91" t="s">
        <v>961</v>
      </c>
      <c r="BM134" s="91" t="s">
        <v>1069</v>
      </c>
    </row>
    <row r="135" spans="2:65" s="6" customFormat="1" ht="15.75" customHeight="1">
      <c r="B135" s="24"/>
      <c r="C135" s="150" t="s">
        <v>414</v>
      </c>
      <c r="D135" s="150" t="s">
        <v>129</v>
      </c>
      <c r="E135" s="148" t="s">
        <v>1070</v>
      </c>
      <c r="F135" s="149" t="s">
        <v>1071</v>
      </c>
      <c r="G135" s="150" t="s">
        <v>197</v>
      </c>
      <c r="H135" s="151">
        <v>10</v>
      </c>
      <c r="I135" s="152"/>
      <c r="J135" s="153">
        <f>ROUND($I$135*$H$135,2)</f>
        <v>0</v>
      </c>
      <c r="K135" s="149"/>
      <c r="L135" s="44"/>
      <c r="M135" s="154"/>
      <c r="N135" s="155" t="s">
        <v>48</v>
      </c>
      <c r="O135" s="25"/>
      <c r="P135" s="25"/>
      <c r="Q135" s="156">
        <v>0</v>
      </c>
      <c r="R135" s="156">
        <f>$Q$135*$H$135</f>
        <v>0</v>
      </c>
      <c r="S135" s="156">
        <v>0</v>
      </c>
      <c r="T135" s="157">
        <f>$S$135*$H$135</f>
        <v>0</v>
      </c>
      <c r="AR135" s="91" t="s">
        <v>961</v>
      </c>
      <c r="AT135" s="91" t="s">
        <v>129</v>
      </c>
      <c r="AU135" s="91" t="s">
        <v>142</v>
      </c>
      <c r="AY135" s="91" t="s">
        <v>127</v>
      </c>
      <c r="BE135" s="158">
        <f>IF($N$135="základní",$J$135,0)</f>
        <v>0</v>
      </c>
      <c r="BF135" s="158">
        <f>IF($N$135="snížená",$J$135,0)</f>
        <v>0</v>
      </c>
      <c r="BG135" s="158">
        <f>IF($N$135="zákl. přenesená",$J$135,0)</f>
        <v>0</v>
      </c>
      <c r="BH135" s="158">
        <f>IF($N$135="sníž. přenesená",$J$135,0)</f>
        <v>0</v>
      </c>
      <c r="BI135" s="158">
        <f>IF($N$135="nulová",$J$135,0)</f>
        <v>0</v>
      </c>
      <c r="BJ135" s="91" t="s">
        <v>22</v>
      </c>
      <c r="BK135" s="158">
        <f>ROUND($I$135*$H$135,2)</f>
        <v>0</v>
      </c>
      <c r="BL135" s="91" t="s">
        <v>961</v>
      </c>
      <c r="BM135" s="91" t="s">
        <v>1072</v>
      </c>
    </row>
    <row r="136" spans="2:65" s="6" customFormat="1" ht="15.75" customHeight="1">
      <c r="B136" s="24"/>
      <c r="C136" s="150" t="s">
        <v>418</v>
      </c>
      <c r="D136" s="150" t="s">
        <v>129</v>
      </c>
      <c r="E136" s="148" t="s">
        <v>1073</v>
      </c>
      <c r="F136" s="149" t="s">
        <v>1074</v>
      </c>
      <c r="G136" s="150" t="s">
        <v>197</v>
      </c>
      <c r="H136" s="151">
        <v>32</v>
      </c>
      <c r="I136" s="152"/>
      <c r="J136" s="153">
        <f>ROUND($I$136*$H$136,2)</f>
        <v>0</v>
      </c>
      <c r="K136" s="149"/>
      <c r="L136" s="44"/>
      <c r="M136" s="154"/>
      <c r="N136" s="155" t="s">
        <v>48</v>
      </c>
      <c r="O136" s="25"/>
      <c r="P136" s="25"/>
      <c r="Q136" s="156">
        <v>0</v>
      </c>
      <c r="R136" s="156">
        <f>$Q$136*$H$136</f>
        <v>0</v>
      </c>
      <c r="S136" s="156">
        <v>0</v>
      </c>
      <c r="T136" s="157">
        <f>$S$136*$H$136</f>
        <v>0</v>
      </c>
      <c r="AR136" s="91" t="s">
        <v>961</v>
      </c>
      <c r="AT136" s="91" t="s">
        <v>129</v>
      </c>
      <c r="AU136" s="91" t="s">
        <v>142</v>
      </c>
      <c r="AY136" s="91" t="s">
        <v>127</v>
      </c>
      <c r="BE136" s="158">
        <f>IF($N$136="základní",$J$136,0)</f>
        <v>0</v>
      </c>
      <c r="BF136" s="158">
        <f>IF($N$136="snížená",$J$136,0)</f>
        <v>0</v>
      </c>
      <c r="BG136" s="158">
        <f>IF($N$136="zákl. přenesená",$J$136,0)</f>
        <v>0</v>
      </c>
      <c r="BH136" s="158">
        <f>IF($N$136="sníž. přenesená",$J$136,0)</f>
        <v>0</v>
      </c>
      <c r="BI136" s="158">
        <f>IF($N$136="nulová",$J$136,0)</f>
        <v>0</v>
      </c>
      <c r="BJ136" s="91" t="s">
        <v>22</v>
      </c>
      <c r="BK136" s="158">
        <f>ROUND($I$136*$H$136,2)</f>
        <v>0</v>
      </c>
      <c r="BL136" s="91" t="s">
        <v>961</v>
      </c>
      <c r="BM136" s="91" t="s">
        <v>1075</v>
      </c>
    </row>
    <row r="137" spans="2:65" s="6" customFormat="1" ht="15.75" customHeight="1">
      <c r="B137" s="24"/>
      <c r="C137" s="150" t="s">
        <v>422</v>
      </c>
      <c r="D137" s="150" t="s">
        <v>129</v>
      </c>
      <c r="E137" s="148" t="s">
        <v>415</v>
      </c>
      <c r="F137" s="149" t="s">
        <v>1076</v>
      </c>
      <c r="G137" s="150" t="s">
        <v>197</v>
      </c>
      <c r="H137" s="151">
        <v>102</v>
      </c>
      <c r="I137" s="152"/>
      <c r="J137" s="153">
        <f>ROUND($I$137*$H$137,2)</f>
        <v>0</v>
      </c>
      <c r="K137" s="149"/>
      <c r="L137" s="44"/>
      <c r="M137" s="154"/>
      <c r="N137" s="155" t="s">
        <v>48</v>
      </c>
      <c r="O137" s="25"/>
      <c r="P137" s="25"/>
      <c r="Q137" s="156">
        <v>0</v>
      </c>
      <c r="R137" s="156">
        <f>$Q$137*$H$137</f>
        <v>0</v>
      </c>
      <c r="S137" s="156">
        <v>0</v>
      </c>
      <c r="T137" s="157">
        <f>$S$137*$H$137</f>
        <v>0</v>
      </c>
      <c r="AR137" s="91" t="s">
        <v>961</v>
      </c>
      <c r="AT137" s="91" t="s">
        <v>129</v>
      </c>
      <c r="AU137" s="91" t="s">
        <v>142</v>
      </c>
      <c r="AY137" s="91" t="s">
        <v>127</v>
      </c>
      <c r="BE137" s="158">
        <f>IF($N$137="základní",$J$137,0)</f>
        <v>0</v>
      </c>
      <c r="BF137" s="158">
        <f>IF($N$137="snížená",$J$137,0)</f>
        <v>0</v>
      </c>
      <c r="BG137" s="158">
        <f>IF($N$137="zákl. přenesená",$J$137,0)</f>
        <v>0</v>
      </c>
      <c r="BH137" s="158">
        <f>IF($N$137="sníž. přenesená",$J$137,0)</f>
        <v>0</v>
      </c>
      <c r="BI137" s="158">
        <f>IF($N$137="nulová",$J$137,0)</f>
        <v>0</v>
      </c>
      <c r="BJ137" s="91" t="s">
        <v>22</v>
      </c>
      <c r="BK137" s="158">
        <f>ROUND($I$137*$H$137,2)</f>
        <v>0</v>
      </c>
      <c r="BL137" s="91" t="s">
        <v>961</v>
      </c>
      <c r="BM137" s="91" t="s">
        <v>1077</v>
      </c>
    </row>
    <row r="138" spans="2:65" s="6" customFormat="1" ht="15.75" customHeight="1">
      <c r="B138" s="24"/>
      <c r="C138" s="150" t="s">
        <v>427</v>
      </c>
      <c r="D138" s="150" t="s">
        <v>129</v>
      </c>
      <c r="E138" s="148" t="s">
        <v>1078</v>
      </c>
      <c r="F138" s="149" t="s">
        <v>1079</v>
      </c>
      <c r="G138" s="150" t="s">
        <v>197</v>
      </c>
      <c r="H138" s="151">
        <v>29</v>
      </c>
      <c r="I138" s="152"/>
      <c r="J138" s="153">
        <f>ROUND($I$138*$H$138,2)</f>
        <v>0</v>
      </c>
      <c r="K138" s="149"/>
      <c r="L138" s="44"/>
      <c r="M138" s="154"/>
      <c r="N138" s="155" t="s">
        <v>48</v>
      </c>
      <c r="O138" s="25"/>
      <c r="P138" s="25"/>
      <c r="Q138" s="156">
        <v>0</v>
      </c>
      <c r="R138" s="156">
        <f>$Q$138*$H$138</f>
        <v>0</v>
      </c>
      <c r="S138" s="156">
        <v>0</v>
      </c>
      <c r="T138" s="157">
        <f>$S$138*$H$138</f>
        <v>0</v>
      </c>
      <c r="AR138" s="91" t="s">
        <v>961</v>
      </c>
      <c r="AT138" s="91" t="s">
        <v>129</v>
      </c>
      <c r="AU138" s="91" t="s">
        <v>142</v>
      </c>
      <c r="AY138" s="91" t="s">
        <v>127</v>
      </c>
      <c r="BE138" s="158">
        <f>IF($N$138="základní",$J$138,0)</f>
        <v>0</v>
      </c>
      <c r="BF138" s="158">
        <f>IF($N$138="snížená",$J$138,0)</f>
        <v>0</v>
      </c>
      <c r="BG138" s="158">
        <f>IF($N$138="zákl. přenesená",$J$138,0)</f>
        <v>0</v>
      </c>
      <c r="BH138" s="158">
        <f>IF($N$138="sníž. přenesená",$J$138,0)</f>
        <v>0</v>
      </c>
      <c r="BI138" s="158">
        <f>IF($N$138="nulová",$J$138,0)</f>
        <v>0</v>
      </c>
      <c r="BJ138" s="91" t="s">
        <v>22</v>
      </c>
      <c r="BK138" s="158">
        <f>ROUND($I$138*$H$138,2)</f>
        <v>0</v>
      </c>
      <c r="BL138" s="91" t="s">
        <v>961</v>
      </c>
      <c r="BM138" s="91" t="s">
        <v>1080</v>
      </c>
    </row>
    <row r="139" spans="2:65" s="6" customFormat="1" ht="15.75" customHeight="1">
      <c r="B139" s="24"/>
      <c r="C139" s="150" t="s">
        <v>432</v>
      </c>
      <c r="D139" s="150" t="s">
        <v>129</v>
      </c>
      <c r="E139" s="148" t="s">
        <v>1081</v>
      </c>
      <c r="F139" s="149" t="s">
        <v>1082</v>
      </c>
      <c r="G139" s="150" t="s">
        <v>197</v>
      </c>
      <c r="H139" s="151">
        <v>80</v>
      </c>
      <c r="I139" s="152"/>
      <c r="J139" s="153">
        <f>ROUND($I$139*$H$139,2)</f>
        <v>0</v>
      </c>
      <c r="K139" s="149"/>
      <c r="L139" s="44"/>
      <c r="M139" s="154"/>
      <c r="N139" s="155" t="s">
        <v>48</v>
      </c>
      <c r="O139" s="25"/>
      <c r="P139" s="25"/>
      <c r="Q139" s="156">
        <v>0</v>
      </c>
      <c r="R139" s="156">
        <f>$Q$139*$H$139</f>
        <v>0</v>
      </c>
      <c r="S139" s="156">
        <v>0</v>
      </c>
      <c r="T139" s="157">
        <f>$S$139*$H$139</f>
        <v>0</v>
      </c>
      <c r="AR139" s="91" t="s">
        <v>961</v>
      </c>
      <c r="AT139" s="91" t="s">
        <v>129</v>
      </c>
      <c r="AU139" s="91" t="s">
        <v>142</v>
      </c>
      <c r="AY139" s="91" t="s">
        <v>127</v>
      </c>
      <c r="BE139" s="158">
        <f>IF($N$139="základní",$J$139,0)</f>
        <v>0</v>
      </c>
      <c r="BF139" s="158">
        <f>IF($N$139="snížená",$J$139,0)</f>
        <v>0</v>
      </c>
      <c r="BG139" s="158">
        <f>IF($N$139="zákl. přenesená",$J$139,0)</f>
        <v>0</v>
      </c>
      <c r="BH139" s="158">
        <f>IF($N$139="sníž. přenesená",$J$139,0)</f>
        <v>0</v>
      </c>
      <c r="BI139" s="158">
        <f>IF($N$139="nulová",$J$139,0)</f>
        <v>0</v>
      </c>
      <c r="BJ139" s="91" t="s">
        <v>22</v>
      </c>
      <c r="BK139" s="158">
        <f>ROUND($I$139*$H$139,2)</f>
        <v>0</v>
      </c>
      <c r="BL139" s="91" t="s">
        <v>961</v>
      </c>
      <c r="BM139" s="91" t="s">
        <v>1083</v>
      </c>
    </row>
    <row r="140" spans="2:65" s="6" customFormat="1" ht="15.75" customHeight="1">
      <c r="B140" s="24"/>
      <c r="C140" s="150" t="s">
        <v>31</v>
      </c>
      <c r="D140" s="150" t="s">
        <v>129</v>
      </c>
      <c r="E140" s="148" t="s">
        <v>1084</v>
      </c>
      <c r="F140" s="149" t="s">
        <v>1085</v>
      </c>
      <c r="G140" s="150" t="s">
        <v>197</v>
      </c>
      <c r="H140" s="151">
        <v>36</v>
      </c>
      <c r="I140" s="152"/>
      <c r="J140" s="153">
        <f>ROUND($I$140*$H$140,2)</f>
        <v>0</v>
      </c>
      <c r="K140" s="149"/>
      <c r="L140" s="44"/>
      <c r="M140" s="154"/>
      <c r="N140" s="155" t="s">
        <v>48</v>
      </c>
      <c r="O140" s="25"/>
      <c r="P140" s="25"/>
      <c r="Q140" s="156">
        <v>0</v>
      </c>
      <c r="R140" s="156">
        <f>$Q$140*$H$140</f>
        <v>0</v>
      </c>
      <c r="S140" s="156">
        <v>0</v>
      </c>
      <c r="T140" s="157">
        <f>$S$140*$H$140</f>
        <v>0</v>
      </c>
      <c r="AR140" s="91" t="s">
        <v>961</v>
      </c>
      <c r="AT140" s="91" t="s">
        <v>129</v>
      </c>
      <c r="AU140" s="91" t="s">
        <v>142</v>
      </c>
      <c r="AY140" s="91" t="s">
        <v>127</v>
      </c>
      <c r="BE140" s="158">
        <f>IF($N$140="základní",$J$140,0)</f>
        <v>0</v>
      </c>
      <c r="BF140" s="158">
        <f>IF($N$140="snížená",$J$140,0)</f>
        <v>0</v>
      </c>
      <c r="BG140" s="158">
        <f>IF($N$140="zákl. přenesená",$J$140,0)</f>
        <v>0</v>
      </c>
      <c r="BH140" s="158">
        <f>IF($N$140="sníž. přenesená",$J$140,0)</f>
        <v>0</v>
      </c>
      <c r="BI140" s="158">
        <f>IF($N$140="nulová",$J$140,0)</f>
        <v>0</v>
      </c>
      <c r="BJ140" s="91" t="s">
        <v>22</v>
      </c>
      <c r="BK140" s="158">
        <f>ROUND($I$140*$H$140,2)</f>
        <v>0</v>
      </c>
      <c r="BL140" s="91" t="s">
        <v>961</v>
      </c>
      <c r="BM140" s="91" t="s">
        <v>1086</v>
      </c>
    </row>
    <row r="141" spans="2:65" s="6" customFormat="1" ht="15.75" customHeight="1">
      <c r="B141" s="24"/>
      <c r="C141" s="150" t="s">
        <v>441</v>
      </c>
      <c r="D141" s="150" t="s">
        <v>129</v>
      </c>
      <c r="E141" s="148" t="s">
        <v>1087</v>
      </c>
      <c r="F141" s="149" t="s">
        <v>1088</v>
      </c>
      <c r="G141" s="150" t="s">
        <v>197</v>
      </c>
      <c r="H141" s="151">
        <v>113</v>
      </c>
      <c r="I141" s="152"/>
      <c r="J141" s="153">
        <f>ROUND($I$141*$H$141,2)</f>
        <v>0</v>
      </c>
      <c r="K141" s="149"/>
      <c r="L141" s="44"/>
      <c r="M141" s="154"/>
      <c r="N141" s="155" t="s">
        <v>48</v>
      </c>
      <c r="O141" s="25"/>
      <c r="P141" s="25"/>
      <c r="Q141" s="156">
        <v>0</v>
      </c>
      <c r="R141" s="156">
        <f>$Q$141*$H$141</f>
        <v>0</v>
      </c>
      <c r="S141" s="156">
        <v>0</v>
      </c>
      <c r="T141" s="157">
        <f>$S$141*$H$141</f>
        <v>0</v>
      </c>
      <c r="AR141" s="91" t="s">
        <v>961</v>
      </c>
      <c r="AT141" s="91" t="s">
        <v>129</v>
      </c>
      <c r="AU141" s="91" t="s">
        <v>142</v>
      </c>
      <c r="AY141" s="91" t="s">
        <v>127</v>
      </c>
      <c r="BE141" s="158">
        <f>IF($N$141="základní",$J$141,0)</f>
        <v>0</v>
      </c>
      <c r="BF141" s="158">
        <f>IF($N$141="snížená",$J$141,0)</f>
        <v>0</v>
      </c>
      <c r="BG141" s="158">
        <f>IF($N$141="zákl. přenesená",$J$141,0)</f>
        <v>0</v>
      </c>
      <c r="BH141" s="158">
        <f>IF($N$141="sníž. přenesená",$J$141,0)</f>
        <v>0</v>
      </c>
      <c r="BI141" s="158">
        <f>IF($N$141="nulová",$J$141,0)</f>
        <v>0</v>
      </c>
      <c r="BJ141" s="91" t="s">
        <v>22</v>
      </c>
      <c r="BK141" s="158">
        <f>ROUND($I$141*$H$141,2)</f>
        <v>0</v>
      </c>
      <c r="BL141" s="91" t="s">
        <v>961</v>
      </c>
      <c r="BM141" s="91" t="s">
        <v>1089</v>
      </c>
    </row>
    <row r="142" spans="2:65" s="6" customFormat="1" ht="15.75" customHeight="1">
      <c r="B142" s="24"/>
      <c r="C142" s="150" t="s">
        <v>446</v>
      </c>
      <c r="D142" s="150" t="s">
        <v>129</v>
      </c>
      <c r="E142" s="148" t="s">
        <v>1090</v>
      </c>
      <c r="F142" s="149" t="s">
        <v>1091</v>
      </c>
      <c r="G142" s="150" t="s">
        <v>197</v>
      </c>
      <c r="H142" s="151">
        <v>1030</v>
      </c>
      <c r="I142" s="152"/>
      <c r="J142" s="153">
        <f>ROUND($I$142*$H$142,2)</f>
        <v>0</v>
      </c>
      <c r="K142" s="149"/>
      <c r="L142" s="44"/>
      <c r="M142" s="154"/>
      <c r="N142" s="155" t="s">
        <v>48</v>
      </c>
      <c r="O142" s="25"/>
      <c r="P142" s="25"/>
      <c r="Q142" s="156">
        <v>0</v>
      </c>
      <c r="R142" s="156">
        <f>$Q$142*$H$142</f>
        <v>0</v>
      </c>
      <c r="S142" s="156">
        <v>0</v>
      </c>
      <c r="T142" s="157">
        <f>$S$142*$H$142</f>
        <v>0</v>
      </c>
      <c r="AR142" s="91" t="s">
        <v>961</v>
      </c>
      <c r="AT142" s="91" t="s">
        <v>129</v>
      </c>
      <c r="AU142" s="91" t="s">
        <v>142</v>
      </c>
      <c r="AY142" s="91" t="s">
        <v>127</v>
      </c>
      <c r="BE142" s="158">
        <f>IF($N$142="základní",$J$142,0)</f>
        <v>0</v>
      </c>
      <c r="BF142" s="158">
        <f>IF($N$142="snížená",$J$142,0)</f>
        <v>0</v>
      </c>
      <c r="BG142" s="158">
        <f>IF($N$142="zákl. přenesená",$J$142,0)</f>
        <v>0</v>
      </c>
      <c r="BH142" s="158">
        <f>IF($N$142="sníž. přenesená",$J$142,0)</f>
        <v>0</v>
      </c>
      <c r="BI142" s="158">
        <f>IF($N$142="nulová",$J$142,0)</f>
        <v>0</v>
      </c>
      <c r="BJ142" s="91" t="s">
        <v>22</v>
      </c>
      <c r="BK142" s="158">
        <f>ROUND($I$142*$H$142,2)</f>
        <v>0</v>
      </c>
      <c r="BL142" s="91" t="s">
        <v>961</v>
      </c>
      <c r="BM142" s="91" t="s">
        <v>1092</v>
      </c>
    </row>
    <row r="143" spans="2:65" s="6" customFormat="1" ht="15.75" customHeight="1">
      <c r="B143" s="24"/>
      <c r="C143" s="150" t="s">
        <v>436</v>
      </c>
      <c r="D143" s="150" t="s">
        <v>129</v>
      </c>
      <c r="E143" s="148" t="s">
        <v>1093</v>
      </c>
      <c r="F143" s="149" t="s">
        <v>1094</v>
      </c>
      <c r="G143" s="150" t="s">
        <v>197</v>
      </c>
      <c r="H143" s="151">
        <v>55</v>
      </c>
      <c r="I143" s="152"/>
      <c r="J143" s="153">
        <f>ROUND($I$143*$H$143,2)</f>
        <v>0</v>
      </c>
      <c r="K143" s="149"/>
      <c r="L143" s="44"/>
      <c r="M143" s="154"/>
      <c r="N143" s="155" t="s">
        <v>48</v>
      </c>
      <c r="O143" s="25"/>
      <c r="P143" s="25"/>
      <c r="Q143" s="156">
        <v>0</v>
      </c>
      <c r="R143" s="156">
        <f>$Q$143*$H$143</f>
        <v>0</v>
      </c>
      <c r="S143" s="156">
        <v>0</v>
      </c>
      <c r="T143" s="157">
        <f>$S$143*$H$143</f>
        <v>0</v>
      </c>
      <c r="AR143" s="91" t="s">
        <v>961</v>
      </c>
      <c r="AT143" s="91" t="s">
        <v>129</v>
      </c>
      <c r="AU143" s="91" t="s">
        <v>142</v>
      </c>
      <c r="AY143" s="91" t="s">
        <v>127</v>
      </c>
      <c r="BE143" s="158">
        <f>IF($N$143="základní",$J$143,0)</f>
        <v>0</v>
      </c>
      <c r="BF143" s="158">
        <f>IF($N$143="snížená",$J$143,0)</f>
        <v>0</v>
      </c>
      <c r="BG143" s="158">
        <f>IF($N$143="zákl. přenesená",$J$143,0)</f>
        <v>0</v>
      </c>
      <c r="BH143" s="158">
        <f>IF($N$143="sníž. přenesená",$J$143,0)</f>
        <v>0</v>
      </c>
      <c r="BI143" s="158">
        <f>IF($N$143="nulová",$J$143,0)</f>
        <v>0</v>
      </c>
      <c r="BJ143" s="91" t="s">
        <v>22</v>
      </c>
      <c r="BK143" s="158">
        <f>ROUND($I$143*$H$143,2)</f>
        <v>0</v>
      </c>
      <c r="BL143" s="91" t="s">
        <v>961</v>
      </c>
      <c r="BM143" s="91" t="s">
        <v>1095</v>
      </c>
    </row>
    <row r="144" spans="2:47" s="6" customFormat="1" ht="30.75" customHeight="1">
      <c r="B144" s="24"/>
      <c r="C144" s="25"/>
      <c r="D144" s="159" t="s">
        <v>136</v>
      </c>
      <c r="E144" s="25"/>
      <c r="F144" s="160" t="s">
        <v>1066</v>
      </c>
      <c r="G144" s="25"/>
      <c r="H144" s="25"/>
      <c r="J144" s="25"/>
      <c r="K144" s="25"/>
      <c r="L144" s="44"/>
      <c r="M144" s="57"/>
      <c r="N144" s="25"/>
      <c r="O144" s="25"/>
      <c r="P144" s="25"/>
      <c r="Q144" s="25"/>
      <c r="R144" s="25"/>
      <c r="S144" s="25"/>
      <c r="T144" s="58"/>
      <c r="AT144" s="6" t="s">
        <v>136</v>
      </c>
      <c r="AU144" s="6" t="s">
        <v>142</v>
      </c>
    </row>
    <row r="145" spans="2:65" s="6" customFormat="1" ht="15.75" customHeight="1">
      <c r="B145" s="24"/>
      <c r="C145" s="147" t="s">
        <v>457</v>
      </c>
      <c r="D145" s="147" t="s">
        <v>129</v>
      </c>
      <c r="E145" s="148" t="s">
        <v>1096</v>
      </c>
      <c r="F145" s="149" t="s">
        <v>1097</v>
      </c>
      <c r="G145" s="150" t="s">
        <v>197</v>
      </c>
      <c r="H145" s="151">
        <v>75</v>
      </c>
      <c r="I145" s="152"/>
      <c r="J145" s="153">
        <f>ROUND($I$145*$H$145,2)</f>
        <v>0</v>
      </c>
      <c r="K145" s="149"/>
      <c r="L145" s="44"/>
      <c r="M145" s="154"/>
      <c r="N145" s="155" t="s">
        <v>48</v>
      </c>
      <c r="O145" s="25"/>
      <c r="P145" s="25"/>
      <c r="Q145" s="156">
        <v>0</v>
      </c>
      <c r="R145" s="156">
        <f>$Q$145*$H$145</f>
        <v>0</v>
      </c>
      <c r="S145" s="156">
        <v>0</v>
      </c>
      <c r="T145" s="157">
        <f>$S$145*$H$145</f>
        <v>0</v>
      </c>
      <c r="AR145" s="91" t="s">
        <v>961</v>
      </c>
      <c r="AT145" s="91" t="s">
        <v>129</v>
      </c>
      <c r="AU145" s="91" t="s">
        <v>142</v>
      </c>
      <c r="AY145" s="6" t="s">
        <v>127</v>
      </c>
      <c r="BE145" s="158">
        <f>IF($N$145="základní",$J$145,0)</f>
        <v>0</v>
      </c>
      <c r="BF145" s="158">
        <f>IF($N$145="snížená",$J$145,0)</f>
        <v>0</v>
      </c>
      <c r="BG145" s="158">
        <f>IF($N$145="zákl. přenesená",$J$145,0)</f>
        <v>0</v>
      </c>
      <c r="BH145" s="158">
        <f>IF($N$145="sníž. přenesená",$J$145,0)</f>
        <v>0</v>
      </c>
      <c r="BI145" s="158">
        <f>IF($N$145="nulová",$J$145,0)</f>
        <v>0</v>
      </c>
      <c r="BJ145" s="91" t="s">
        <v>22</v>
      </c>
      <c r="BK145" s="158">
        <f>ROUND($I$145*$H$145,2)</f>
        <v>0</v>
      </c>
      <c r="BL145" s="91" t="s">
        <v>961</v>
      </c>
      <c r="BM145" s="91" t="s">
        <v>1098</v>
      </c>
    </row>
    <row r="146" spans="2:65" s="6" customFormat="1" ht="15.75" customHeight="1">
      <c r="B146" s="24"/>
      <c r="C146" s="150" t="s">
        <v>463</v>
      </c>
      <c r="D146" s="150" t="s">
        <v>129</v>
      </c>
      <c r="E146" s="148" t="s">
        <v>1099</v>
      </c>
      <c r="F146" s="149" t="s">
        <v>1100</v>
      </c>
      <c r="G146" s="150" t="s">
        <v>197</v>
      </c>
      <c r="H146" s="151">
        <v>100</v>
      </c>
      <c r="I146" s="152"/>
      <c r="J146" s="153">
        <f>ROUND($I$146*$H$146,2)</f>
        <v>0</v>
      </c>
      <c r="K146" s="149"/>
      <c r="L146" s="44"/>
      <c r="M146" s="154"/>
      <c r="N146" s="155" t="s">
        <v>48</v>
      </c>
      <c r="O146" s="25"/>
      <c r="P146" s="25"/>
      <c r="Q146" s="156">
        <v>0</v>
      </c>
      <c r="R146" s="156">
        <f>$Q$146*$H$146</f>
        <v>0</v>
      </c>
      <c r="S146" s="156">
        <v>0</v>
      </c>
      <c r="T146" s="157">
        <f>$S$146*$H$146</f>
        <v>0</v>
      </c>
      <c r="AR146" s="91" t="s">
        <v>961</v>
      </c>
      <c r="AT146" s="91" t="s">
        <v>129</v>
      </c>
      <c r="AU146" s="91" t="s">
        <v>142</v>
      </c>
      <c r="AY146" s="91" t="s">
        <v>127</v>
      </c>
      <c r="BE146" s="158">
        <f>IF($N$146="základní",$J$146,0)</f>
        <v>0</v>
      </c>
      <c r="BF146" s="158">
        <f>IF($N$146="snížená",$J$146,0)</f>
        <v>0</v>
      </c>
      <c r="BG146" s="158">
        <f>IF($N$146="zákl. přenesená",$J$146,0)</f>
        <v>0</v>
      </c>
      <c r="BH146" s="158">
        <f>IF($N$146="sníž. přenesená",$J$146,0)</f>
        <v>0</v>
      </c>
      <c r="BI146" s="158">
        <f>IF($N$146="nulová",$J$146,0)</f>
        <v>0</v>
      </c>
      <c r="BJ146" s="91" t="s">
        <v>22</v>
      </c>
      <c r="BK146" s="158">
        <f>ROUND($I$146*$H$146,2)</f>
        <v>0</v>
      </c>
      <c r="BL146" s="91" t="s">
        <v>961</v>
      </c>
      <c r="BM146" s="91" t="s">
        <v>1101</v>
      </c>
    </row>
    <row r="147" spans="2:65" s="6" customFormat="1" ht="15.75" customHeight="1">
      <c r="B147" s="24"/>
      <c r="C147" s="150" t="s">
        <v>468</v>
      </c>
      <c r="D147" s="150" t="s">
        <v>129</v>
      </c>
      <c r="E147" s="148" t="s">
        <v>1102</v>
      </c>
      <c r="F147" s="149" t="s">
        <v>1103</v>
      </c>
      <c r="G147" s="150" t="s">
        <v>197</v>
      </c>
      <c r="H147" s="151">
        <v>50</v>
      </c>
      <c r="I147" s="152"/>
      <c r="J147" s="153">
        <f>ROUND($I$147*$H$147,2)</f>
        <v>0</v>
      </c>
      <c r="K147" s="149"/>
      <c r="L147" s="44"/>
      <c r="M147" s="154"/>
      <c r="N147" s="155" t="s">
        <v>48</v>
      </c>
      <c r="O147" s="25"/>
      <c r="P147" s="25"/>
      <c r="Q147" s="156">
        <v>0</v>
      </c>
      <c r="R147" s="156">
        <f>$Q$147*$H$147</f>
        <v>0</v>
      </c>
      <c r="S147" s="156">
        <v>0</v>
      </c>
      <c r="T147" s="157">
        <f>$S$147*$H$147</f>
        <v>0</v>
      </c>
      <c r="AR147" s="91" t="s">
        <v>961</v>
      </c>
      <c r="AT147" s="91" t="s">
        <v>129</v>
      </c>
      <c r="AU147" s="91" t="s">
        <v>142</v>
      </c>
      <c r="AY147" s="91" t="s">
        <v>127</v>
      </c>
      <c r="BE147" s="158">
        <f>IF($N$147="základní",$J$147,0)</f>
        <v>0</v>
      </c>
      <c r="BF147" s="158">
        <f>IF($N$147="snížená",$J$147,0)</f>
        <v>0</v>
      </c>
      <c r="BG147" s="158">
        <f>IF($N$147="zákl. přenesená",$J$147,0)</f>
        <v>0</v>
      </c>
      <c r="BH147" s="158">
        <f>IF($N$147="sníž. přenesená",$J$147,0)</f>
        <v>0</v>
      </c>
      <c r="BI147" s="158">
        <f>IF($N$147="nulová",$J$147,0)</f>
        <v>0</v>
      </c>
      <c r="BJ147" s="91" t="s">
        <v>22</v>
      </c>
      <c r="BK147" s="158">
        <f>ROUND($I$147*$H$147,2)</f>
        <v>0</v>
      </c>
      <c r="BL147" s="91" t="s">
        <v>961</v>
      </c>
      <c r="BM147" s="91" t="s">
        <v>1104</v>
      </c>
    </row>
    <row r="148" spans="2:65" s="6" customFormat="1" ht="15.75" customHeight="1">
      <c r="B148" s="24"/>
      <c r="C148" s="150" t="s">
        <v>472</v>
      </c>
      <c r="D148" s="150" t="s">
        <v>129</v>
      </c>
      <c r="E148" s="148" t="s">
        <v>1105</v>
      </c>
      <c r="F148" s="149" t="s">
        <v>1106</v>
      </c>
      <c r="G148" s="150" t="s">
        <v>197</v>
      </c>
      <c r="H148" s="151">
        <v>35</v>
      </c>
      <c r="I148" s="152"/>
      <c r="J148" s="153">
        <f>ROUND($I$148*$H$148,2)</f>
        <v>0</v>
      </c>
      <c r="K148" s="149"/>
      <c r="L148" s="44"/>
      <c r="M148" s="154"/>
      <c r="N148" s="155" t="s">
        <v>48</v>
      </c>
      <c r="O148" s="25"/>
      <c r="P148" s="25"/>
      <c r="Q148" s="156">
        <v>0</v>
      </c>
      <c r="R148" s="156">
        <f>$Q$148*$H$148</f>
        <v>0</v>
      </c>
      <c r="S148" s="156">
        <v>0</v>
      </c>
      <c r="T148" s="157">
        <f>$S$148*$H$148</f>
        <v>0</v>
      </c>
      <c r="AR148" s="91" t="s">
        <v>961</v>
      </c>
      <c r="AT148" s="91" t="s">
        <v>129</v>
      </c>
      <c r="AU148" s="91" t="s">
        <v>142</v>
      </c>
      <c r="AY148" s="91" t="s">
        <v>127</v>
      </c>
      <c r="BE148" s="158">
        <f>IF($N$148="základní",$J$148,0)</f>
        <v>0</v>
      </c>
      <c r="BF148" s="158">
        <f>IF($N$148="snížená",$J$148,0)</f>
        <v>0</v>
      </c>
      <c r="BG148" s="158">
        <f>IF($N$148="zákl. přenesená",$J$148,0)</f>
        <v>0</v>
      </c>
      <c r="BH148" s="158">
        <f>IF($N$148="sníž. přenesená",$J$148,0)</f>
        <v>0</v>
      </c>
      <c r="BI148" s="158">
        <f>IF($N$148="nulová",$J$148,0)</f>
        <v>0</v>
      </c>
      <c r="BJ148" s="91" t="s">
        <v>22</v>
      </c>
      <c r="BK148" s="158">
        <f>ROUND($I$148*$H$148,2)</f>
        <v>0</v>
      </c>
      <c r="BL148" s="91" t="s">
        <v>961</v>
      </c>
      <c r="BM148" s="91" t="s">
        <v>1107</v>
      </c>
    </row>
    <row r="149" spans="2:65" s="6" customFormat="1" ht="15.75" customHeight="1">
      <c r="B149" s="24"/>
      <c r="C149" s="150" t="s">
        <v>477</v>
      </c>
      <c r="D149" s="150" t="s">
        <v>129</v>
      </c>
      <c r="E149" s="148" t="s">
        <v>1108</v>
      </c>
      <c r="F149" s="149" t="s">
        <v>1109</v>
      </c>
      <c r="G149" s="150" t="s">
        <v>197</v>
      </c>
      <c r="H149" s="151">
        <v>20</v>
      </c>
      <c r="I149" s="152"/>
      <c r="J149" s="153">
        <f>ROUND($I$149*$H$149,2)</f>
        <v>0</v>
      </c>
      <c r="K149" s="149"/>
      <c r="L149" s="44"/>
      <c r="M149" s="154"/>
      <c r="N149" s="155" t="s">
        <v>48</v>
      </c>
      <c r="O149" s="25"/>
      <c r="P149" s="25"/>
      <c r="Q149" s="156">
        <v>0</v>
      </c>
      <c r="R149" s="156">
        <f>$Q$149*$H$149</f>
        <v>0</v>
      </c>
      <c r="S149" s="156">
        <v>0</v>
      </c>
      <c r="T149" s="157">
        <f>$S$149*$H$149</f>
        <v>0</v>
      </c>
      <c r="AR149" s="91" t="s">
        <v>961</v>
      </c>
      <c r="AT149" s="91" t="s">
        <v>129</v>
      </c>
      <c r="AU149" s="91" t="s">
        <v>142</v>
      </c>
      <c r="AY149" s="91" t="s">
        <v>127</v>
      </c>
      <c r="BE149" s="158">
        <f>IF($N$149="základní",$J$149,0)</f>
        <v>0</v>
      </c>
      <c r="BF149" s="158">
        <f>IF($N$149="snížená",$J$149,0)</f>
        <v>0</v>
      </c>
      <c r="BG149" s="158">
        <f>IF($N$149="zákl. přenesená",$J$149,0)</f>
        <v>0</v>
      </c>
      <c r="BH149" s="158">
        <f>IF($N$149="sníž. přenesená",$J$149,0)</f>
        <v>0</v>
      </c>
      <c r="BI149" s="158">
        <f>IF($N$149="nulová",$J$149,0)</f>
        <v>0</v>
      </c>
      <c r="BJ149" s="91" t="s">
        <v>22</v>
      </c>
      <c r="BK149" s="158">
        <f>ROUND($I$149*$H$149,2)</f>
        <v>0</v>
      </c>
      <c r="BL149" s="91" t="s">
        <v>961</v>
      </c>
      <c r="BM149" s="91" t="s">
        <v>1110</v>
      </c>
    </row>
    <row r="150" spans="2:65" s="6" customFormat="1" ht="15.75" customHeight="1">
      <c r="B150" s="24"/>
      <c r="C150" s="150" t="s">
        <v>482</v>
      </c>
      <c r="D150" s="150" t="s">
        <v>129</v>
      </c>
      <c r="E150" s="148" t="s">
        <v>1111</v>
      </c>
      <c r="F150" s="149" t="s">
        <v>1112</v>
      </c>
      <c r="G150" s="150" t="s">
        <v>197</v>
      </c>
      <c r="H150" s="151">
        <v>35</v>
      </c>
      <c r="I150" s="152"/>
      <c r="J150" s="153">
        <f>ROUND($I$150*$H$150,2)</f>
        <v>0</v>
      </c>
      <c r="K150" s="149"/>
      <c r="L150" s="44"/>
      <c r="M150" s="154"/>
      <c r="N150" s="155" t="s">
        <v>48</v>
      </c>
      <c r="O150" s="25"/>
      <c r="P150" s="25"/>
      <c r="Q150" s="156">
        <v>0</v>
      </c>
      <c r="R150" s="156">
        <f>$Q$150*$H$150</f>
        <v>0</v>
      </c>
      <c r="S150" s="156">
        <v>0</v>
      </c>
      <c r="T150" s="157">
        <f>$S$150*$H$150</f>
        <v>0</v>
      </c>
      <c r="AR150" s="91" t="s">
        <v>961</v>
      </c>
      <c r="AT150" s="91" t="s">
        <v>129</v>
      </c>
      <c r="AU150" s="91" t="s">
        <v>142</v>
      </c>
      <c r="AY150" s="91" t="s">
        <v>127</v>
      </c>
      <c r="BE150" s="158">
        <f>IF($N$150="základní",$J$150,0)</f>
        <v>0</v>
      </c>
      <c r="BF150" s="158">
        <f>IF($N$150="snížená",$J$150,0)</f>
        <v>0</v>
      </c>
      <c r="BG150" s="158">
        <f>IF($N$150="zákl. přenesená",$J$150,0)</f>
        <v>0</v>
      </c>
      <c r="BH150" s="158">
        <f>IF($N$150="sníž. přenesená",$J$150,0)</f>
        <v>0</v>
      </c>
      <c r="BI150" s="158">
        <f>IF($N$150="nulová",$J$150,0)</f>
        <v>0</v>
      </c>
      <c r="BJ150" s="91" t="s">
        <v>22</v>
      </c>
      <c r="BK150" s="158">
        <f>ROUND($I$150*$H$150,2)</f>
        <v>0</v>
      </c>
      <c r="BL150" s="91" t="s">
        <v>961</v>
      </c>
      <c r="BM150" s="91" t="s">
        <v>1113</v>
      </c>
    </row>
    <row r="151" spans="2:65" s="6" customFormat="1" ht="15.75" customHeight="1">
      <c r="B151" s="24"/>
      <c r="C151" s="150" t="s">
        <v>486</v>
      </c>
      <c r="D151" s="150" t="s">
        <v>129</v>
      </c>
      <c r="E151" s="148" t="s">
        <v>1114</v>
      </c>
      <c r="F151" s="149" t="s">
        <v>1115</v>
      </c>
      <c r="G151" s="150" t="s">
        <v>197</v>
      </c>
      <c r="H151" s="151">
        <v>60</v>
      </c>
      <c r="I151" s="152"/>
      <c r="J151" s="153">
        <f>ROUND($I$151*$H$151,2)</f>
        <v>0</v>
      </c>
      <c r="K151" s="149"/>
      <c r="L151" s="44"/>
      <c r="M151" s="154"/>
      <c r="N151" s="155" t="s">
        <v>48</v>
      </c>
      <c r="O151" s="25"/>
      <c r="P151" s="25"/>
      <c r="Q151" s="156">
        <v>0</v>
      </c>
      <c r="R151" s="156">
        <f>$Q$151*$H$151</f>
        <v>0</v>
      </c>
      <c r="S151" s="156">
        <v>0</v>
      </c>
      <c r="T151" s="157">
        <f>$S$151*$H$151</f>
        <v>0</v>
      </c>
      <c r="AR151" s="91" t="s">
        <v>961</v>
      </c>
      <c r="AT151" s="91" t="s">
        <v>129</v>
      </c>
      <c r="AU151" s="91" t="s">
        <v>142</v>
      </c>
      <c r="AY151" s="91" t="s">
        <v>127</v>
      </c>
      <c r="BE151" s="158">
        <f>IF($N$151="základní",$J$151,0)</f>
        <v>0</v>
      </c>
      <c r="BF151" s="158">
        <f>IF($N$151="snížená",$J$151,0)</f>
        <v>0</v>
      </c>
      <c r="BG151" s="158">
        <f>IF($N$151="zákl. přenesená",$J$151,0)</f>
        <v>0</v>
      </c>
      <c r="BH151" s="158">
        <f>IF($N$151="sníž. přenesená",$J$151,0)</f>
        <v>0</v>
      </c>
      <c r="BI151" s="158">
        <f>IF($N$151="nulová",$J$151,0)</f>
        <v>0</v>
      </c>
      <c r="BJ151" s="91" t="s">
        <v>22</v>
      </c>
      <c r="BK151" s="158">
        <f>ROUND($I$151*$H$151,2)</f>
        <v>0</v>
      </c>
      <c r="BL151" s="91" t="s">
        <v>961</v>
      </c>
      <c r="BM151" s="91" t="s">
        <v>1116</v>
      </c>
    </row>
    <row r="152" spans="2:65" s="6" customFormat="1" ht="15.75" customHeight="1">
      <c r="B152" s="24"/>
      <c r="C152" s="150" t="s">
        <v>491</v>
      </c>
      <c r="D152" s="150" t="s">
        <v>129</v>
      </c>
      <c r="E152" s="148" t="s">
        <v>1117</v>
      </c>
      <c r="F152" s="149" t="s">
        <v>1118</v>
      </c>
      <c r="G152" s="150" t="s">
        <v>197</v>
      </c>
      <c r="H152" s="151">
        <v>50</v>
      </c>
      <c r="I152" s="152"/>
      <c r="J152" s="153">
        <f>ROUND($I$152*$H$152,2)</f>
        <v>0</v>
      </c>
      <c r="K152" s="149"/>
      <c r="L152" s="44"/>
      <c r="M152" s="154"/>
      <c r="N152" s="155" t="s">
        <v>48</v>
      </c>
      <c r="O152" s="25"/>
      <c r="P152" s="25"/>
      <c r="Q152" s="156">
        <v>0</v>
      </c>
      <c r="R152" s="156">
        <f>$Q$152*$H$152</f>
        <v>0</v>
      </c>
      <c r="S152" s="156">
        <v>0</v>
      </c>
      <c r="T152" s="157">
        <f>$S$152*$H$152</f>
        <v>0</v>
      </c>
      <c r="AR152" s="91" t="s">
        <v>961</v>
      </c>
      <c r="AT152" s="91" t="s">
        <v>129</v>
      </c>
      <c r="AU152" s="91" t="s">
        <v>142</v>
      </c>
      <c r="AY152" s="91" t="s">
        <v>127</v>
      </c>
      <c r="BE152" s="158">
        <f>IF($N$152="základní",$J$152,0)</f>
        <v>0</v>
      </c>
      <c r="BF152" s="158">
        <f>IF($N$152="snížená",$J$152,0)</f>
        <v>0</v>
      </c>
      <c r="BG152" s="158">
        <f>IF($N$152="zákl. přenesená",$J$152,0)</f>
        <v>0</v>
      </c>
      <c r="BH152" s="158">
        <f>IF($N$152="sníž. přenesená",$J$152,0)</f>
        <v>0</v>
      </c>
      <c r="BI152" s="158">
        <f>IF($N$152="nulová",$J$152,0)</f>
        <v>0</v>
      </c>
      <c r="BJ152" s="91" t="s">
        <v>22</v>
      </c>
      <c r="BK152" s="158">
        <f>ROUND($I$152*$H$152,2)</f>
        <v>0</v>
      </c>
      <c r="BL152" s="91" t="s">
        <v>961</v>
      </c>
      <c r="BM152" s="91" t="s">
        <v>1119</v>
      </c>
    </row>
    <row r="153" spans="2:65" s="6" customFormat="1" ht="15.75" customHeight="1">
      <c r="B153" s="24"/>
      <c r="C153" s="150" t="s">
        <v>495</v>
      </c>
      <c r="D153" s="150" t="s">
        <v>129</v>
      </c>
      <c r="E153" s="148" t="s">
        <v>1120</v>
      </c>
      <c r="F153" s="149" t="s">
        <v>1121</v>
      </c>
      <c r="G153" s="150" t="s">
        <v>197</v>
      </c>
      <c r="H153" s="151">
        <v>55</v>
      </c>
      <c r="I153" s="152"/>
      <c r="J153" s="153">
        <f>ROUND($I$153*$H$153,2)</f>
        <v>0</v>
      </c>
      <c r="K153" s="149"/>
      <c r="L153" s="44"/>
      <c r="M153" s="154"/>
      <c r="N153" s="155" t="s">
        <v>48</v>
      </c>
      <c r="O153" s="25"/>
      <c r="P153" s="25"/>
      <c r="Q153" s="156">
        <v>0</v>
      </c>
      <c r="R153" s="156">
        <f>$Q$153*$H$153</f>
        <v>0</v>
      </c>
      <c r="S153" s="156">
        <v>0</v>
      </c>
      <c r="T153" s="157">
        <f>$S$153*$H$153</f>
        <v>0</v>
      </c>
      <c r="AR153" s="91" t="s">
        <v>961</v>
      </c>
      <c r="AT153" s="91" t="s">
        <v>129</v>
      </c>
      <c r="AU153" s="91" t="s">
        <v>142</v>
      </c>
      <c r="AY153" s="91" t="s">
        <v>127</v>
      </c>
      <c r="BE153" s="158">
        <f>IF($N$153="základní",$J$153,0)</f>
        <v>0</v>
      </c>
      <c r="BF153" s="158">
        <f>IF($N$153="snížená",$J$153,0)</f>
        <v>0</v>
      </c>
      <c r="BG153" s="158">
        <f>IF($N$153="zákl. přenesená",$J$153,0)</f>
        <v>0</v>
      </c>
      <c r="BH153" s="158">
        <f>IF($N$153="sníž. přenesená",$J$153,0)</f>
        <v>0</v>
      </c>
      <c r="BI153" s="158">
        <f>IF($N$153="nulová",$J$153,0)</f>
        <v>0</v>
      </c>
      <c r="BJ153" s="91" t="s">
        <v>22</v>
      </c>
      <c r="BK153" s="158">
        <f>ROUND($I$153*$H$153,2)</f>
        <v>0</v>
      </c>
      <c r="BL153" s="91" t="s">
        <v>961</v>
      </c>
      <c r="BM153" s="91" t="s">
        <v>1122</v>
      </c>
    </row>
    <row r="154" spans="2:65" s="6" customFormat="1" ht="15.75" customHeight="1">
      <c r="B154" s="24"/>
      <c r="C154" s="150" t="s">
        <v>499</v>
      </c>
      <c r="D154" s="150" t="s">
        <v>129</v>
      </c>
      <c r="E154" s="148" t="s">
        <v>1123</v>
      </c>
      <c r="F154" s="149" t="s">
        <v>1124</v>
      </c>
      <c r="G154" s="150" t="s">
        <v>197</v>
      </c>
      <c r="H154" s="151">
        <v>60</v>
      </c>
      <c r="I154" s="152"/>
      <c r="J154" s="153">
        <f>ROUND($I$154*$H$154,2)</f>
        <v>0</v>
      </c>
      <c r="K154" s="149"/>
      <c r="L154" s="44"/>
      <c r="M154" s="154"/>
      <c r="N154" s="155" t="s">
        <v>48</v>
      </c>
      <c r="O154" s="25"/>
      <c r="P154" s="25"/>
      <c r="Q154" s="156">
        <v>0</v>
      </c>
      <c r="R154" s="156">
        <f>$Q$154*$H$154</f>
        <v>0</v>
      </c>
      <c r="S154" s="156">
        <v>0</v>
      </c>
      <c r="T154" s="157">
        <f>$S$154*$H$154</f>
        <v>0</v>
      </c>
      <c r="AR154" s="91" t="s">
        <v>961</v>
      </c>
      <c r="AT154" s="91" t="s">
        <v>129</v>
      </c>
      <c r="AU154" s="91" t="s">
        <v>142</v>
      </c>
      <c r="AY154" s="91" t="s">
        <v>127</v>
      </c>
      <c r="BE154" s="158">
        <f>IF($N$154="základní",$J$154,0)</f>
        <v>0</v>
      </c>
      <c r="BF154" s="158">
        <f>IF($N$154="snížená",$J$154,0)</f>
        <v>0</v>
      </c>
      <c r="BG154" s="158">
        <f>IF($N$154="zákl. přenesená",$J$154,0)</f>
        <v>0</v>
      </c>
      <c r="BH154" s="158">
        <f>IF($N$154="sníž. přenesená",$J$154,0)</f>
        <v>0</v>
      </c>
      <c r="BI154" s="158">
        <f>IF($N$154="nulová",$J$154,0)</f>
        <v>0</v>
      </c>
      <c r="BJ154" s="91" t="s">
        <v>22</v>
      </c>
      <c r="BK154" s="158">
        <f>ROUND($I$154*$H$154,2)</f>
        <v>0</v>
      </c>
      <c r="BL154" s="91" t="s">
        <v>961</v>
      </c>
      <c r="BM154" s="91" t="s">
        <v>1125</v>
      </c>
    </row>
    <row r="155" spans="2:65" s="6" customFormat="1" ht="15.75" customHeight="1">
      <c r="B155" s="24"/>
      <c r="C155" s="150" t="s">
        <v>503</v>
      </c>
      <c r="D155" s="150" t="s">
        <v>129</v>
      </c>
      <c r="E155" s="148" t="s">
        <v>1126</v>
      </c>
      <c r="F155" s="149" t="s">
        <v>1127</v>
      </c>
      <c r="G155" s="150" t="s">
        <v>197</v>
      </c>
      <c r="H155" s="151">
        <v>50</v>
      </c>
      <c r="I155" s="152"/>
      <c r="J155" s="153">
        <f>ROUND($I$155*$H$155,2)</f>
        <v>0</v>
      </c>
      <c r="K155" s="149"/>
      <c r="L155" s="44"/>
      <c r="M155" s="154"/>
      <c r="N155" s="155" t="s">
        <v>48</v>
      </c>
      <c r="O155" s="25"/>
      <c r="P155" s="25"/>
      <c r="Q155" s="156">
        <v>0</v>
      </c>
      <c r="R155" s="156">
        <f>$Q$155*$H$155</f>
        <v>0</v>
      </c>
      <c r="S155" s="156">
        <v>0</v>
      </c>
      <c r="T155" s="157">
        <f>$S$155*$H$155</f>
        <v>0</v>
      </c>
      <c r="AR155" s="91" t="s">
        <v>961</v>
      </c>
      <c r="AT155" s="91" t="s">
        <v>129</v>
      </c>
      <c r="AU155" s="91" t="s">
        <v>142</v>
      </c>
      <c r="AY155" s="91" t="s">
        <v>127</v>
      </c>
      <c r="BE155" s="158">
        <f>IF($N$155="základní",$J$155,0)</f>
        <v>0</v>
      </c>
      <c r="BF155" s="158">
        <f>IF($N$155="snížená",$J$155,0)</f>
        <v>0</v>
      </c>
      <c r="BG155" s="158">
        <f>IF($N$155="zákl. přenesená",$J$155,0)</f>
        <v>0</v>
      </c>
      <c r="BH155" s="158">
        <f>IF($N$155="sníž. přenesená",$J$155,0)</f>
        <v>0</v>
      </c>
      <c r="BI155" s="158">
        <f>IF($N$155="nulová",$J$155,0)</f>
        <v>0</v>
      </c>
      <c r="BJ155" s="91" t="s">
        <v>22</v>
      </c>
      <c r="BK155" s="158">
        <f>ROUND($I$155*$H$155,2)</f>
        <v>0</v>
      </c>
      <c r="BL155" s="91" t="s">
        <v>961</v>
      </c>
      <c r="BM155" s="91" t="s">
        <v>1128</v>
      </c>
    </row>
    <row r="156" spans="2:65" s="6" customFormat="1" ht="15.75" customHeight="1">
      <c r="B156" s="24"/>
      <c r="C156" s="150" t="s">
        <v>508</v>
      </c>
      <c r="D156" s="150" t="s">
        <v>129</v>
      </c>
      <c r="E156" s="148" t="s">
        <v>1129</v>
      </c>
      <c r="F156" s="149" t="s">
        <v>1130</v>
      </c>
      <c r="G156" s="150" t="s">
        <v>197</v>
      </c>
      <c r="H156" s="151">
        <v>30</v>
      </c>
      <c r="I156" s="152"/>
      <c r="J156" s="153">
        <f>ROUND($I$156*$H$156,2)</f>
        <v>0</v>
      </c>
      <c r="K156" s="149"/>
      <c r="L156" s="44"/>
      <c r="M156" s="154"/>
      <c r="N156" s="155" t="s">
        <v>48</v>
      </c>
      <c r="O156" s="25"/>
      <c r="P156" s="25"/>
      <c r="Q156" s="156">
        <v>0</v>
      </c>
      <c r="R156" s="156">
        <f>$Q$156*$H$156</f>
        <v>0</v>
      </c>
      <c r="S156" s="156">
        <v>0</v>
      </c>
      <c r="T156" s="157">
        <f>$S$156*$H$156</f>
        <v>0</v>
      </c>
      <c r="AR156" s="91" t="s">
        <v>961</v>
      </c>
      <c r="AT156" s="91" t="s">
        <v>129</v>
      </c>
      <c r="AU156" s="91" t="s">
        <v>142</v>
      </c>
      <c r="AY156" s="91" t="s">
        <v>127</v>
      </c>
      <c r="BE156" s="158">
        <f>IF($N$156="základní",$J$156,0)</f>
        <v>0</v>
      </c>
      <c r="BF156" s="158">
        <f>IF($N$156="snížená",$J$156,0)</f>
        <v>0</v>
      </c>
      <c r="BG156" s="158">
        <f>IF($N$156="zákl. přenesená",$J$156,0)</f>
        <v>0</v>
      </c>
      <c r="BH156" s="158">
        <f>IF($N$156="sníž. přenesená",$J$156,0)</f>
        <v>0</v>
      </c>
      <c r="BI156" s="158">
        <f>IF($N$156="nulová",$J$156,0)</f>
        <v>0</v>
      </c>
      <c r="BJ156" s="91" t="s">
        <v>22</v>
      </c>
      <c r="BK156" s="158">
        <f>ROUND($I$156*$H$156,2)</f>
        <v>0</v>
      </c>
      <c r="BL156" s="91" t="s">
        <v>961</v>
      </c>
      <c r="BM156" s="91" t="s">
        <v>1131</v>
      </c>
    </row>
    <row r="157" spans="2:65" s="6" customFormat="1" ht="15.75" customHeight="1">
      <c r="B157" s="24"/>
      <c r="C157" s="150" t="s">
        <v>518</v>
      </c>
      <c r="D157" s="150" t="s">
        <v>129</v>
      </c>
      <c r="E157" s="148" t="s">
        <v>1132</v>
      </c>
      <c r="F157" s="149" t="s">
        <v>1133</v>
      </c>
      <c r="G157" s="150" t="s">
        <v>197</v>
      </c>
      <c r="H157" s="151">
        <v>55</v>
      </c>
      <c r="I157" s="152"/>
      <c r="J157" s="153">
        <f>ROUND($I$157*$H$157,2)</f>
        <v>0</v>
      </c>
      <c r="K157" s="149"/>
      <c r="L157" s="44"/>
      <c r="M157" s="154"/>
      <c r="N157" s="155" t="s">
        <v>48</v>
      </c>
      <c r="O157" s="25"/>
      <c r="P157" s="25"/>
      <c r="Q157" s="156">
        <v>0</v>
      </c>
      <c r="R157" s="156">
        <f>$Q$157*$H$157</f>
        <v>0</v>
      </c>
      <c r="S157" s="156">
        <v>0</v>
      </c>
      <c r="T157" s="157">
        <f>$S$157*$H$157</f>
        <v>0</v>
      </c>
      <c r="AR157" s="91" t="s">
        <v>961</v>
      </c>
      <c r="AT157" s="91" t="s">
        <v>129</v>
      </c>
      <c r="AU157" s="91" t="s">
        <v>142</v>
      </c>
      <c r="AY157" s="91" t="s">
        <v>127</v>
      </c>
      <c r="BE157" s="158">
        <f>IF($N$157="základní",$J$157,0)</f>
        <v>0</v>
      </c>
      <c r="BF157" s="158">
        <f>IF($N$157="snížená",$J$157,0)</f>
        <v>0</v>
      </c>
      <c r="BG157" s="158">
        <f>IF($N$157="zákl. přenesená",$J$157,0)</f>
        <v>0</v>
      </c>
      <c r="BH157" s="158">
        <f>IF($N$157="sníž. přenesená",$J$157,0)</f>
        <v>0</v>
      </c>
      <c r="BI157" s="158">
        <f>IF($N$157="nulová",$J$157,0)</f>
        <v>0</v>
      </c>
      <c r="BJ157" s="91" t="s">
        <v>22</v>
      </c>
      <c r="BK157" s="158">
        <f>ROUND($I$157*$H$157,2)</f>
        <v>0</v>
      </c>
      <c r="BL157" s="91" t="s">
        <v>961</v>
      </c>
      <c r="BM157" s="91" t="s">
        <v>1134</v>
      </c>
    </row>
    <row r="158" spans="2:65" s="6" customFormat="1" ht="15.75" customHeight="1">
      <c r="B158" s="24"/>
      <c r="C158" s="150" t="s">
        <v>524</v>
      </c>
      <c r="D158" s="150" t="s">
        <v>129</v>
      </c>
      <c r="E158" s="148" t="s">
        <v>1135</v>
      </c>
      <c r="F158" s="149" t="s">
        <v>1136</v>
      </c>
      <c r="G158" s="150" t="s">
        <v>197</v>
      </c>
      <c r="H158" s="151">
        <v>50</v>
      </c>
      <c r="I158" s="152"/>
      <c r="J158" s="153">
        <f>ROUND($I$158*$H$158,2)</f>
        <v>0</v>
      </c>
      <c r="K158" s="149"/>
      <c r="L158" s="44"/>
      <c r="M158" s="154"/>
      <c r="N158" s="155" t="s">
        <v>48</v>
      </c>
      <c r="O158" s="25"/>
      <c r="P158" s="25"/>
      <c r="Q158" s="156">
        <v>0</v>
      </c>
      <c r="R158" s="156">
        <f>$Q$158*$H$158</f>
        <v>0</v>
      </c>
      <c r="S158" s="156">
        <v>0</v>
      </c>
      <c r="T158" s="157">
        <f>$S$158*$H$158</f>
        <v>0</v>
      </c>
      <c r="AR158" s="91" t="s">
        <v>961</v>
      </c>
      <c r="AT158" s="91" t="s">
        <v>129</v>
      </c>
      <c r="AU158" s="91" t="s">
        <v>142</v>
      </c>
      <c r="AY158" s="91" t="s">
        <v>127</v>
      </c>
      <c r="BE158" s="158">
        <f>IF($N$158="základní",$J$158,0)</f>
        <v>0</v>
      </c>
      <c r="BF158" s="158">
        <f>IF($N$158="snížená",$J$158,0)</f>
        <v>0</v>
      </c>
      <c r="BG158" s="158">
        <f>IF($N$158="zákl. přenesená",$J$158,0)</f>
        <v>0</v>
      </c>
      <c r="BH158" s="158">
        <f>IF($N$158="sníž. přenesená",$J$158,0)</f>
        <v>0</v>
      </c>
      <c r="BI158" s="158">
        <f>IF($N$158="nulová",$J$158,0)</f>
        <v>0</v>
      </c>
      <c r="BJ158" s="91" t="s">
        <v>22</v>
      </c>
      <c r="BK158" s="158">
        <f>ROUND($I$158*$H$158,2)</f>
        <v>0</v>
      </c>
      <c r="BL158" s="91" t="s">
        <v>961</v>
      </c>
      <c r="BM158" s="91" t="s">
        <v>1137</v>
      </c>
    </row>
    <row r="159" spans="2:65" s="6" customFormat="1" ht="15.75" customHeight="1">
      <c r="B159" s="24"/>
      <c r="C159" s="150" t="s">
        <v>530</v>
      </c>
      <c r="D159" s="150" t="s">
        <v>129</v>
      </c>
      <c r="E159" s="148" t="s">
        <v>504</v>
      </c>
      <c r="F159" s="149" t="s">
        <v>1138</v>
      </c>
      <c r="G159" s="150" t="s">
        <v>197</v>
      </c>
      <c r="H159" s="151">
        <v>45</v>
      </c>
      <c r="I159" s="152"/>
      <c r="J159" s="153">
        <f>ROUND($I$159*$H$159,2)</f>
        <v>0</v>
      </c>
      <c r="K159" s="149"/>
      <c r="L159" s="44"/>
      <c r="M159" s="154"/>
      <c r="N159" s="155" t="s">
        <v>48</v>
      </c>
      <c r="O159" s="25"/>
      <c r="P159" s="25"/>
      <c r="Q159" s="156">
        <v>0</v>
      </c>
      <c r="R159" s="156">
        <f>$Q$159*$H$159</f>
        <v>0</v>
      </c>
      <c r="S159" s="156">
        <v>0</v>
      </c>
      <c r="T159" s="157">
        <f>$S$159*$H$159</f>
        <v>0</v>
      </c>
      <c r="AR159" s="91" t="s">
        <v>961</v>
      </c>
      <c r="AT159" s="91" t="s">
        <v>129</v>
      </c>
      <c r="AU159" s="91" t="s">
        <v>142</v>
      </c>
      <c r="AY159" s="91" t="s">
        <v>127</v>
      </c>
      <c r="BE159" s="158">
        <f>IF($N$159="základní",$J$159,0)</f>
        <v>0</v>
      </c>
      <c r="BF159" s="158">
        <f>IF($N$159="snížená",$J$159,0)</f>
        <v>0</v>
      </c>
      <c r="BG159" s="158">
        <f>IF($N$159="zákl. přenesená",$J$159,0)</f>
        <v>0</v>
      </c>
      <c r="BH159" s="158">
        <f>IF($N$159="sníž. přenesená",$J$159,0)</f>
        <v>0</v>
      </c>
      <c r="BI159" s="158">
        <f>IF($N$159="nulová",$J$159,0)</f>
        <v>0</v>
      </c>
      <c r="BJ159" s="91" t="s">
        <v>22</v>
      </c>
      <c r="BK159" s="158">
        <f>ROUND($I$159*$H$159,2)</f>
        <v>0</v>
      </c>
      <c r="BL159" s="91" t="s">
        <v>961</v>
      </c>
      <c r="BM159" s="91" t="s">
        <v>1139</v>
      </c>
    </row>
    <row r="160" spans="2:65" s="6" customFormat="1" ht="15.75" customHeight="1">
      <c r="B160" s="24"/>
      <c r="C160" s="150" t="s">
        <v>535</v>
      </c>
      <c r="D160" s="150" t="s">
        <v>129</v>
      </c>
      <c r="E160" s="148" t="s">
        <v>1140</v>
      </c>
      <c r="F160" s="149" t="s">
        <v>1141</v>
      </c>
      <c r="G160" s="150" t="s">
        <v>197</v>
      </c>
      <c r="H160" s="151">
        <v>70</v>
      </c>
      <c r="I160" s="152"/>
      <c r="J160" s="153">
        <f>ROUND($I$160*$H$160,2)</f>
        <v>0</v>
      </c>
      <c r="K160" s="149"/>
      <c r="L160" s="44"/>
      <c r="M160" s="154"/>
      <c r="N160" s="155" t="s">
        <v>48</v>
      </c>
      <c r="O160" s="25"/>
      <c r="P160" s="25"/>
      <c r="Q160" s="156">
        <v>0</v>
      </c>
      <c r="R160" s="156">
        <f>$Q$160*$H$160</f>
        <v>0</v>
      </c>
      <c r="S160" s="156">
        <v>0</v>
      </c>
      <c r="T160" s="157">
        <f>$S$160*$H$160</f>
        <v>0</v>
      </c>
      <c r="AR160" s="91" t="s">
        <v>961</v>
      </c>
      <c r="AT160" s="91" t="s">
        <v>129</v>
      </c>
      <c r="AU160" s="91" t="s">
        <v>142</v>
      </c>
      <c r="AY160" s="91" t="s">
        <v>127</v>
      </c>
      <c r="BE160" s="158">
        <f>IF($N$160="základní",$J$160,0)</f>
        <v>0</v>
      </c>
      <c r="BF160" s="158">
        <f>IF($N$160="snížená",$J$160,0)</f>
        <v>0</v>
      </c>
      <c r="BG160" s="158">
        <f>IF($N$160="zákl. přenesená",$J$160,0)</f>
        <v>0</v>
      </c>
      <c r="BH160" s="158">
        <f>IF($N$160="sníž. přenesená",$J$160,0)</f>
        <v>0</v>
      </c>
      <c r="BI160" s="158">
        <f>IF($N$160="nulová",$J$160,0)</f>
        <v>0</v>
      </c>
      <c r="BJ160" s="91" t="s">
        <v>22</v>
      </c>
      <c r="BK160" s="158">
        <f>ROUND($I$160*$H$160,2)</f>
        <v>0</v>
      </c>
      <c r="BL160" s="91" t="s">
        <v>961</v>
      </c>
      <c r="BM160" s="91" t="s">
        <v>1142</v>
      </c>
    </row>
    <row r="161" spans="2:65" s="6" customFormat="1" ht="15.75" customHeight="1">
      <c r="B161" s="24"/>
      <c r="C161" s="150" t="s">
        <v>540</v>
      </c>
      <c r="D161" s="150" t="s">
        <v>129</v>
      </c>
      <c r="E161" s="148" t="s">
        <v>1143</v>
      </c>
      <c r="F161" s="149" t="s">
        <v>1144</v>
      </c>
      <c r="G161" s="150" t="s">
        <v>197</v>
      </c>
      <c r="H161" s="151">
        <v>20</v>
      </c>
      <c r="I161" s="152"/>
      <c r="J161" s="153">
        <f>ROUND($I$161*$H$161,2)</f>
        <v>0</v>
      </c>
      <c r="K161" s="149"/>
      <c r="L161" s="44"/>
      <c r="M161" s="154"/>
      <c r="N161" s="155" t="s">
        <v>48</v>
      </c>
      <c r="O161" s="25"/>
      <c r="P161" s="25"/>
      <c r="Q161" s="156">
        <v>0</v>
      </c>
      <c r="R161" s="156">
        <f>$Q$161*$H$161</f>
        <v>0</v>
      </c>
      <c r="S161" s="156">
        <v>0</v>
      </c>
      <c r="T161" s="157">
        <f>$S$161*$H$161</f>
        <v>0</v>
      </c>
      <c r="AR161" s="91" t="s">
        <v>961</v>
      </c>
      <c r="AT161" s="91" t="s">
        <v>129</v>
      </c>
      <c r="AU161" s="91" t="s">
        <v>142</v>
      </c>
      <c r="AY161" s="91" t="s">
        <v>127</v>
      </c>
      <c r="BE161" s="158">
        <f>IF($N$161="základní",$J$161,0)</f>
        <v>0</v>
      </c>
      <c r="BF161" s="158">
        <f>IF($N$161="snížená",$J$161,0)</f>
        <v>0</v>
      </c>
      <c r="BG161" s="158">
        <f>IF($N$161="zákl. přenesená",$J$161,0)</f>
        <v>0</v>
      </c>
      <c r="BH161" s="158">
        <f>IF($N$161="sníž. přenesená",$J$161,0)</f>
        <v>0</v>
      </c>
      <c r="BI161" s="158">
        <f>IF($N$161="nulová",$J$161,0)</f>
        <v>0</v>
      </c>
      <c r="BJ161" s="91" t="s">
        <v>22</v>
      </c>
      <c r="BK161" s="158">
        <f>ROUND($I$161*$H$161,2)</f>
        <v>0</v>
      </c>
      <c r="BL161" s="91" t="s">
        <v>961</v>
      </c>
      <c r="BM161" s="91" t="s">
        <v>1145</v>
      </c>
    </row>
    <row r="162" spans="2:65" s="6" customFormat="1" ht="15.75" customHeight="1">
      <c r="B162" s="24"/>
      <c r="C162" s="150" t="s">
        <v>545</v>
      </c>
      <c r="D162" s="150" t="s">
        <v>129</v>
      </c>
      <c r="E162" s="148" t="s">
        <v>531</v>
      </c>
      <c r="F162" s="149" t="s">
        <v>1146</v>
      </c>
      <c r="G162" s="150" t="s">
        <v>197</v>
      </c>
      <c r="H162" s="151">
        <v>30</v>
      </c>
      <c r="I162" s="152"/>
      <c r="J162" s="153">
        <f>ROUND($I$162*$H$162,2)</f>
        <v>0</v>
      </c>
      <c r="K162" s="149"/>
      <c r="L162" s="44"/>
      <c r="M162" s="154"/>
      <c r="N162" s="155" t="s">
        <v>48</v>
      </c>
      <c r="O162" s="25"/>
      <c r="P162" s="25"/>
      <c r="Q162" s="156">
        <v>0</v>
      </c>
      <c r="R162" s="156">
        <f>$Q$162*$H$162</f>
        <v>0</v>
      </c>
      <c r="S162" s="156">
        <v>0</v>
      </c>
      <c r="T162" s="157">
        <f>$S$162*$H$162</f>
        <v>0</v>
      </c>
      <c r="AR162" s="91" t="s">
        <v>961</v>
      </c>
      <c r="AT162" s="91" t="s">
        <v>129</v>
      </c>
      <c r="AU162" s="91" t="s">
        <v>142</v>
      </c>
      <c r="AY162" s="91" t="s">
        <v>127</v>
      </c>
      <c r="BE162" s="158">
        <f>IF($N$162="základní",$J$162,0)</f>
        <v>0</v>
      </c>
      <c r="BF162" s="158">
        <f>IF($N$162="snížená",$J$162,0)</f>
        <v>0</v>
      </c>
      <c r="BG162" s="158">
        <f>IF($N$162="zákl. přenesená",$J$162,0)</f>
        <v>0</v>
      </c>
      <c r="BH162" s="158">
        <f>IF($N$162="sníž. přenesená",$J$162,0)</f>
        <v>0</v>
      </c>
      <c r="BI162" s="158">
        <f>IF($N$162="nulová",$J$162,0)</f>
        <v>0</v>
      </c>
      <c r="BJ162" s="91" t="s">
        <v>22</v>
      </c>
      <c r="BK162" s="158">
        <f>ROUND($I$162*$H$162,2)</f>
        <v>0</v>
      </c>
      <c r="BL162" s="91" t="s">
        <v>961</v>
      </c>
      <c r="BM162" s="91" t="s">
        <v>1147</v>
      </c>
    </row>
    <row r="163" spans="2:65" s="6" customFormat="1" ht="15.75" customHeight="1">
      <c r="B163" s="24"/>
      <c r="C163" s="150" t="s">
        <v>550</v>
      </c>
      <c r="D163" s="150" t="s">
        <v>129</v>
      </c>
      <c r="E163" s="148" t="s">
        <v>509</v>
      </c>
      <c r="F163" s="149" t="s">
        <v>1148</v>
      </c>
      <c r="G163" s="150" t="s">
        <v>197</v>
      </c>
      <c r="H163" s="151">
        <v>55</v>
      </c>
      <c r="I163" s="152"/>
      <c r="J163" s="153">
        <f>ROUND($I$163*$H$163,2)</f>
        <v>0</v>
      </c>
      <c r="K163" s="149"/>
      <c r="L163" s="44"/>
      <c r="M163" s="154"/>
      <c r="N163" s="155" t="s">
        <v>48</v>
      </c>
      <c r="O163" s="25"/>
      <c r="P163" s="25"/>
      <c r="Q163" s="156">
        <v>0</v>
      </c>
      <c r="R163" s="156">
        <f>$Q$163*$H$163</f>
        <v>0</v>
      </c>
      <c r="S163" s="156">
        <v>0</v>
      </c>
      <c r="T163" s="157">
        <f>$S$163*$H$163</f>
        <v>0</v>
      </c>
      <c r="AR163" s="91" t="s">
        <v>961</v>
      </c>
      <c r="AT163" s="91" t="s">
        <v>129</v>
      </c>
      <c r="AU163" s="91" t="s">
        <v>142</v>
      </c>
      <c r="AY163" s="91" t="s">
        <v>127</v>
      </c>
      <c r="BE163" s="158">
        <f>IF($N$163="základní",$J$163,0)</f>
        <v>0</v>
      </c>
      <c r="BF163" s="158">
        <f>IF($N$163="snížená",$J$163,0)</f>
        <v>0</v>
      </c>
      <c r="BG163" s="158">
        <f>IF($N$163="zákl. přenesená",$J$163,0)</f>
        <v>0</v>
      </c>
      <c r="BH163" s="158">
        <f>IF($N$163="sníž. přenesená",$J$163,0)</f>
        <v>0</v>
      </c>
      <c r="BI163" s="158">
        <f>IF($N$163="nulová",$J$163,0)</f>
        <v>0</v>
      </c>
      <c r="BJ163" s="91" t="s">
        <v>22</v>
      </c>
      <c r="BK163" s="158">
        <f>ROUND($I$163*$H$163,2)</f>
        <v>0</v>
      </c>
      <c r="BL163" s="91" t="s">
        <v>961</v>
      </c>
      <c r="BM163" s="91" t="s">
        <v>1149</v>
      </c>
    </row>
    <row r="164" spans="2:65" s="6" customFormat="1" ht="15.75" customHeight="1">
      <c r="B164" s="24"/>
      <c r="C164" s="150" t="s">
        <v>555</v>
      </c>
      <c r="D164" s="150" t="s">
        <v>129</v>
      </c>
      <c r="E164" s="148" t="s">
        <v>536</v>
      </c>
      <c r="F164" s="149" t="s">
        <v>1150</v>
      </c>
      <c r="G164" s="150" t="s">
        <v>197</v>
      </c>
      <c r="H164" s="151">
        <v>15</v>
      </c>
      <c r="I164" s="152"/>
      <c r="J164" s="153">
        <f>ROUND($I$164*$H$164,2)</f>
        <v>0</v>
      </c>
      <c r="K164" s="149"/>
      <c r="L164" s="44"/>
      <c r="M164" s="154"/>
      <c r="N164" s="155" t="s">
        <v>48</v>
      </c>
      <c r="O164" s="25"/>
      <c r="P164" s="25"/>
      <c r="Q164" s="156">
        <v>0</v>
      </c>
      <c r="R164" s="156">
        <f>$Q$164*$H$164</f>
        <v>0</v>
      </c>
      <c r="S164" s="156">
        <v>0</v>
      </c>
      <c r="T164" s="157">
        <f>$S$164*$H$164</f>
        <v>0</v>
      </c>
      <c r="AR164" s="91" t="s">
        <v>961</v>
      </c>
      <c r="AT164" s="91" t="s">
        <v>129</v>
      </c>
      <c r="AU164" s="91" t="s">
        <v>142</v>
      </c>
      <c r="AY164" s="91" t="s">
        <v>127</v>
      </c>
      <c r="BE164" s="158">
        <f>IF($N$164="základní",$J$164,0)</f>
        <v>0</v>
      </c>
      <c r="BF164" s="158">
        <f>IF($N$164="snížená",$J$164,0)</f>
        <v>0</v>
      </c>
      <c r="BG164" s="158">
        <f>IF($N$164="zákl. přenesená",$J$164,0)</f>
        <v>0</v>
      </c>
      <c r="BH164" s="158">
        <f>IF($N$164="sníž. přenesená",$J$164,0)</f>
        <v>0</v>
      </c>
      <c r="BI164" s="158">
        <f>IF($N$164="nulová",$J$164,0)</f>
        <v>0</v>
      </c>
      <c r="BJ164" s="91" t="s">
        <v>22</v>
      </c>
      <c r="BK164" s="158">
        <f>ROUND($I$164*$H$164,2)</f>
        <v>0</v>
      </c>
      <c r="BL164" s="91" t="s">
        <v>961</v>
      </c>
      <c r="BM164" s="91" t="s">
        <v>1151</v>
      </c>
    </row>
    <row r="165" spans="2:65" s="6" customFormat="1" ht="15.75" customHeight="1">
      <c r="B165" s="24"/>
      <c r="C165" s="150" t="s">
        <v>560</v>
      </c>
      <c r="D165" s="150" t="s">
        <v>129</v>
      </c>
      <c r="E165" s="148" t="s">
        <v>541</v>
      </c>
      <c r="F165" s="149" t="s">
        <v>1152</v>
      </c>
      <c r="G165" s="150" t="s">
        <v>197</v>
      </c>
      <c r="H165" s="151">
        <v>15</v>
      </c>
      <c r="I165" s="152"/>
      <c r="J165" s="153">
        <f>ROUND($I$165*$H$165,2)</f>
        <v>0</v>
      </c>
      <c r="K165" s="149"/>
      <c r="L165" s="44"/>
      <c r="M165" s="154"/>
      <c r="N165" s="155" t="s">
        <v>48</v>
      </c>
      <c r="O165" s="25"/>
      <c r="P165" s="25"/>
      <c r="Q165" s="156">
        <v>0</v>
      </c>
      <c r="R165" s="156">
        <f>$Q$165*$H$165</f>
        <v>0</v>
      </c>
      <c r="S165" s="156">
        <v>0</v>
      </c>
      <c r="T165" s="157">
        <f>$S$165*$H$165</f>
        <v>0</v>
      </c>
      <c r="AR165" s="91" t="s">
        <v>961</v>
      </c>
      <c r="AT165" s="91" t="s">
        <v>129</v>
      </c>
      <c r="AU165" s="91" t="s">
        <v>142</v>
      </c>
      <c r="AY165" s="91" t="s">
        <v>127</v>
      </c>
      <c r="BE165" s="158">
        <f>IF($N$165="základní",$J$165,0)</f>
        <v>0</v>
      </c>
      <c r="BF165" s="158">
        <f>IF($N$165="snížená",$J$165,0)</f>
        <v>0</v>
      </c>
      <c r="BG165" s="158">
        <f>IF($N$165="zákl. přenesená",$J$165,0)</f>
        <v>0</v>
      </c>
      <c r="BH165" s="158">
        <f>IF($N$165="sníž. přenesená",$J$165,0)</f>
        <v>0</v>
      </c>
      <c r="BI165" s="158">
        <f>IF($N$165="nulová",$J$165,0)</f>
        <v>0</v>
      </c>
      <c r="BJ165" s="91" t="s">
        <v>22</v>
      </c>
      <c r="BK165" s="158">
        <f>ROUND($I$165*$H$165,2)</f>
        <v>0</v>
      </c>
      <c r="BL165" s="91" t="s">
        <v>961</v>
      </c>
      <c r="BM165" s="91" t="s">
        <v>1153</v>
      </c>
    </row>
    <row r="166" spans="2:65" s="6" customFormat="1" ht="15.75" customHeight="1">
      <c r="B166" s="24"/>
      <c r="C166" s="150" t="s">
        <v>565</v>
      </c>
      <c r="D166" s="150" t="s">
        <v>129</v>
      </c>
      <c r="E166" s="148" t="s">
        <v>546</v>
      </c>
      <c r="F166" s="149" t="s">
        <v>1154</v>
      </c>
      <c r="G166" s="150" t="s">
        <v>197</v>
      </c>
      <c r="H166" s="151">
        <v>950</v>
      </c>
      <c r="I166" s="152"/>
      <c r="J166" s="153">
        <f>ROUND($I$166*$H$166,2)</f>
        <v>0</v>
      </c>
      <c r="K166" s="149"/>
      <c r="L166" s="44"/>
      <c r="M166" s="154"/>
      <c r="N166" s="155" t="s">
        <v>48</v>
      </c>
      <c r="O166" s="25"/>
      <c r="P166" s="25"/>
      <c r="Q166" s="156">
        <v>0</v>
      </c>
      <c r="R166" s="156">
        <f>$Q$166*$H$166</f>
        <v>0</v>
      </c>
      <c r="S166" s="156">
        <v>0</v>
      </c>
      <c r="T166" s="157">
        <f>$S$166*$H$166</f>
        <v>0</v>
      </c>
      <c r="AR166" s="91" t="s">
        <v>961</v>
      </c>
      <c r="AT166" s="91" t="s">
        <v>129</v>
      </c>
      <c r="AU166" s="91" t="s">
        <v>142</v>
      </c>
      <c r="AY166" s="91" t="s">
        <v>127</v>
      </c>
      <c r="BE166" s="158">
        <f>IF($N$166="základní",$J$166,0)</f>
        <v>0</v>
      </c>
      <c r="BF166" s="158">
        <f>IF($N$166="snížená",$J$166,0)</f>
        <v>0</v>
      </c>
      <c r="BG166" s="158">
        <f>IF($N$166="zákl. přenesená",$J$166,0)</f>
        <v>0</v>
      </c>
      <c r="BH166" s="158">
        <f>IF($N$166="sníž. přenesená",$J$166,0)</f>
        <v>0</v>
      </c>
      <c r="BI166" s="158">
        <f>IF($N$166="nulová",$J$166,0)</f>
        <v>0</v>
      </c>
      <c r="BJ166" s="91" t="s">
        <v>22</v>
      </c>
      <c r="BK166" s="158">
        <f>ROUND($I$166*$H$166,2)</f>
        <v>0</v>
      </c>
      <c r="BL166" s="91" t="s">
        <v>961</v>
      </c>
      <c r="BM166" s="91" t="s">
        <v>1155</v>
      </c>
    </row>
    <row r="167" spans="2:65" s="6" customFormat="1" ht="15.75" customHeight="1">
      <c r="B167" s="24"/>
      <c r="C167" s="150" t="s">
        <v>572</v>
      </c>
      <c r="D167" s="150" t="s">
        <v>129</v>
      </c>
      <c r="E167" s="148" t="s">
        <v>551</v>
      </c>
      <c r="F167" s="149" t="s">
        <v>1156</v>
      </c>
      <c r="G167" s="150" t="s">
        <v>197</v>
      </c>
      <c r="H167" s="151">
        <v>200</v>
      </c>
      <c r="I167" s="152"/>
      <c r="J167" s="153">
        <f>ROUND($I$167*$H$167,2)</f>
        <v>0</v>
      </c>
      <c r="K167" s="149"/>
      <c r="L167" s="44"/>
      <c r="M167" s="154"/>
      <c r="N167" s="155" t="s">
        <v>48</v>
      </c>
      <c r="O167" s="25"/>
      <c r="P167" s="25"/>
      <c r="Q167" s="156">
        <v>0</v>
      </c>
      <c r="R167" s="156">
        <f>$Q$167*$H$167</f>
        <v>0</v>
      </c>
      <c r="S167" s="156">
        <v>0</v>
      </c>
      <c r="T167" s="157">
        <f>$S$167*$H$167</f>
        <v>0</v>
      </c>
      <c r="AR167" s="91" t="s">
        <v>961</v>
      </c>
      <c r="AT167" s="91" t="s">
        <v>129</v>
      </c>
      <c r="AU167" s="91" t="s">
        <v>142</v>
      </c>
      <c r="AY167" s="91" t="s">
        <v>127</v>
      </c>
      <c r="BE167" s="158">
        <f>IF($N$167="základní",$J$167,0)</f>
        <v>0</v>
      </c>
      <c r="BF167" s="158">
        <f>IF($N$167="snížená",$J$167,0)</f>
        <v>0</v>
      </c>
      <c r="BG167" s="158">
        <f>IF($N$167="zákl. přenesená",$J$167,0)</f>
        <v>0</v>
      </c>
      <c r="BH167" s="158">
        <f>IF($N$167="sníž. přenesená",$J$167,0)</f>
        <v>0</v>
      </c>
      <c r="BI167" s="158">
        <f>IF($N$167="nulová",$J$167,0)</f>
        <v>0</v>
      </c>
      <c r="BJ167" s="91" t="s">
        <v>22</v>
      </c>
      <c r="BK167" s="158">
        <f>ROUND($I$167*$H$167,2)</f>
        <v>0</v>
      </c>
      <c r="BL167" s="91" t="s">
        <v>961</v>
      </c>
      <c r="BM167" s="91" t="s">
        <v>1157</v>
      </c>
    </row>
    <row r="168" spans="2:47" s="6" customFormat="1" ht="30.75" customHeight="1">
      <c r="B168" s="24"/>
      <c r="C168" s="25"/>
      <c r="D168" s="159" t="s">
        <v>136</v>
      </c>
      <c r="E168" s="25"/>
      <c r="F168" s="160" t="s">
        <v>1066</v>
      </c>
      <c r="G168" s="25"/>
      <c r="H168" s="25"/>
      <c r="J168" s="25"/>
      <c r="K168" s="25"/>
      <c r="L168" s="44"/>
      <c r="M168" s="57"/>
      <c r="N168" s="25"/>
      <c r="O168" s="25"/>
      <c r="P168" s="25"/>
      <c r="Q168" s="25"/>
      <c r="R168" s="25"/>
      <c r="S168" s="25"/>
      <c r="T168" s="58"/>
      <c r="AT168" s="6" t="s">
        <v>136</v>
      </c>
      <c r="AU168" s="6" t="s">
        <v>142</v>
      </c>
    </row>
    <row r="169" spans="2:65" s="6" customFormat="1" ht="15.75" customHeight="1">
      <c r="B169" s="24"/>
      <c r="C169" s="147" t="s">
        <v>577</v>
      </c>
      <c r="D169" s="147" t="s">
        <v>129</v>
      </c>
      <c r="E169" s="148" t="s">
        <v>556</v>
      </c>
      <c r="F169" s="149" t="s">
        <v>1158</v>
      </c>
      <c r="G169" s="150" t="s">
        <v>197</v>
      </c>
      <c r="H169" s="151">
        <v>250</v>
      </c>
      <c r="I169" s="152"/>
      <c r="J169" s="153">
        <f>ROUND($I$169*$H$169,2)</f>
        <v>0</v>
      </c>
      <c r="K169" s="149"/>
      <c r="L169" s="44"/>
      <c r="M169" s="154"/>
      <c r="N169" s="155" t="s">
        <v>48</v>
      </c>
      <c r="O169" s="25"/>
      <c r="P169" s="25"/>
      <c r="Q169" s="156">
        <v>0</v>
      </c>
      <c r="R169" s="156">
        <f>$Q$169*$H$169</f>
        <v>0</v>
      </c>
      <c r="S169" s="156">
        <v>0</v>
      </c>
      <c r="T169" s="157">
        <f>$S$169*$H$169</f>
        <v>0</v>
      </c>
      <c r="AR169" s="91" t="s">
        <v>961</v>
      </c>
      <c r="AT169" s="91" t="s">
        <v>129</v>
      </c>
      <c r="AU169" s="91" t="s">
        <v>142</v>
      </c>
      <c r="AY169" s="6" t="s">
        <v>127</v>
      </c>
      <c r="BE169" s="158">
        <f>IF($N$169="základní",$J$169,0)</f>
        <v>0</v>
      </c>
      <c r="BF169" s="158">
        <f>IF($N$169="snížená",$J$169,0)</f>
        <v>0</v>
      </c>
      <c r="BG169" s="158">
        <f>IF($N$169="zákl. přenesená",$J$169,0)</f>
        <v>0</v>
      </c>
      <c r="BH169" s="158">
        <f>IF($N$169="sníž. přenesená",$J$169,0)</f>
        <v>0</v>
      </c>
      <c r="BI169" s="158">
        <f>IF($N$169="nulová",$J$169,0)</f>
        <v>0</v>
      </c>
      <c r="BJ169" s="91" t="s">
        <v>22</v>
      </c>
      <c r="BK169" s="158">
        <f>ROUND($I$169*$H$169,2)</f>
        <v>0</v>
      </c>
      <c r="BL169" s="91" t="s">
        <v>961</v>
      </c>
      <c r="BM169" s="91" t="s">
        <v>1159</v>
      </c>
    </row>
    <row r="170" spans="2:65" s="6" customFormat="1" ht="15.75" customHeight="1">
      <c r="B170" s="24"/>
      <c r="C170" s="150" t="s">
        <v>682</v>
      </c>
      <c r="D170" s="150" t="s">
        <v>129</v>
      </c>
      <c r="E170" s="148" t="s">
        <v>561</v>
      </c>
      <c r="F170" s="149" t="s">
        <v>1160</v>
      </c>
      <c r="G170" s="150" t="s">
        <v>197</v>
      </c>
      <c r="H170" s="151">
        <v>250</v>
      </c>
      <c r="I170" s="152"/>
      <c r="J170" s="153">
        <f>ROUND($I$170*$H$170,2)</f>
        <v>0</v>
      </c>
      <c r="K170" s="149"/>
      <c r="L170" s="44"/>
      <c r="M170" s="154"/>
      <c r="N170" s="155" t="s">
        <v>48</v>
      </c>
      <c r="O170" s="25"/>
      <c r="P170" s="25"/>
      <c r="Q170" s="156">
        <v>0</v>
      </c>
      <c r="R170" s="156">
        <f>$Q$170*$H$170</f>
        <v>0</v>
      </c>
      <c r="S170" s="156">
        <v>0</v>
      </c>
      <c r="T170" s="157">
        <f>$S$170*$H$170</f>
        <v>0</v>
      </c>
      <c r="AR170" s="91" t="s">
        <v>961</v>
      </c>
      <c r="AT170" s="91" t="s">
        <v>129</v>
      </c>
      <c r="AU170" s="91" t="s">
        <v>142</v>
      </c>
      <c r="AY170" s="91" t="s">
        <v>127</v>
      </c>
      <c r="BE170" s="158">
        <f>IF($N$170="základní",$J$170,0)</f>
        <v>0</v>
      </c>
      <c r="BF170" s="158">
        <f>IF($N$170="snížená",$J$170,0)</f>
        <v>0</v>
      </c>
      <c r="BG170" s="158">
        <f>IF($N$170="zákl. přenesená",$J$170,0)</f>
        <v>0</v>
      </c>
      <c r="BH170" s="158">
        <f>IF($N$170="sníž. přenesená",$J$170,0)</f>
        <v>0</v>
      </c>
      <c r="BI170" s="158">
        <f>IF($N$170="nulová",$J$170,0)</f>
        <v>0</v>
      </c>
      <c r="BJ170" s="91" t="s">
        <v>22</v>
      </c>
      <c r="BK170" s="158">
        <f>ROUND($I$170*$H$170,2)</f>
        <v>0</v>
      </c>
      <c r="BL170" s="91" t="s">
        <v>961</v>
      </c>
      <c r="BM170" s="91" t="s">
        <v>1161</v>
      </c>
    </row>
    <row r="171" spans="2:65" s="6" customFormat="1" ht="15.75" customHeight="1">
      <c r="B171" s="24"/>
      <c r="C171" s="150" t="s">
        <v>863</v>
      </c>
      <c r="D171" s="150" t="s">
        <v>129</v>
      </c>
      <c r="E171" s="148" t="s">
        <v>566</v>
      </c>
      <c r="F171" s="149" t="s">
        <v>1162</v>
      </c>
      <c r="G171" s="150" t="s">
        <v>197</v>
      </c>
      <c r="H171" s="151">
        <v>250</v>
      </c>
      <c r="I171" s="152"/>
      <c r="J171" s="153">
        <f>ROUND($I$171*$H$171,2)</f>
        <v>0</v>
      </c>
      <c r="K171" s="149"/>
      <c r="L171" s="44"/>
      <c r="M171" s="154"/>
      <c r="N171" s="155" t="s">
        <v>48</v>
      </c>
      <c r="O171" s="25"/>
      <c r="P171" s="25"/>
      <c r="Q171" s="156">
        <v>0</v>
      </c>
      <c r="R171" s="156">
        <f>$Q$171*$H$171</f>
        <v>0</v>
      </c>
      <c r="S171" s="156">
        <v>0</v>
      </c>
      <c r="T171" s="157">
        <f>$S$171*$H$171</f>
        <v>0</v>
      </c>
      <c r="AR171" s="91" t="s">
        <v>961</v>
      </c>
      <c r="AT171" s="91" t="s">
        <v>129</v>
      </c>
      <c r="AU171" s="91" t="s">
        <v>142</v>
      </c>
      <c r="AY171" s="91" t="s">
        <v>127</v>
      </c>
      <c r="BE171" s="158">
        <f>IF($N$171="základní",$J$171,0)</f>
        <v>0</v>
      </c>
      <c r="BF171" s="158">
        <f>IF($N$171="snížená",$J$171,0)</f>
        <v>0</v>
      </c>
      <c r="BG171" s="158">
        <f>IF($N$171="zákl. přenesená",$J$171,0)</f>
        <v>0</v>
      </c>
      <c r="BH171" s="158">
        <f>IF($N$171="sníž. přenesená",$J$171,0)</f>
        <v>0</v>
      </c>
      <c r="BI171" s="158">
        <f>IF($N$171="nulová",$J$171,0)</f>
        <v>0</v>
      </c>
      <c r="BJ171" s="91" t="s">
        <v>22</v>
      </c>
      <c r="BK171" s="158">
        <f>ROUND($I$171*$H$171,2)</f>
        <v>0</v>
      </c>
      <c r="BL171" s="91" t="s">
        <v>961</v>
      </c>
      <c r="BM171" s="91" t="s">
        <v>1163</v>
      </c>
    </row>
    <row r="172" spans="2:65" s="6" customFormat="1" ht="15.75" customHeight="1">
      <c r="B172" s="24"/>
      <c r="C172" s="150" t="s">
        <v>866</v>
      </c>
      <c r="D172" s="150" t="s">
        <v>129</v>
      </c>
      <c r="E172" s="148" t="s">
        <v>301</v>
      </c>
      <c r="F172" s="149" t="s">
        <v>1164</v>
      </c>
      <c r="G172" s="150" t="s">
        <v>145</v>
      </c>
      <c r="H172" s="151">
        <v>915</v>
      </c>
      <c r="I172" s="152"/>
      <c r="J172" s="153">
        <f>ROUND($I$172*$H$172,2)</f>
        <v>0</v>
      </c>
      <c r="K172" s="149"/>
      <c r="L172" s="44"/>
      <c r="M172" s="154"/>
      <c r="N172" s="155" t="s">
        <v>48</v>
      </c>
      <c r="O172" s="25"/>
      <c r="P172" s="25"/>
      <c r="Q172" s="156">
        <v>0</v>
      </c>
      <c r="R172" s="156">
        <f>$Q$172*$H$172</f>
        <v>0</v>
      </c>
      <c r="S172" s="156">
        <v>0</v>
      </c>
      <c r="T172" s="157">
        <f>$S$172*$H$172</f>
        <v>0</v>
      </c>
      <c r="AR172" s="91" t="s">
        <v>961</v>
      </c>
      <c r="AT172" s="91" t="s">
        <v>129</v>
      </c>
      <c r="AU172" s="91" t="s">
        <v>142</v>
      </c>
      <c r="AY172" s="91" t="s">
        <v>127</v>
      </c>
      <c r="BE172" s="158">
        <f>IF($N$172="základní",$J$172,0)</f>
        <v>0</v>
      </c>
      <c r="BF172" s="158">
        <f>IF($N$172="snížená",$J$172,0)</f>
        <v>0</v>
      </c>
      <c r="BG172" s="158">
        <f>IF($N$172="zákl. přenesená",$J$172,0)</f>
        <v>0</v>
      </c>
      <c r="BH172" s="158">
        <f>IF($N$172="sníž. přenesená",$J$172,0)</f>
        <v>0</v>
      </c>
      <c r="BI172" s="158">
        <f>IF($N$172="nulová",$J$172,0)</f>
        <v>0</v>
      </c>
      <c r="BJ172" s="91" t="s">
        <v>22</v>
      </c>
      <c r="BK172" s="158">
        <f>ROUND($I$172*$H$172,2)</f>
        <v>0</v>
      </c>
      <c r="BL172" s="91" t="s">
        <v>961</v>
      </c>
      <c r="BM172" s="91" t="s">
        <v>1165</v>
      </c>
    </row>
    <row r="173" spans="2:65" s="6" customFormat="1" ht="15.75" customHeight="1">
      <c r="B173" s="24"/>
      <c r="C173" s="150" t="s">
        <v>869</v>
      </c>
      <c r="D173" s="150" t="s">
        <v>129</v>
      </c>
      <c r="E173" s="148" t="s">
        <v>1166</v>
      </c>
      <c r="F173" s="149" t="s">
        <v>1167</v>
      </c>
      <c r="G173" s="150" t="s">
        <v>205</v>
      </c>
      <c r="H173" s="151">
        <v>91.5</v>
      </c>
      <c r="I173" s="152"/>
      <c r="J173" s="153">
        <f>ROUND($I$173*$H$173,2)</f>
        <v>0</v>
      </c>
      <c r="K173" s="149"/>
      <c r="L173" s="44"/>
      <c r="M173" s="154"/>
      <c r="N173" s="155" t="s">
        <v>48</v>
      </c>
      <c r="O173" s="25"/>
      <c r="P173" s="25"/>
      <c r="Q173" s="156">
        <v>0</v>
      </c>
      <c r="R173" s="156">
        <f>$Q$173*$H$173</f>
        <v>0</v>
      </c>
      <c r="S173" s="156">
        <v>0</v>
      </c>
      <c r="T173" s="157">
        <f>$S$173*$H$173</f>
        <v>0</v>
      </c>
      <c r="AR173" s="91" t="s">
        <v>961</v>
      </c>
      <c r="AT173" s="91" t="s">
        <v>129</v>
      </c>
      <c r="AU173" s="91" t="s">
        <v>142</v>
      </c>
      <c r="AY173" s="91" t="s">
        <v>127</v>
      </c>
      <c r="BE173" s="158">
        <f>IF($N$173="základní",$J$173,0)</f>
        <v>0</v>
      </c>
      <c r="BF173" s="158">
        <f>IF($N$173="snížená",$J$173,0)</f>
        <v>0</v>
      </c>
      <c r="BG173" s="158">
        <f>IF($N$173="zákl. přenesená",$J$173,0)</f>
        <v>0</v>
      </c>
      <c r="BH173" s="158">
        <f>IF($N$173="sníž. přenesená",$J$173,0)</f>
        <v>0</v>
      </c>
      <c r="BI173" s="158">
        <f>IF($N$173="nulová",$J$173,0)</f>
        <v>0</v>
      </c>
      <c r="BJ173" s="91" t="s">
        <v>22</v>
      </c>
      <c r="BK173" s="158">
        <f>ROUND($I$173*$H$173,2)</f>
        <v>0</v>
      </c>
      <c r="BL173" s="91" t="s">
        <v>961</v>
      </c>
      <c r="BM173" s="91" t="s">
        <v>1168</v>
      </c>
    </row>
    <row r="174" spans="2:65" s="6" customFormat="1" ht="15.75" customHeight="1">
      <c r="B174" s="24"/>
      <c r="C174" s="150" t="s">
        <v>872</v>
      </c>
      <c r="D174" s="150" t="s">
        <v>129</v>
      </c>
      <c r="E174" s="148" t="s">
        <v>1169</v>
      </c>
      <c r="F174" s="149" t="s">
        <v>1170</v>
      </c>
      <c r="G174" s="150" t="s">
        <v>197</v>
      </c>
      <c r="H174" s="151">
        <v>36</v>
      </c>
      <c r="I174" s="152"/>
      <c r="J174" s="153">
        <f>ROUND($I$174*$H$174,2)</f>
        <v>0</v>
      </c>
      <c r="K174" s="149"/>
      <c r="L174" s="44"/>
      <c r="M174" s="154"/>
      <c r="N174" s="155" t="s">
        <v>48</v>
      </c>
      <c r="O174" s="25"/>
      <c r="P174" s="25"/>
      <c r="Q174" s="156">
        <v>0</v>
      </c>
      <c r="R174" s="156">
        <f>$Q$174*$H$174</f>
        <v>0</v>
      </c>
      <c r="S174" s="156">
        <v>0</v>
      </c>
      <c r="T174" s="157">
        <f>$S$174*$H$174</f>
        <v>0</v>
      </c>
      <c r="AR174" s="91" t="s">
        <v>961</v>
      </c>
      <c r="AT174" s="91" t="s">
        <v>129</v>
      </c>
      <c r="AU174" s="91" t="s">
        <v>142</v>
      </c>
      <c r="AY174" s="91" t="s">
        <v>127</v>
      </c>
      <c r="BE174" s="158">
        <f>IF($N$174="základní",$J$174,0)</f>
        <v>0</v>
      </c>
      <c r="BF174" s="158">
        <f>IF($N$174="snížená",$J$174,0)</f>
        <v>0</v>
      </c>
      <c r="BG174" s="158">
        <f>IF($N$174="zákl. přenesená",$J$174,0)</f>
        <v>0</v>
      </c>
      <c r="BH174" s="158">
        <f>IF($N$174="sníž. přenesená",$J$174,0)</f>
        <v>0</v>
      </c>
      <c r="BI174" s="158">
        <f>IF($N$174="nulová",$J$174,0)</f>
        <v>0</v>
      </c>
      <c r="BJ174" s="91" t="s">
        <v>22</v>
      </c>
      <c r="BK174" s="158">
        <f>ROUND($I$174*$H$174,2)</f>
        <v>0</v>
      </c>
      <c r="BL174" s="91" t="s">
        <v>961</v>
      </c>
      <c r="BM174" s="91" t="s">
        <v>1171</v>
      </c>
    </row>
    <row r="175" spans="2:65" s="6" customFormat="1" ht="15.75" customHeight="1">
      <c r="B175" s="24"/>
      <c r="C175" s="150" t="s">
        <v>803</v>
      </c>
      <c r="D175" s="150" t="s">
        <v>129</v>
      </c>
      <c r="E175" s="148" t="s">
        <v>1172</v>
      </c>
      <c r="F175" s="149" t="s">
        <v>1173</v>
      </c>
      <c r="G175" s="150" t="s">
        <v>197</v>
      </c>
      <c r="H175" s="151">
        <v>36</v>
      </c>
      <c r="I175" s="152"/>
      <c r="J175" s="153">
        <f>ROUND($I$175*$H$175,2)</f>
        <v>0</v>
      </c>
      <c r="K175" s="149"/>
      <c r="L175" s="44"/>
      <c r="M175" s="154"/>
      <c r="N175" s="155" t="s">
        <v>48</v>
      </c>
      <c r="O175" s="25"/>
      <c r="P175" s="25"/>
      <c r="Q175" s="156">
        <v>0</v>
      </c>
      <c r="R175" s="156">
        <f>$Q$175*$H$175</f>
        <v>0</v>
      </c>
      <c r="S175" s="156">
        <v>0</v>
      </c>
      <c r="T175" s="157">
        <f>$S$175*$H$175</f>
        <v>0</v>
      </c>
      <c r="AR175" s="91" t="s">
        <v>961</v>
      </c>
      <c r="AT175" s="91" t="s">
        <v>129</v>
      </c>
      <c r="AU175" s="91" t="s">
        <v>142</v>
      </c>
      <c r="AY175" s="91" t="s">
        <v>127</v>
      </c>
      <c r="BE175" s="158">
        <f>IF($N$175="základní",$J$175,0)</f>
        <v>0</v>
      </c>
      <c r="BF175" s="158">
        <f>IF($N$175="snížená",$J$175,0)</f>
        <v>0</v>
      </c>
      <c r="BG175" s="158">
        <f>IF($N$175="zákl. přenesená",$J$175,0)</f>
        <v>0</v>
      </c>
      <c r="BH175" s="158">
        <f>IF($N$175="sníž. přenesená",$J$175,0)</f>
        <v>0</v>
      </c>
      <c r="BI175" s="158">
        <f>IF($N$175="nulová",$J$175,0)</f>
        <v>0</v>
      </c>
      <c r="BJ175" s="91" t="s">
        <v>22</v>
      </c>
      <c r="BK175" s="158">
        <f>ROUND($I$175*$H$175,2)</f>
        <v>0</v>
      </c>
      <c r="BL175" s="91" t="s">
        <v>961</v>
      </c>
      <c r="BM175" s="91" t="s">
        <v>1174</v>
      </c>
    </row>
    <row r="176" spans="2:65" s="6" customFormat="1" ht="15.75" customHeight="1">
      <c r="B176" s="24"/>
      <c r="C176" s="150" t="s">
        <v>877</v>
      </c>
      <c r="D176" s="150" t="s">
        <v>129</v>
      </c>
      <c r="E176" s="148" t="s">
        <v>1175</v>
      </c>
      <c r="F176" s="149" t="s">
        <v>1176</v>
      </c>
      <c r="G176" s="150" t="s">
        <v>197</v>
      </c>
      <c r="H176" s="151">
        <v>3</v>
      </c>
      <c r="I176" s="152"/>
      <c r="J176" s="153">
        <f>ROUND($I$176*$H$176,2)</f>
        <v>0</v>
      </c>
      <c r="K176" s="149"/>
      <c r="L176" s="44"/>
      <c r="M176" s="154"/>
      <c r="N176" s="155" t="s">
        <v>48</v>
      </c>
      <c r="O176" s="25"/>
      <c r="P176" s="25"/>
      <c r="Q176" s="156">
        <v>0</v>
      </c>
      <c r="R176" s="156">
        <f>$Q$176*$H$176</f>
        <v>0</v>
      </c>
      <c r="S176" s="156">
        <v>0</v>
      </c>
      <c r="T176" s="157">
        <f>$S$176*$H$176</f>
        <v>0</v>
      </c>
      <c r="AR176" s="91" t="s">
        <v>961</v>
      </c>
      <c r="AT176" s="91" t="s">
        <v>129</v>
      </c>
      <c r="AU176" s="91" t="s">
        <v>142</v>
      </c>
      <c r="AY176" s="91" t="s">
        <v>127</v>
      </c>
      <c r="BE176" s="158">
        <f>IF($N$176="základní",$J$176,0)</f>
        <v>0</v>
      </c>
      <c r="BF176" s="158">
        <f>IF($N$176="snížená",$J$176,0)</f>
        <v>0</v>
      </c>
      <c r="BG176" s="158">
        <f>IF($N$176="zákl. přenesená",$J$176,0)</f>
        <v>0</v>
      </c>
      <c r="BH176" s="158">
        <f>IF($N$176="sníž. přenesená",$J$176,0)</f>
        <v>0</v>
      </c>
      <c r="BI176" s="158">
        <f>IF($N$176="nulová",$J$176,0)</f>
        <v>0</v>
      </c>
      <c r="BJ176" s="91" t="s">
        <v>22</v>
      </c>
      <c r="BK176" s="158">
        <f>ROUND($I$176*$H$176,2)</f>
        <v>0</v>
      </c>
      <c r="BL176" s="91" t="s">
        <v>961</v>
      </c>
      <c r="BM176" s="91" t="s">
        <v>1177</v>
      </c>
    </row>
    <row r="177" spans="2:47" s="6" customFormat="1" ht="30.75" customHeight="1">
      <c r="B177" s="24"/>
      <c r="C177" s="25"/>
      <c r="D177" s="159" t="s">
        <v>136</v>
      </c>
      <c r="E177" s="25"/>
      <c r="F177" s="160" t="s">
        <v>1066</v>
      </c>
      <c r="G177" s="25"/>
      <c r="H177" s="25"/>
      <c r="J177" s="25"/>
      <c r="K177" s="25"/>
      <c r="L177" s="44"/>
      <c r="M177" s="57"/>
      <c r="N177" s="25"/>
      <c r="O177" s="25"/>
      <c r="P177" s="25"/>
      <c r="Q177" s="25"/>
      <c r="R177" s="25"/>
      <c r="S177" s="25"/>
      <c r="T177" s="58"/>
      <c r="AT177" s="6" t="s">
        <v>136</v>
      </c>
      <c r="AU177" s="6" t="s">
        <v>142</v>
      </c>
    </row>
    <row r="178" spans="2:65" s="6" customFormat="1" ht="15.75" customHeight="1">
      <c r="B178" s="24"/>
      <c r="C178" s="147" t="s">
        <v>880</v>
      </c>
      <c r="D178" s="147" t="s">
        <v>129</v>
      </c>
      <c r="E178" s="148" t="s">
        <v>1178</v>
      </c>
      <c r="F178" s="149" t="s">
        <v>1179</v>
      </c>
      <c r="G178" s="150" t="s">
        <v>197</v>
      </c>
      <c r="H178" s="151">
        <v>3</v>
      </c>
      <c r="I178" s="152"/>
      <c r="J178" s="153">
        <f>ROUND($I$178*$H$178,2)</f>
        <v>0</v>
      </c>
      <c r="K178" s="149"/>
      <c r="L178" s="44"/>
      <c r="M178" s="154"/>
      <c r="N178" s="155" t="s">
        <v>48</v>
      </c>
      <c r="O178" s="25"/>
      <c r="P178" s="25"/>
      <c r="Q178" s="156">
        <v>0</v>
      </c>
      <c r="R178" s="156">
        <f>$Q$178*$H$178</f>
        <v>0</v>
      </c>
      <c r="S178" s="156">
        <v>0</v>
      </c>
      <c r="T178" s="157">
        <f>$S$178*$H$178</f>
        <v>0</v>
      </c>
      <c r="AR178" s="91" t="s">
        <v>961</v>
      </c>
      <c r="AT178" s="91" t="s">
        <v>129</v>
      </c>
      <c r="AU178" s="91" t="s">
        <v>142</v>
      </c>
      <c r="AY178" s="6" t="s">
        <v>127</v>
      </c>
      <c r="BE178" s="158">
        <f>IF($N$178="základní",$J$178,0)</f>
        <v>0</v>
      </c>
      <c r="BF178" s="158">
        <f>IF($N$178="snížená",$J$178,0)</f>
        <v>0</v>
      </c>
      <c r="BG178" s="158">
        <f>IF($N$178="zákl. přenesená",$J$178,0)</f>
        <v>0</v>
      </c>
      <c r="BH178" s="158">
        <f>IF($N$178="sníž. přenesená",$J$178,0)</f>
        <v>0</v>
      </c>
      <c r="BI178" s="158">
        <f>IF($N$178="nulová",$J$178,0)</f>
        <v>0</v>
      </c>
      <c r="BJ178" s="91" t="s">
        <v>22</v>
      </c>
      <c r="BK178" s="158">
        <f>ROUND($I$178*$H$178,2)</f>
        <v>0</v>
      </c>
      <c r="BL178" s="91" t="s">
        <v>961</v>
      </c>
      <c r="BM178" s="91" t="s">
        <v>1180</v>
      </c>
    </row>
    <row r="179" spans="2:65" s="6" customFormat="1" ht="15.75" customHeight="1">
      <c r="B179" s="24"/>
      <c r="C179" s="150" t="s">
        <v>883</v>
      </c>
      <c r="D179" s="150" t="s">
        <v>129</v>
      </c>
      <c r="E179" s="148" t="s">
        <v>1181</v>
      </c>
      <c r="F179" s="149" t="s">
        <v>1182</v>
      </c>
      <c r="G179" s="150" t="s">
        <v>197</v>
      </c>
      <c r="H179" s="151">
        <v>2</v>
      </c>
      <c r="I179" s="152"/>
      <c r="J179" s="153">
        <f>ROUND($I$179*$H$179,2)</f>
        <v>0</v>
      </c>
      <c r="K179" s="149"/>
      <c r="L179" s="44"/>
      <c r="M179" s="154"/>
      <c r="N179" s="155" t="s">
        <v>48</v>
      </c>
      <c r="O179" s="25"/>
      <c r="P179" s="25"/>
      <c r="Q179" s="156">
        <v>0</v>
      </c>
      <c r="R179" s="156">
        <f>$Q$179*$H$179</f>
        <v>0</v>
      </c>
      <c r="S179" s="156">
        <v>0</v>
      </c>
      <c r="T179" s="157">
        <f>$S$179*$H$179</f>
        <v>0</v>
      </c>
      <c r="AR179" s="91" t="s">
        <v>961</v>
      </c>
      <c r="AT179" s="91" t="s">
        <v>129</v>
      </c>
      <c r="AU179" s="91" t="s">
        <v>142</v>
      </c>
      <c r="AY179" s="91" t="s">
        <v>127</v>
      </c>
      <c r="BE179" s="158">
        <f>IF($N$179="základní",$J$179,0)</f>
        <v>0</v>
      </c>
      <c r="BF179" s="158">
        <f>IF($N$179="snížená",$J$179,0)</f>
        <v>0</v>
      </c>
      <c r="BG179" s="158">
        <f>IF($N$179="zákl. přenesená",$J$179,0)</f>
        <v>0</v>
      </c>
      <c r="BH179" s="158">
        <f>IF($N$179="sníž. přenesená",$J$179,0)</f>
        <v>0</v>
      </c>
      <c r="BI179" s="158">
        <f>IF($N$179="nulová",$J$179,0)</f>
        <v>0</v>
      </c>
      <c r="BJ179" s="91" t="s">
        <v>22</v>
      </c>
      <c r="BK179" s="158">
        <f>ROUND($I$179*$H$179,2)</f>
        <v>0</v>
      </c>
      <c r="BL179" s="91" t="s">
        <v>961</v>
      </c>
      <c r="BM179" s="91" t="s">
        <v>1183</v>
      </c>
    </row>
    <row r="180" spans="2:65" s="6" customFormat="1" ht="15.75" customHeight="1">
      <c r="B180" s="24"/>
      <c r="C180" s="150" t="s">
        <v>886</v>
      </c>
      <c r="D180" s="150" t="s">
        <v>129</v>
      </c>
      <c r="E180" s="148" t="s">
        <v>1184</v>
      </c>
      <c r="F180" s="149" t="s">
        <v>1185</v>
      </c>
      <c r="G180" s="150" t="s">
        <v>197</v>
      </c>
      <c r="H180" s="151">
        <v>3</v>
      </c>
      <c r="I180" s="152"/>
      <c r="J180" s="153">
        <f>ROUND($I$180*$H$180,2)</f>
        <v>0</v>
      </c>
      <c r="K180" s="149"/>
      <c r="L180" s="44"/>
      <c r="M180" s="154"/>
      <c r="N180" s="155" t="s">
        <v>48</v>
      </c>
      <c r="O180" s="25"/>
      <c r="P180" s="25"/>
      <c r="Q180" s="156">
        <v>0</v>
      </c>
      <c r="R180" s="156">
        <f>$Q$180*$H$180</f>
        <v>0</v>
      </c>
      <c r="S180" s="156">
        <v>0</v>
      </c>
      <c r="T180" s="157">
        <f>$S$180*$H$180</f>
        <v>0</v>
      </c>
      <c r="AR180" s="91" t="s">
        <v>961</v>
      </c>
      <c r="AT180" s="91" t="s">
        <v>129</v>
      </c>
      <c r="AU180" s="91" t="s">
        <v>142</v>
      </c>
      <c r="AY180" s="91" t="s">
        <v>127</v>
      </c>
      <c r="BE180" s="158">
        <f>IF($N$180="základní",$J$180,0)</f>
        <v>0</v>
      </c>
      <c r="BF180" s="158">
        <f>IF($N$180="snížená",$J$180,0)</f>
        <v>0</v>
      </c>
      <c r="BG180" s="158">
        <f>IF($N$180="zákl. přenesená",$J$180,0)</f>
        <v>0</v>
      </c>
      <c r="BH180" s="158">
        <f>IF($N$180="sníž. přenesená",$J$180,0)</f>
        <v>0</v>
      </c>
      <c r="BI180" s="158">
        <f>IF($N$180="nulová",$J$180,0)</f>
        <v>0</v>
      </c>
      <c r="BJ180" s="91" t="s">
        <v>22</v>
      </c>
      <c r="BK180" s="158">
        <f>ROUND($I$180*$H$180,2)</f>
        <v>0</v>
      </c>
      <c r="BL180" s="91" t="s">
        <v>961</v>
      </c>
      <c r="BM180" s="91" t="s">
        <v>1186</v>
      </c>
    </row>
    <row r="181" spans="2:65" s="6" customFormat="1" ht="15.75" customHeight="1">
      <c r="B181" s="24"/>
      <c r="C181" s="150" t="s">
        <v>890</v>
      </c>
      <c r="D181" s="150" t="s">
        <v>129</v>
      </c>
      <c r="E181" s="148" t="s">
        <v>1187</v>
      </c>
      <c r="F181" s="149" t="s">
        <v>1188</v>
      </c>
      <c r="G181" s="150" t="s">
        <v>197</v>
      </c>
      <c r="H181" s="151">
        <v>2</v>
      </c>
      <c r="I181" s="152"/>
      <c r="J181" s="153">
        <f>ROUND($I$181*$H$181,2)</f>
        <v>0</v>
      </c>
      <c r="K181" s="149"/>
      <c r="L181" s="44"/>
      <c r="M181" s="154"/>
      <c r="N181" s="155" t="s">
        <v>48</v>
      </c>
      <c r="O181" s="25"/>
      <c r="P181" s="25"/>
      <c r="Q181" s="156">
        <v>0</v>
      </c>
      <c r="R181" s="156">
        <f>$Q$181*$H$181</f>
        <v>0</v>
      </c>
      <c r="S181" s="156">
        <v>0</v>
      </c>
      <c r="T181" s="157">
        <f>$S$181*$H$181</f>
        <v>0</v>
      </c>
      <c r="AR181" s="91" t="s">
        <v>961</v>
      </c>
      <c r="AT181" s="91" t="s">
        <v>129</v>
      </c>
      <c r="AU181" s="91" t="s">
        <v>142</v>
      </c>
      <c r="AY181" s="91" t="s">
        <v>127</v>
      </c>
      <c r="BE181" s="158">
        <f>IF($N$181="základní",$J$181,0)</f>
        <v>0</v>
      </c>
      <c r="BF181" s="158">
        <f>IF($N$181="snížená",$J$181,0)</f>
        <v>0</v>
      </c>
      <c r="BG181" s="158">
        <f>IF($N$181="zákl. přenesená",$J$181,0)</f>
        <v>0</v>
      </c>
      <c r="BH181" s="158">
        <f>IF($N$181="sníž. přenesená",$J$181,0)</f>
        <v>0</v>
      </c>
      <c r="BI181" s="158">
        <f>IF($N$181="nulová",$J$181,0)</f>
        <v>0</v>
      </c>
      <c r="BJ181" s="91" t="s">
        <v>22</v>
      </c>
      <c r="BK181" s="158">
        <f>ROUND($I$181*$H$181,2)</f>
        <v>0</v>
      </c>
      <c r="BL181" s="91" t="s">
        <v>961</v>
      </c>
      <c r="BM181" s="91" t="s">
        <v>1189</v>
      </c>
    </row>
    <row r="182" spans="2:65" s="6" customFormat="1" ht="15.75" customHeight="1">
      <c r="B182" s="24"/>
      <c r="C182" s="150" t="s">
        <v>895</v>
      </c>
      <c r="D182" s="150" t="s">
        <v>129</v>
      </c>
      <c r="E182" s="148" t="s">
        <v>1190</v>
      </c>
      <c r="F182" s="149" t="s">
        <v>1191</v>
      </c>
      <c r="G182" s="150" t="s">
        <v>197</v>
      </c>
      <c r="H182" s="151">
        <v>2</v>
      </c>
      <c r="I182" s="152"/>
      <c r="J182" s="153">
        <f>ROUND($I$182*$H$182,2)</f>
        <v>0</v>
      </c>
      <c r="K182" s="149"/>
      <c r="L182" s="44"/>
      <c r="M182" s="154"/>
      <c r="N182" s="155" t="s">
        <v>48</v>
      </c>
      <c r="O182" s="25"/>
      <c r="P182" s="25"/>
      <c r="Q182" s="156">
        <v>0</v>
      </c>
      <c r="R182" s="156">
        <f>$Q$182*$H$182</f>
        <v>0</v>
      </c>
      <c r="S182" s="156">
        <v>0</v>
      </c>
      <c r="T182" s="157">
        <f>$S$182*$H$182</f>
        <v>0</v>
      </c>
      <c r="AR182" s="91" t="s">
        <v>961</v>
      </c>
      <c r="AT182" s="91" t="s">
        <v>129</v>
      </c>
      <c r="AU182" s="91" t="s">
        <v>142</v>
      </c>
      <c r="AY182" s="91" t="s">
        <v>127</v>
      </c>
      <c r="BE182" s="158">
        <f>IF($N$182="základní",$J$182,0)</f>
        <v>0</v>
      </c>
      <c r="BF182" s="158">
        <f>IF($N$182="snížená",$J$182,0)</f>
        <v>0</v>
      </c>
      <c r="BG182" s="158">
        <f>IF($N$182="zákl. přenesená",$J$182,0)</f>
        <v>0</v>
      </c>
      <c r="BH182" s="158">
        <f>IF($N$182="sníž. přenesená",$J$182,0)</f>
        <v>0</v>
      </c>
      <c r="BI182" s="158">
        <f>IF($N$182="nulová",$J$182,0)</f>
        <v>0</v>
      </c>
      <c r="BJ182" s="91" t="s">
        <v>22</v>
      </c>
      <c r="BK182" s="158">
        <f>ROUND($I$182*$H$182,2)</f>
        <v>0</v>
      </c>
      <c r="BL182" s="91" t="s">
        <v>961</v>
      </c>
      <c r="BM182" s="91" t="s">
        <v>1192</v>
      </c>
    </row>
    <row r="183" spans="2:65" s="6" customFormat="1" ht="15.75" customHeight="1">
      <c r="B183" s="24"/>
      <c r="C183" s="150" t="s">
        <v>899</v>
      </c>
      <c r="D183" s="150" t="s">
        <v>129</v>
      </c>
      <c r="E183" s="148" t="s">
        <v>1193</v>
      </c>
      <c r="F183" s="149" t="s">
        <v>1194</v>
      </c>
      <c r="G183" s="150" t="s">
        <v>197</v>
      </c>
      <c r="H183" s="151">
        <v>2</v>
      </c>
      <c r="I183" s="152"/>
      <c r="J183" s="153">
        <f>ROUND($I$183*$H$183,2)</f>
        <v>0</v>
      </c>
      <c r="K183" s="149"/>
      <c r="L183" s="44"/>
      <c r="M183" s="154"/>
      <c r="N183" s="155" t="s">
        <v>48</v>
      </c>
      <c r="O183" s="25"/>
      <c r="P183" s="25"/>
      <c r="Q183" s="156">
        <v>0</v>
      </c>
      <c r="R183" s="156">
        <f>$Q$183*$H$183</f>
        <v>0</v>
      </c>
      <c r="S183" s="156">
        <v>0</v>
      </c>
      <c r="T183" s="157">
        <f>$S$183*$H$183</f>
        <v>0</v>
      </c>
      <c r="AR183" s="91" t="s">
        <v>961</v>
      </c>
      <c r="AT183" s="91" t="s">
        <v>129</v>
      </c>
      <c r="AU183" s="91" t="s">
        <v>142</v>
      </c>
      <c r="AY183" s="91" t="s">
        <v>127</v>
      </c>
      <c r="BE183" s="158">
        <f>IF($N$183="základní",$J$183,0)</f>
        <v>0</v>
      </c>
      <c r="BF183" s="158">
        <f>IF($N$183="snížená",$J$183,0)</f>
        <v>0</v>
      </c>
      <c r="BG183" s="158">
        <f>IF($N$183="zákl. přenesená",$J$183,0)</f>
        <v>0</v>
      </c>
      <c r="BH183" s="158">
        <f>IF($N$183="sníž. přenesená",$J$183,0)</f>
        <v>0</v>
      </c>
      <c r="BI183" s="158">
        <f>IF($N$183="nulová",$J$183,0)</f>
        <v>0</v>
      </c>
      <c r="BJ183" s="91" t="s">
        <v>22</v>
      </c>
      <c r="BK183" s="158">
        <f>ROUND($I$183*$H$183,2)</f>
        <v>0</v>
      </c>
      <c r="BL183" s="91" t="s">
        <v>961</v>
      </c>
      <c r="BM183" s="91" t="s">
        <v>1195</v>
      </c>
    </row>
    <row r="184" spans="2:65" s="6" customFormat="1" ht="15.75" customHeight="1">
      <c r="B184" s="24"/>
      <c r="C184" s="150" t="s">
        <v>902</v>
      </c>
      <c r="D184" s="150" t="s">
        <v>129</v>
      </c>
      <c r="E184" s="148" t="s">
        <v>1196</v>
      </c>
      <c r="F184" s="149" t="s">
        <v>1197</v>
      </c>
      <c r="G184" s="150" t="s">
        <v>197</v>
      </c>
      <c r="H184" s="151">
        <v>3</v>
      </c>
      <c r="I184" s="152"/>
      <c r="J184" s="153">
        <f>ROUND($I$184*$H$184,2)</f>
        <v>0</v>
      </c>
      <c r="K184" s="149"/>
      <c r="L184" s="44"/>
      <c r="M184" s="154"/>
      <c r="N184" s="155" t="s">
        <v>48</v>
      </c>
      <c r="O184" s="25"/>
      <c r="P184" s="25"/>
      <c r="Q184" s="156">
        <v>0</v>
      </c>
      <c r="R184" s="156">
        <f>$Q$184*$H$184</f>
        <v>0</v>
      </c>
      <c r="S184" s="156">
        <v>0</v>
      </c>
      <c r="T184" s="157">
        <f>$S$184*$H$184</f>
        <v>0</v>
      </c>
      <c r="AR184" s="91" t="s">
        <v>961</v>
      </c>
      <c r="AT184" s="91" t="s">
        <v>129</v>
      </c>
      <c r="AU184" s="91" t="s">
        <v>142</v>
      </c>
      <c r="AY184" s="91" t="s">
        <v>127</v>
      </c>
      <c r="BE184" s="158">
        <f>IF($N$184="základní",$J$184,0)</f>
        <v>0</v>
      </c>
      <c r="BF184" s="158">
        <f>IF($N$184="snížená",$J$184,0)</f>
        <v>0</v>
      </c>
      <c r="BG184" s="158">
        <f>IF($N$184="zákl. přenesená",$J$184,0)</f>
        <v>0</v>
      </c>
      <c r="BH184" s="158">
        <f>IF($N$184="sníž. přenesená",$J$184,0)</f>
        <v>0</v>
      </c>
      <c r="BI184" s="158">
        <f>IF($N$184="nulová",$J$184,0)</f>
        <v>0</v>
      </c>
      <c r="BJ184" s="91" t="s">
        <v>22</v>
      </c>
      <c r="BK184" s="158">
        <f>ROUND($I$184*$H$184,2)</f>
        <v>0</v>
      </c>
      <c r="BL184" s="91" t="s">
        <v>961</v>
      </c>
      <c r="BM184" s="91" t="s">
        <v>1198</v>
      </c>
    </row>
    <row r="185" spans="2:65" s="6" customFormat="1" ht="15.75" customHeight="1">
      <c r="B185" s="24"/>
      <c r="C185" s="150" t="s">
        <v>675</v>
      </c>
      <c r="D185" s="150" t="s">
        <v>129</v>
      </c>
      <c r="E185" s="148" t="s">
        <v>1199</v>
      </c>
      <c r="F185" s="149" t="s">
        <v>1200</v>
      </c>
      <c r="G185" s="150" t="s">
        <v>197</v>
      </c>
      <c r="H185" s="151">
        <v>5</v>
      </c>
      <c r="I185" s="152"/>
      <c r="J185" s="153">
        <f>ROUND($I$185*$H$185,2)</f>
        <v>0</v>
      </c>
      <c r="K185" s="149"/>
      <c r="L185" s="44"/>
      <c r="M185" s="154"/>
      <c r="N185" s="155" t="s">
        <v>48</v>
      </c>
      <c r="O185" s="25"/>
      <c r="P185" s="25"/>
      <c r="Q185" s="156">
        <v>0</v>
      </c>
      <c r="R185" s="156">
        <f>$Q$185*$H$185</f>
        <v>0</v>
      </c>
      <c r="S185" s="156">
        <v>0</v>
      </c>
      <c r="T185" s="157">
        <f>$S$185*$H$185</f>
        <v>0</v>
      </c>
      <c r="AR185" s="91" t="s">
        <v>961</v>
      </c>
      <c r="AT185" s="91" t="s">
        <v>129</v>
      </c>
      <c r="AU185" s="91" t="s">
        <v>142</v>
      </c>
      <c r="AY185" s="91" t="s">
        <v>127</v>
      </c>
      <c r="BE185" s="158">
        <f>IF($N$185="základní",$J$185,0)</f>
        <v>0</v>
      </c>
      <c r="BF185" s="158">
        <f>IF($N$185="snížená",$J$185,0)</f>
        <v>0</v>
      </c>
      <c r="BG185" s="158">
        <f>IF($N$185="zákl. přenesená",$J$185,0)</f>
        <v>0</v>
      </c>
      <c r="BH185" s="158">
        <f>IF($N$185="sníž. přenesená",$J$185,0)</f>
        <v>0</v>
      </c>
      <c r="BI185" s="158">
        <f>IF($N$185="nulová",$J$185,0)</f>
        <v>0</v>
      </c>
      <c r="BJ185" s="91" t="s">
        <v>22</v>
      </c>
      <c r="BK185" s="158">
        <f>ROUND($I$185*$H$185,2)</f>
        <v>0</v>
      </c>
      <c r="BL185" s="91" t="s">
        <v>961</v>
      </c>
      <c r="BM185" s="91" t="s">
        <v>1201</v>
      </c>
    </row>
    <row r="186" spans="2:65" s="6" customFormat="1" ht="15.75" customHeight="1">
      <c r="B186" s="24"/>
      <c r="C186" s="150" t="s">
        <v>908</v>
      </c>
      <c r="D186" s="150" t="s">
        <v>129</v>
      </c>
      <c r="E186" s="148" t="s">
        <v>1202</v>
      </c>
      <c r="F186" s="149" t="s">
        <v>1203</v>
      </c>
      <c r="G186" s="150" t="s">
        <v>197</v>
      </c>
      <c r="H186" s="151">
        <v>3</v>
      </c>
      <c r="I186" s="152"/>
      <c r="J186" s="153">
        <f>ROUND($I$186*$H$186,2)</f>
        <v>0</v>
      </c>
      <c r="K186" s="149"/>
      <c r="L186" s="44"/>
      <c r="M186" s="154"/>
      <c r="N186" s="155" t="s">
        <v>48</v>
      </c>
      <c r="O186" s="25"/>
      <c r="P186" s="25"/>
      <c r="Q186" s="156">
        <v>0</v>
      </c>
      <c r="R186" s="156">
        <f>$Q$186*$H$186</f>
        <v>0</v>
      </c>
      <c r="S186" s="156">
        <v>0</v>
      </c>
      <c r="T186" s="157">
        <f>$S$186*$H$186</f>
        <v>0</v>
      </c>
      <c r="AR186" s="91" t="s">
        <v>961</v>
      </c>
      <c r="AT186" s="91" t="s">
        <v>129</v>
      </c>
      <c r="AU186" s="91" t="s">
        <v>142</v>
      </c>
      <c r="AY186" s="91" t="s">
        <v>127</v>
      </c>
      <c r="BE186" s="158">
        <f>IF($N$186="základní",$J$186,0)</f>
        <v>0</v>
      </c>
      <c r="BF186" s="158">
        <f>IF($N$186="snížená",$J$186,0)</f>
        <v>0</v>
      </c>
      <c r="BG186" s="158">
        <f>IF($N$186="zákl. přenesená",$J$186,0)</f>
        <v>0</v>
      </c>
      <c r="BH186" s="158">
        <f>IF($N$186="sníž. přenesená",$J$186,0)</f>
        <v>0</v>
      </c>
      <c r="BI186" s="158">
        <f>IF($N$186="nulová",$J$186,0)</f>
        <v>0</v>
      </c>
      <c r="BJ186" s="91" t="s">
        <v>22</v>
      </c>
      <c r="BK186" s="158">
        <f>ROUND($I$186*$H$186,2)</f>
        <v>0</v>
      </c>
      <c r="BL186" s="91" t="s">
        <v>961</v>
      </c>
      <c r="BM186" s="91" t="s">
        <v>1204</v>
      </c>
    </row>
    <row r="187" spans="2:65" s="6" customFormat="1" ht="15.75" customHeight="1">
      <c r="B187" s="24"/>
      <c r="C187" s="150" t="s">
        <v>912</v>
      </c>
      <c r="D187" s="150" t="s">
        <v>129</v>
      </c>
      <c r="E187" s="148" t="s">
        <v>1205</v>
      </c>
      <c r="F187" s="149" t="s">
        <v>1206</v>
      </c>
      <c r="G187" s="150" t="s">
        <v>197</v>
      </c>
      <c r="H187" s="151">
        <v>7</v>
      </c>
      <c r="I187" s="152"/>
      <c r="J187" s="153">
        <f>ROUND($I$187*$H$187,2)</f>
        <v>0</v>
      </c>
      <c r="K187" s="149"/>
      <c r="L187" s="44"/>
      <c r="M187" s="154"/>
      <c r="N187" s="155" t="s">
        <v>48</v>
      </c>
      <c r="O187" s="25"/>
      <c r="P187" s="25"/>
      <c r="Q187" s="156">
        <v>0</v>
      </c>
      <c r="R187" s="156">
        <f>$Q$187*$H$187</f>
        <v>0</v>
      </c>
      <c r="S187" s="156">
        <v>0</v>
      </c>
      <c r="T187" s="157">
        <f>$S$187*$H$187</f>
        <v>0</v>
      </c>
      <c r="AR187" s="91" t="s">
        <v>961</v>
      </c>
      <c r="AT187" s="91" t="s">
        <v>129</v>
      </c>
      <c r="AU187" s="91" t="s">
        <v>142</v>
      </c>
      <c r="AY187" s="91" t="s">
        <v>127</v>
      </c>
      <c r="BE187" s="158">
        <f>IF($N$187="základní",$J$187,0)</f>
        <v>0</v>
      </c>
      <c r="BF187" s="158">
        <f>IF($N$187="snížená",$J$187,0)</f>
        <v>0</v>
      </c>
      <c r="BG187" s="158">
        <f>IF($N$187="zákl. přenesená",$J$187,0)</f>
        <v>0</v>
      </c>
      <c r="BH187" s="158">
        <f>IF($N$187="sníž. přenesená",$J$187,0)</f>
        <v>0</v>
      </c>
      <c r="BI187" s="158">
        <f>IF($N$187="nulová",$J$187,0)</f>
        <v>0</v>
      </c>
      <c r="BJ187" s="91" t="s">
        <v>22</v>
      </c>
      <c r="BK187" s="158">
        <f>ROUND($I$187*$H$187,2)</f>
        <v>0</v>
      </c>
      <c r="BL187" s="91" t="s">
        <v>961</v>
      </c>
      <c r="BM187" s="91" t="s">
        <v>1207</v>
      </c>
    </row>
    <row r="188" spans="2:65" s="6" customFormat="1" ht="15.75" customHeight="1">
      <c r="B188" s="24"/>
      <c r="C188" s="150" t="s">
        <v>916</v>
      </c>
      <c r="D188" s="150" t="s">
        <v>129</v>
      </c>
      <c r="E188" s="148" t="s">
        <v>1208</v>
      </c>
      <c r="F188" s="149" t="s">
        <v>1209</v>
      </c>
      <c r="G188" s="150" t="s">
        <v>197</v>
      </c>
      <c r="H188" s="151">
        <v>1</v>
      </c>
      <c r="I188" s="152"/>
      <c r="J188" s="153">
        <f>ROUND($I$188*$H$188,2)</f>
        <v>0</v>
      </c>
      <c r="K188" s="149"/>
      <c r="L188" s="44"/>
      <c r="M188" s="154"/>
      <c r="N188" s="155" t="s">
        <v>48</v>
      </c>
      <c r="O188" s="25"/>
      <c r="P188" s="25"/>
      <c r="Q188" s="156">
        <v>0</v>
      </c>
      <c r="R188" s="156">
        <f>$Q$188*$H$188</f>
        <v>0</v>
      </c>
      <c r="S188" s="156">
        <v>0</v>
      </c>
      <c r="T188" s="157">
        <f>$S$188*$H$188</f>
        <v>0</v>
      </c>
      <c r="AR188" s="91" t="s">
        <v>961</v>
      </c>
      <c r="AT188" s="91" t="s">
        <v>129</v>
      </c>
      <c r="AU188" s="91" t="s">
        <v>142</v>
      </c>
      <c r="AY188" s="91" t="s">
        <v>127</v>
      </c>
      <c r="BE188" s="158">
        <f>IF($N$188="základní",$J$188,0)</f>
        <v>0</v>
      </c>
      <c r="BF188" s="158">
        <f>IF($N$188="snížená",$J$188,0)</f>
        <v>0</v>
      </c>
      <c r="BG188" s="158">
        <f>IF($N$188="zákl. přenesená",$J$188,0)</f>
        <v>0</v>
      </c>
      <c r="BH188" s="158">
        <f>IF($N$188="sníž. přenesená",$J$188,0)</f>
        <v>0</v>
      </c>
      <c r="BI188" s="158">
        <f>IF($N$188="nulová",$J$188,0)</f>
        <v>0</v>
      </c>
      <c r="BJ188" s="91" t="s">
        <v>22</v>
      </c>
      <c r="BK188" s="158">
        <f>ROUND($I$188*$H$188,2)</f>
        <v>0</v>
      </c>
      <c r="BL188" s="91" t="s">
        <v>961</v>
      </c>
      <c r="BM188" s="91" t="s">
        <v>1210</v>
      </c>
    </row>
    <row r="189" spans="2:65" s="6" customFormat="1" ht="15.75" customHeight="1">
      <c r="B189" s="24"/>
      <c r="C189" s="150" t="s">
        <v>920</v>
      </c>
      <c r="D189" s="150" t="s">
        <v>129</v>
      </c>
      <c r="E189" s="148" t="s">
        <v>1211</v>
      </c>
      <c r="F189" s="149" t="s">
        <v>1212</v>
      </c>
      <c r="G189" s="150" t="s">
        <v>197</v>
      </c>
      <c r="H189" s="151">
        <v>36</v>
      </c>
      <c r="I189" s="152"/>
      <c r="J189" s="153">
        <f>ROUND($I$189*$H$189,2)</f>
        <v>0</v>
      </c>
      <c r="K189" s="149"/>
      <c r="L189" s="44"/>
      <c r="M189" s="154"/>
      <c r="N189" s="155" t="s">
        <v>48</v>
      </c>
      <c r="O189" s="25"/>
      <c r="P189" s="25"/>
      <c r="Q189" s="156">
        <v>0</v>
      </c>
      <c r="R189" s="156">
        <f>$Q$189*$H$189</f>
        <v>0</v>
      </c>
      <c r="S189" s="156">
        <v>0</v>
      </c>
      <c r="T189" s="157">
        <f>$S$189*$H$189</f>
        <v>0</v>
      </c>
      <c r="AR189" s="91" t="s">
        <v>961</v>
      </c>
      <c r="AT189" s="91" t="s">
        <v>129</v>
      </c>
      <c r="AU189" s="91" t="s">
        <v>142</v>
      </c>
      <c r="AY189" s="91" t="s">
        <v>127</v>
      </c>
      <c r="BE189" s="158">
        <f>IF($N$189="základní",$J$189,0)</f>
        <v>0</v>
      </c>
      <c r="BF189" s="158">
        <f>IF($N$189="snížená",$J$189,0)</f>
        <v>0</v>
      </c>
      <c r="BG189" s="158">
        <f>IF($N$189="zákl. přenesená",$J$189,0)</f>
        <v>0</v>
      </c>
      <c r="BH189" s="158">
        <f>IF($N$189="sníž. přenesená",$J$189,0)</f>
        <v>0</v>
      </c>
      <c r="BI189" s="158">
        <f>IF($N$189="nulová",$J$189,0)</f>
        <v>0</v>
      </c>
      <c r="BJ189" s="91" t="s">
        <v>22</v>
      </c>
      <c r="BK189" s="158">
        <f>ROUND($I$189*$H$189,2)</f>
        <v>0</v>
      </c>
      <c r="BL189" s="91" t="s">
        <v>961</v>
      </c>
      <c r="BM189" s="91" t="s">
        <v>1213</v>
      </c>
    </row>
    <row r="190" spans="2:65" s="6" customFormat="1" ht="15.75" customHeight="1">
      <c r="B190" s="24"/>
      <c r="C190" s="150" t="s">
        <v>924</v>
      </c>
      <c r="D190" s="150" t="s">
        <v>129</v>
      </c>
      <c r="E190" s="148" t="s">
        <v>1214</v>
      </c>
      <c r="F190" s="149" t="s">
        <v>1215</v>
      </c>
      <c r="G190" s="150" t="s">
        <v>197</v>
      </c>
      <c r="H190" s="151">
        <v>108</v>
      </c>
      <c r="I190" s="152"/>
      <c r="J190" s="153">
        <f>ROUND($I$190*$H$190,2)</f>
        <v>0</v>
      </c>
      <c r="K190" s="149"/>
      <c r="L190" s="44"/>
      <c r="M190" s="154"/>
      <c r="N190" s="155" t="s">
        <v>48</v>
      </c>
      <c r="O190" s="25"/>
      <c r="P190" s="25"/>
      <c r="Q190" s="156">
        <v>0</v>
      </c>
      <c r="R190" s="156">
        <f>$Q$190*$H$190</f>
        <v>0</v>
      </c>
      <c r="S190" s="156">
        <v>0</v>
      </c>
      <c r="T190" s="157">
        <f>$S$190*$H$190</f>
        <v>0</v>
      </c>
      <c r="AR190" s="91" t="s">
        <v>961</v>
      </c>
      <c r="AT190" s="91" t="s">
        <v>129</v>
      </c>
      <c r="AU190" s="91" t="s">
        <v>142</v>
      </c>
      <c r="AY190" s="91" t="s">
        <v>127</v>
      </c>
      <c r="BE190" s="158">
        <f>IF($N$190="základní",$J$190,0)</f>
        <v>0</v>
      </c>
      <c r="BF190" s="158">
        <f>IF($N$190="snížená",$J$190,0)</f>
        <v>0</v>
      </c>
      <c r="BG190" s="158">
        <f>IF($N$190="zákl. přenesená",$J$190,0)</f>
        <v>0</v>
      </c>
      <c r="BH190" s="158">
        <f>IF($N$190="sníž. přenesená",$J$190,0)</f>
        <v>0</v>
      </c>
      <c r="BI190" s="158">
        <f>IF($N$190="nulová",$J$190,0)</f>
        <v>0</v>
      </c>
      <c r="BJ190" s="91" t="s">
        <v>22</v>
      </c>
      <c r="BK190" s="158">
        <f>ROUND($I$190*$H$190,2)</f>
        <v>0</v>
      </c>
      <c r="BL190" s="91" t="s">
        <v>961</v>
      </c>
      <c r="BM190" s="91" t="s">
        <v>1216</v>
      </c>
    </row>
    <row r="191" spans="2:65" s="6" customFormat="1" ht="15.75" customHeight="1">
      <c r="B191" s="24"/>
      <c r="C191" s="150" t="s">
        <v>929</v>
      </c>
      <c r="D191" s="150" t="s">
        <v>129</v>
      </c>
      <c r="E191" s="148" t="s">
        <v>1217</v>
      </c>
      <c r="F191" s="149" t="s">
        <v>1218</v>
      </c>
      <c r="G191" s="150" t="s">
        <v>197</v>
      </c>
      <c r="H191" s="151">
        <v>20</v>
      </c>
      <c r="I191" s="152"/>
      <c r="J191" s="153">
        <f>ROUND($I$191*$H$191,2)</f>
        <v>0</v>
      </c>
      <c r="K191" s="149"/>
      <c r="L191" s="44"/>
      <c r="M191" s="154"/>
      <c r="N191" s="155" t="s">
        <v>48</v>
      </c>
      <c r="O191" s="25"/>
      <c r="P191" s="25"/>
      <c r="Q191" s="156">
        <v>0</v>
      </c>
      <c r="R191" s="156">
        <f>$Q$191*$H$191</f>
        <v>0</v>
      </c>
      <c r="S191" s="156">
        <v>0</v>
      </c>
      <c r="T191" s="157">
        <f>$S$191*$H$191</f>
        <v>0</v>
      </c>
      <c r="AR191" s="91" t="s">
        <v>961</v>
      </c>
      <c r="AT191" s="91" t="s">
        <v>129</v>
      </c>
      <c r="AU191" s="91" t="s">
        <v>142</v>
      </c>
      <c r="AY191" s="91" t="s">
        <v>127</v>
      </c>
      <c r="BE191" s="158">
        <f>IF($N$191="základní",$J$191,0)</f>
        <v>0</v>
      </c>
      <c r="BF191" s="158">
        <f>IF($N$191="snížená",$J$191,0)</f>
        <v>0</v>
      </c>
      <c r="BG191" s="158">
        <f>IF($N$191="zákl. přenesená",$J$191,0)</f>
        <v>0</v>
      </c>
      <c r="BH191" s="158">
        <f>IF($N$191="sníž. přenesená",$J$191,0)</f>
        <v>0</v>
      </c>
      <c r="BI191" s="158">
        <f>IF($N$191="nulová",$J$191,0)</f>
        <v>0</v>
      </c>
      <c r="BJ191" s="91" t="s">
        <v>22</v>
      </c>
      <c r="BK191" s="158">
        <f>ROUND($I$191*$H$191,2)</f>
        <v>0</v>
      </c>
      <c r="BL191" s="91" t="s">
        <v>961</v>
      </c>
      <c r="BM191" s="91" t="s">
        <v>1219</v>
      </c>
    </row>
    <row r="192" spans="2:65" s="6" customFormat="1" ht="15.75" customHeight="1">
      <c r="B192" s="24"/>
      <c r="C192" s="150" t="s">
        <v>933</v>
      </c>
      <c r="D192" s="150" t="s">
        <v>129</v>
      </c>
      <c r="E192" s="148" t="s">
        <v>1220</v>
      </c>
      <c r="F192" s="149" t="s">
        <v>1221</v>
      </c>
      <c r="G192" s="150" t="s">
        <v>154</v>
      </c>
      <c r="H192" s="151">
        <v>50</v>
      </c>
      <c r="I192" s="152"/>
      <c r="J192" s="153">
        <f>ROUND($I$192*$H$192,2)</f>
        <v>0</v>
      </c>
      <c r="K192" s="149"/>
      <c r="L192" s="44"/>
      <c r="M192" s="154"/>
      <c r="N192" s="155" t="s">
        <v>48</v>
      </c>
      <c r="O192" s="25"/>
      <c r="P192" s="25"/>
      <c r="Q192" s="156">
        <v>0</v>
      </c>
      <c r="R192" s="156">
        <f>$Q$192*$H$192</f>
        <v>0</v>
      </c>
      <c r="S192" s="156">
        <v>0</v>
      </c>
      <c r="T192" s="157">
        <f>$S$192*$H$192</f>
        <v>0</v>
      </c>
      <c r="AR192" s="91" t="s">
        <v>961</v>
      </c>
      <c r="AT192" s="91" t="s">
        <v>129</v>
      </c>
      <c r="AU192" s="91" t="s">
        <v>142</v>
      </c>
      <c r="AY192" s="91" t="s">
        <v>127</v>
      </c>
      <c r="BE192" s="158">
        <f>IF($N$192="základní",$J$192,0)</f>
        <v>0</v>
      </c>
      <c r="BF192" s="158">
        <f>IF($N$192="snížená",$J$192,0)</f>
        <v>0</v>
      </c>
      <c r="BG192" s="158">
        <f>IF($N$192="zákl. přenesená",$J$192,0)</f>
        <v>0</v>
      </c>
      <c r="BH192" s="158">
        <f>IF($N$192="sníž. přenesená",$J$192,0)</f>
        <v>0</v>
      </c>
      <c r="BI192" s="158">
        <f>IF($N$192="nulová",$J$192,0)</f>
        <v>0</v>
      </c>
      <c r="BJ192" s="91" t="s">
        <v>22</v>
      </c>
      <c r="BK192" s="158">
        <f>ROUND($I$192*$H$192,2)</f>
        <v>0</v>
      </c>
      <c r="BL192" s="91" t="s">
        <v>961</v>
      </c>
      <c r="BM192" s="91" t="s">
        <v>1222</v>
      </c>
    </row>
    <row r="193" spans="2:65" s="6" customFormat="1" ht="15.75" customHeight="1">
      <c r="B193" s="24"/>
      <c r="C193" s="150" t="s">
        <v>936</v>
      </c>
      <c r="D193" s="150" t="s">
        <v>129</v>
      </c>
      <c r="E193" s="148" t="s">
        <v>1223</v>
      </c>
      <c r="F193" s="149" t="s">
        <v>1224</v>
      </c>
      <c r="G193" s="150" t="s">
        <v>145</v>
      </c>
      <c r="H193" s="151">
        <v>880</v>
      </c>
      <c r="I193" s="152"/>
      <c r="J193" s="153">
        <f>ROUND($I$193*$H$193,2)</f>
        <v>0</v>
      </c>
      <c r="K193" s="149"/>
      <c r="L193" s="44"/>
      <c r="M193" s="154"/>
      <c r="N193" s="155" t="s">
        <v>48</v>
      </c>
      <c r="O193" s="25"/>
      <c r="P193" s="25"/>
      <c r="Q193" s="156">
        <v>0</v>
      </c>
      <c r="R193" s="156">
        <f>$Q$193*$H$193</f>
        <v>0</v>
      </c>
      <c r="S193" s="156">
        <v>0</v>
      </c>
      <c r="T193" s="157">
        <f>$S$193*$H$193</f>
        <v>0</v>
      </c>
      <c r="AR193" s="91" t="s">
        <v>961</v>
      </c>
      <c r="AT193" s="91" t="s">
        <v>129</v>
      </c>
      <c r="AU193" s="91" t="s">
        <v>142</v>
      </c>
      <c r="AY193" s="91" t="s">
        <v>127</v>
      </c>
      <c r="BE193" s="158">
        <f>IF($N$193="základní",$J$193,0)</f>
        <v>0</v>
      </c>
      <c r="BF193" s="158">
        <f>IF($N$193="snížená",$J$193,0)</f>
        <v>0</v>
      </c>
      <c r="BG193" s="158">
        <f>IF($N$193="zákl. přenesená",$J$193,0)</f>
        <v>0</v>
      </c>
      <c r="BH193" s="158">
        <f>IF($N$193="sníž. přenesená",$J$193,0)</f>
        <v>0</v>
      </c>
      <c r="BI193" s="158">
        <f>IF($N$193="nulová",$J$193,0)</f>
        <v>0</v>
      </c>
      <c r="BJ193" s="91" t="s">
        <v>22</v>
      </c>
      <c r="BK193" s="158">
        <f>ROUND($I$193*$H$193,2)</f>
        <v>0</v>
      </c>
      <c r="BL193" s="91" t="s">
        <v>961</v>
      </c>
      <c r="BM193" s="91" t="s">
        <v>1225</v>
      </c>
    </row>
    <row r="194" spans="2:47" s="6" customFormat="1" ht="30.75" customHeight="1">
      <c r="B194" s="24"/>
      <c r="C194" s="25"/>
      <c r="D194" s="159" t="s">
        <v>136</v>
      </c>
      <c r="E194" s="25"/>
      <c r="F194" s="160" t="s">
        <v>1226</v>
      </c>
      <c r="G194" s="25"/>
      <c r="H194" s="25"/>
      <c r="J194" s="25"/>
      <c r="K194" s="25"/>
      <c r="L194" s="44"/>
      <c r="M194" s="57"/>
      <c r="N194" s="25"/>
      <c r="O194" s="25"/>
      <c r="P194" s="25"/>
      <c r="Q194" s="25"/>
      <c r="R194" s="25"/>
      <c r="S194" s="25"/>
      <c r="T194" s="58"/>
      <c r="AT194" s="6" t="s">
        <v>136</v>
      </c>
      <c r="AU194" s="6" t="s">
        <v>142</v>
      </c>
    </row>
    <row r="195" spans="2:65" s="6" customFormat="1" ht="15.75" customHeight="1">
      <c r="B195" s="24"/>
      <c r="C195" s="147" t="s">
        <v>940</v>
      </c>
      <c r="D195" s="147" t="s">
        <v>129</v>
      </c>
      <c r="E195" s="148" t="s">
        <v>1227</v>
      </c>
      <c r="F195" s="149" t="s">
        <v>1228</v>
      </c>
      <c r="G195" s="150" t="s">
        <v>205</v>
      </c>
      <c r="H195" s="151">
        <v>88</v>
      </c>
      <c r="I195" s="152"/>
      <c r="J195" s="153">
        <f>ROUND($I$195*$H$195,2)</f>
        <v>0</v>
      </c>
      <c r="K195" s="149"/>
      <c r="L195" s="44"/>
      <c r="M195" s="154"/>
      <c r="N195" s="155" t="s">
        <v>48</v>
      </c>
      <c r="O195" s="25"/>
      <c r="P195" s="25"/>
      <c r="Q195" s="156">
        <v>0</v>
      </c>
      <c r="R195" s="156">
        <f>$Q$195*$H$195</f>
        <v>0</v>
      </c>
      <c r="S195" s="156">
        <v>0</v>
      </c>
      <c r="T195" s="157">
        <f>$S$195*$H$195</f>
        <v>0</v>
      </c>
      <c r="AR195" s="91" t="s">
        <v>961</v>
      </c>
      <c r="AT195" s="91" t="s">
        <v>129</v>
      </c>
      <c r="AU195" s="91" t="s">
        <v>142</v>
      </c>
      <c r="AY195" s="6" t="s">
        <v>127</v>
      </c>
      <c r="BE195" s="158">
        <f>IF($N$195="základní",$J$195,0)</f>
        <v>0</v>
      </c>
      <c r="BF195" s="158">
        <f>IF($N$195="snížená",$J$195,0)</f>
        <v>0</v>
      </c>
      <c r="BG195" s="158">
        <f>IF($N$195="zákl. přenesená",$J$195,0)</f>
        <v>0</v>
      </c>
      <c r="BH195" s="158">
        <f>IF($N$195="sníž. přenesená",$J$195,0)</f>
        <v>0</v>
      </c>
      <c r="BI195" s="158">
        <f>IF($N$195="nulová",$J$195,0)</f>
        <v>0</v>
      </c>
      <c r="BJ195" s="91" t="s">
        <v>22</v>
      </c>
      <c r="BK195" s="158">
        <f>ROUND($I$195*$H$195,2)</f>
        <v>0</v>
      </c>
      <c r="BL195" s="91" t="s">
        <v>961</v>
      </c>
      <c r="BM195" s="91" t="s">
        <v>1229</v>
      </c>
    </row>
    <row r="196" spans="2:47" s="6" customFormat="1" ht="30.75" customHeight="1">
      <c r="B196" s="24"/>
      <c r="C196" s="25"/>
      <c r="D196" s="159" t="s">
        <v>136</v>
      </c>
      <c r="E196" s="25"/>
      <c r="F196" s="160" t="s">
        <v>1230</v>
      </c>
      <c r="G196" s="25"/>
      <c r="H196" s="25"/>
      <c r="J196" s="25"/>
      <c r="K196" s="25"/>
      <c r="L196" s="44"/>
      <c r="M196" s="57"/>
      <c r="N196" s="25"/>
      <c r="O196" s="25"/>
      <c r="P196" s="25"/>
      <c r="Q196" s="25"/>
      <c r="R196" s="25"/>
      <c r="S196" s="25"/>
      <c r="T196" s="58"/>
      <c r="AT196" s="6" t="s">
        <v>136</v>
      </c>
      <c r="AU196" s="6" t="s">
        <v>142</v>
      </c>
    </row>
    <row r="197" spans="2:63" s="202" customFormat="1" ht="21.75" customHeight="1">
      <c r="B197" s="203"/>
      <c r="C197" s="204"/>
      <c r="D197" s="204" t="s">
        <v>76</v>
      </c>
      <c r="E197" s="204" t="s">
        <v>222</v>
      </c>
      <c r="F197" s="204" t="s">
        <v>1231</v>
      </c>
      <c r="G197" s="204"/>
      <c r="H197" s="204"/>
      <c r="J197" s="205">
        <f>$BK$197</f>
        <v>0</v>
      </c>
      <c r="K197" s="204"/>
      <c r="L197" s="206"/>
      <c r="M197" s="207"/>
      <c r="N197" s="204"/>
      <c r="O197" s="204"/>
      <c r="P197" s="208">
        <f>SUM($P$198:$P$202)</f>
        <v>0</v>
      </c>
      <c r="Q197" s="204"/>
      <c r="R197" s="208">
        <f>SUM($R$198:$R$202)</f>
        <v>0</v>
      </c>
      <c r="S197" s="204"/>
      <c r="T197" s="209">
        <f>SUM($T$198:$T$202)</f>
        <v>0</v>
      </c>
      <c r="AR197" s="210" t="s">
        <v>22</v>
      </c>
      <c r="AT197" s="210" t="s">
        <v>76</v>
      </c>
      <c r="AU197" s="210" t="s">
        <v>142</v>
      </c>
      <c r="AY197" s="210" t="s">
        <v>127</v>
      </c>
      <c r="BK197" s="211">
        <f>SUM($BK$198:$BK$202)</f>
        <v>0</v>
      </c>
    </row>
    <row r="198" spans="2:65" s="6" customFormat="1" ht="15.75" customHeight="1">
      <c r="B198" s="24"/>
      <c r="C198" s="147" t="s">
        <v>1232</v>
      </c>
      <c r="D198" s="147" t="s">
        <v>129</v>
      </c>
      <c r="E198" s="148" t="s">
        <v>1233</v>
      </c>
      <c r="F198" s="149" t="s">
        <v>1234</v>
      </c>
      <c r="G198" s="150" t="s">
        <v>145</v>
      </c>
      <c r="H198" s="151">
        <v>9440</v>
      </c>
      <c r="I198" s="152"/>
      <c r="J198" s="153">
        <f>ROUND($I$198*$H$198,2)</f>
        <v>0</v>
      </c>
      <c r="K198" s="149"/>
      <c r="L198" s="44"/>
      <c r="M198" s="154"/>
      <c r="N198" s="155" t="s">
        <v>48</v>
      </c>
      <c r="O198" s="25"/>
      <c r="P198" s="25"/>
      <c r="Q198" s="156">
        <v>0</v>
      </c>
      <c r="R198" s="156">
        <f>$Q$198*$H$198</f>
        <v>0</v>
      </c>
      <c r="S198" s="156">
        <v>0</v>
      </c>
      <c r="T198" s="157">
        <f>$S$198*$H$198</f>
        <v>0</v>
      </c>
      <c r="AR198" s="91" t="s">
        <v>961</v>
      </c>
      <c r="AT198" s="91" t="s">
        <v>129</v>
      </c>
      <c r="AU198" s="91" t="s">
        <v>134</v>
      </c>
      <c r="AY198" s="6" t="s">
        <v>127</v>
      </c>
      <c r="BE198" s="158">
        <f>IF($N$198="základní",$J$198,0)</f>
        <v>0</v>
      </c>
      <c r="BF198" s="158">
        <f>IF($N$198="snížená",$J$198,0)</f>
        <v>0</v>
      </c>
      <c r="BG198" s="158">
        <f>IF($N$198="zákl. přenesená",$J$198,0)</f>
        <v>0</v>
      </c>
      <c r="BH198" s="158">
        <f>IF($N$198="sníž. přenesená",$J$198,0)</f>
        <v>0</v>
      </c>
      <c r="BI198" s="158">
        <f>IF($N$198="nulová",$J$198,0)</f>
        <v>0</v>
      </c>
      <c r="BJ198" s="91" t="s">
        <v>22</v>
      </c>
      <c r="BK198" s="158">
        <f>ROUND($I$198*$H$198,2)</f>
        <v>0</v>
      </c>
      <c r="BL198" s="91" t="s">
        <v>961</v>
      </c>
      <c r="BM198" s="91" t="s">
        <v>1235</v>
      </c>
    </row>
    <row r="199" spans="2:47" s="6" customFormat="1" ht="30.75" customHeight="1">
      <c r="B199" s="24"/>
      <c r="C199" s="25"/>
      <c r="D199" s="159" t="s">
        <v>136</v>
      </c>
      <c r="E199" s="25"/>
      <c r="F199" s="160" t="s">
        <v>1236</v>
      </c>
      <c r="G199" s="25"/>
      <c r="H199" s="25"/>
      <c r="J199" s="25"/>
      <c r="K199" s="25"/>
      <c r="L199" s="44"/>
      <c r="M199" s="57"/>
      <c r="N199" s="25"/>
      <c r="O199" s="25"/>
      <c r="P199" s="25"/>
      <c r="Q199" s="25"/>
      <c r="R199" s="25"/>
      <c r="S199" s="25"/>
      <c r="T199" s="58"/>
      <c r="AT199" s="6" t="s">
        <v>136</v>
      </c>
      <c r="AU199" s="6" t="s">
        <v>134</v>
      </c>
    </row>
    <row r="200" spans="2:65" s="6" customFormat="1" ht="15.75" customHeight="1">
      <c r="B200" s="24"/>
      <c r="C200" s="147" t="s">
        <v>1237</v>
      </c>
      <c r="D200" s="147" t="s">
        <v>129</v>
      </c>
      <c r="E200" s="148" t="s">
        <v>1238</v>
      </c>
      <c r="F200" s="149" t="s">
        <v>965</v>
      </c>
      <c r="G200" s="150" t="s">
        <v>828</v>
      </c>
      <c r="H200" s="151">
        <v>188.8</v>
      </c>
      <c r="I200" s="152"/>
      <c r="J200" s="153">
        <f>ROUND($I$200*$H$200,2)</f>
        <v>0</v>
      </c>
      <c r="K200" s="149"/>
      <c r="L200" s="44"/>
      <c r="M200" s="154"/>
      <c r="N200" s="155" t="s">
        <v>48</v>
      </c>
      <c r="O200" s="25"/>
      <c r="P200" s="25"/>
      <c r="Q200" s="156">
        <v>0</v>
      </c>
      <c r="R200" s="156">
        <f>$Q$200*$H$200</f>
        <v>0</v>
      </c>
      <c r="S200" s="156">
        <v>0</v>
      </c>
      <c r="T200" s="157">
        <f>$S$200*$H$200</f>
        <v>0</v>
      </c>
      <c r="AR200" s="91" t="s">
        <v>961</v>
      </c>
      <c r="AT200" s="91" t="s">
        <v>129</v>
      </c>
      <c r="AU200" s="91" t="s">
        <v>134</v>
      </c>
      <c r="AY200" s="6" t="s">
        <v>127</v>
      </c>
      <c r="BE200" s="158">
        <f>IF($N$200="základní",$J$200,0)</f>
        <v>0</v>
      </c>
      <c r="BF200" s="158">
        <f>IF($N$200="snížená",$J$200,0)</f>
        <v>0</v>
      </c>
      <c r="BG200" s="158">
        <f>IF($N$200="zákl. přenesená",$J$200,0)</f>
        <v>0</v>
      </c>
      <c r="BH200" s="158">
        <f>IF($N$200="sníž. přenesená",$J$200,0)</f>
        <v>0</v>
      </c>
      <c r="BI200" s="158">
        <f>IF($N$200="nulová",$J$200,0)</f>
        <v>0</v>
      </c>
      <c r="BJ200" s="91" t="s">
        <v>22</v>
      </c>
      <c r="BK200" s="158">
        <f>ROUND($I$200*$H$200,2)</f>
        <v>0</v>
      </c>
      <c r="BL200" s="91" t="s">
        <v>961</v>
      </c>
      <c r="BM200" s="91" t="s">
        <v>1239</v>
      </c>
    </row>
    <row r="201" spans="2:51" s="6" customFormat="1" ht="15.75" customHeight="1">
      <c r="B201" s="161"/>
      <c r="C201" s="162"/>
      <c r="D201" s="159" t="s">
        <v>147</v>
      </c>
      <c r="E201" s="163"/>
      <c r="F201" s="163" t="s">
        <v>1240</v>
      </c>
      <c r="G201" s="162"/>
      <c r="H201" s="164">
        <v>188.8</v>
      </c>
      <c r="J201" s="162"/>
      <c r="K201" s="162"/>
      <c r="L201" s="165"/>
      <c r="M201" s="166"/>
      <c r="N201" s="162"/>
      <c r="O201" s="162"/>
      <c r="P201" s="162"/>
      <c r="Q201" s="162"/>
      <c r="R201" s="162"/>
      <c r="S201" s="162"/>
      <c r="T201" s="167"/>
      <c r="AT201" s="168" t="s">
        <v>147</v>
      </c>
      <c r="AU201" s="168" t="s">
        <v>134</v>
      </c>
      <c r="AV201" s="168" t="s">
        <v>21</v>
      </c>
      <c r="AW201" s="168" t="s">
        <v>106</v>
      </c>
      <c r="AX201" s="168" t="s">
        <v>77</v>
      </c>
      <c r="AY201" s="168" t="s">
        <v>127</v>
      </c>
    </row>
    <row r="202" spans="2:51" s="6" customFormat="1" ht="15.75" customHeight="1">
      <c r="B202" s="170"/>
      <c r="C202" s="171"/>
      <c r="D202" s="169" t="s">
        <v>147</v>
      </c>
      <c r="E202" s="171"/>
      <c r="F202" s="172" t="s">
        <v>151</v>
      </c>
      <c r="G202" s="171"/>
      <c r="H202" s="173">
        <v>188.8</v>
      </c>
      <c r="J202" s="171"/>
      <c r="K202" s="171"/>
      <c r="L202" s="174"/>
      <c r="M202" s="212"/>
      <c r="N202" s="213"/>
      <c r="O202" s="213"/>
      <c r="P202" s="213"/>
      <c r="Q202" s="213"/>
      <c r="R202" s="213"/>
      <c r="S202" s="213"/>
      <c r="T202" s="214"/>
      <c r="AT202" s="177" t="s">
        <v>147</v>
      </c>
      <c r="AU202" s="177" t="s">
        <v>134</v>
      </c>
      <c r="AV202" s="177" t="s">
        <v>134</v>
      </c>
      <c r="AW202" s="177" t="s">
        <v>106</v>
      </c>
      <c r="AX202" s="177" t="s">
        <v>22</v>
      </c>
      <c r="AY202" s="177" t="s">
        <v>127</v>
      </c>
    </row>
    <row r="203" spans="2:12" s="6" customFormat="1" ht="7.5" customHeight="1">
      <c r="B203" s="39"/>
      <c r="C203" s="40"/>
      <c r="D203" s="40"/>
      <c r="E203" s="40"/>
      <c r="F203" s="40"/>
      <c r="G203" s="40"/>
      <c r="H203" s="40"/>
      <c r="I203" s="103"/>
      <c r="J203" s="40"/>
      <c r="K203" s="40"/>
      <c r="L203" s="44"/>
    </row>
    <row r="480" s="2" customFormat="1" ht="14.25" customHeight="1"/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8"/>
      <c r="C1" s="218"/>
      <c r="D1" s="217" t="s">
        <v>1</v>
      </c>
      <c r="E1" s="218"/>
      <c r="F1" s="219" t="s">
        <v>1282</v>
      </c>
      <c r="G1" s="336" t="s">
        <v>1283</v>
      </c>
      <c r="H1" s="336"/>
      <c r="I1" s="218"/>
      <c r="J1" s="219" t="s">
        <v>1284</v>
      </c>
      <c r="K1" s="217" t="s">
        <v>97</v>
      </c>
      <c r="L1" s="219" t="s">
        <v>1285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9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98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7" t="str">
        <f>'Rekapitulace stavby'!$K$6</f>
        <v>Revitalizace parku ¸¸Městské sady¨</v>
      </c>
      <c r="F7" s="329"/>
      <c r="G7" s="329"/>
      <c r="H7" s="329"/>
      <c r="J7" s="11"/>
      <c r="K7" s="13"/>
    </row>
    <row r="8" spans="2:11" s="6" customFormat="1" ht="15.75" customHeight="1">
      <c r="B8" s="24"/>
      <c r="C8" s="25"/>
      <c r="D8" s="19" t="s">
        <v>99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314" t="s">
        <v>1241</v>
      </c>
      <c r="F9" s="317"/>
      <c r="G9" s="317"/>
      <c r="H9" s="317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 t="s">
        <v>21</v>
      </c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04.11.2014</v>
      </c>
      <c r="K12" s="28"/>
    </row>
    <row r="13" spans="2:11" s="6" customFormat="1" ht="22.5" customHeight="1">
      <c r="B13" s="24"/>
      <c r="C13" s="25"/>
      <c r="D13" s="16" t="s">
        <v>28</v>
      </c>
      <c r="E13" s="25"/>
      <c r="F13" s="21" t="s">
        <v>101</v>
      </c>
      <c r="G13" s="25"/>
      <c r="H13" s="25"/>
      <c r="I13" s="90" t="s">
        <v>30</v>
      </c>
      <c r="J13" s="21" t="s">
        <v>31</v>
      </c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1" customFormat="1" ht="15.75" customHeight="1">
      <c r="B24" s="92"/>
      <c r="C24" s="93"/>
      <c r="D24" s="93"/>
      <c r="E24" s="332"/>
      <c r="F24" s="338"/>
      <c r="G24" s="338"/>
      <c r="H24" s="338"/>
      <c r="J24" s="93"/>
      <c r="K24" s="94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5"/>
    </row>
    <row r="27" spans="2:11" s="6" customFormat="1" ht="26.25" customHeight="1">
      <c r="B27" s="24"/>
      <c r="C27" s="25"/>
      <c r="D27" s="96" t="s">
        <v>43</v>
      </c>
      <c r="E27" s="25"/>
      <c r="F27" s="25"/>
      <c r="G27" s="25"/>
      <c r="H27" s="25"/>
      <c r="J27" s="68">
        <f>ROUND($J$77,2)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5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7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8">
        <f>ROUND(SUM($BE$77:$BE$92),2)</f>
        <v>0</v>
      </c>
      <c r="G30" s="25"/>
      <c r="H30" s="25"/>
      <c r="I30" s="99">
        <v>0.21</v>
      </c>
      <c r="J30" s="98">
        <f>ROUND(SUM($BE$77:$BE$92)*$I$30,2)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8">
        <f>ROUND(SUM($BF$77:$BF$92),2)</f>
        <v>0</v>
      </c>
      <c r="G31" s="25"/>
      <c r="H31" s="25"/>
      <c r="I31" s="99">
        <v>0.15</v>
      </c>
      <c r="J31" s="98">
        <f>ROUND(SUM($BF$77:$BF$92)*$I$31,2)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8">
        <f>ROUND(SUM($BG$77:$BG$92),2)</f>
        <v>0</v>
      </c>
      <c r="G32" s="25"/>
      <c r="H32" s="25"/>
      <c r="I32" s="99">
        <v>0.21</v>
      </c>
      <c r="J32" s="98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8">
        <f>ROUND(SUM($BH$77:$BH$92),2)</f>
        <v>0</v>
      </c>
      <c r="G33" s="25"/>
      <c r="H33" s="25"/>
      <c r="I33" s="99">
        <v>0.15</v>
      </c>
      <c r="J33" s="98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8">
        <f>ROUND(SUM($BI$77:$BI$92),2)</f>
        <v>0</v>
      </c>
      <c r="G34" s="25"/>
      <c r="H34" s="25"/>
      <c r="I34" s="99">
        <v>0</v>
      </c>
      <c r="J34" s="98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100" t="s">
        <v>54</v>
      </c>
      <c r="H36" s="36" t="s">
        <v>55</v>
      </c>
      <c r="I36" s="101"/>
      <c r="J36" s="37">
        <f>ROUND(SUM($J$27:$J$34),2)</f>
        <v>0</v>
      </c>
      <c r="K36" s="102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3"/>
      <c r="J37" s="40"/>
      <c r="K37" s="41"/>
    </row>
    <row r="41" spans="2:11" s="6" customFormat="1" ht="7.5" customHeight="1">
      <c r="B41" s="104"/>
      <c r="C41" s="105"/>
      <c r="D41" s="105"/>
      <c r="E41" s="105"/>
      <c r="F41" s="105"/>
      <c r="G41" s="105"/>
      <c r="H41" s="105"/>
      <c r="I41" s="105"/>
      <c r="J41" s="105"/>
      <c r="K41" s="106"/>
    </row>
    <row r="42" spans="2:11" s="6" customFormat="1" ht="37.5" customHeight="1">
      <c r="B42" s="24"/>
      <c r="C42" s="12" t="s">
        <v>102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337" t="str">
        <f>$E$7</f>
        <v>Revitalizace parku ¸¸Městské sady¨</v>
      </c>
      <c r="F45" s="317"/>
      <c r="G45" s="317"/>
      <c r="H45" s="317"/>
      <c r="J45" s="25"/>
      <c r="K45" s="28"/>
    </row>
    <row r="46" spans="2:11" s="6" customFormat="1" ht="15" customHeight="1">
      <c r="B46" s="24"/>
      <c r="C46" s="19" t="s">
        <v>99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314" t="str">
        <f>$E$9</f>
        <v>VRN - VRN Vedlejší rozpočtové náklady</v>
      </c>
      <c r="F47" s="317"/>
      <c r="G47" s="317"/>
      <c r="H47" s="317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Cheb, ulice Májová</v>
      </c>
      <c r="G49" s="25"/>
      <c r="H49" s="25"/>
      <c r="I49" s="89" t="s">
        <v>25</v>
      </c>
      <c r="J49" s="53" t="str">
        <f>IF($J$12="","",$J$12)</f>
        <v>04.11.2014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Cheb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7" t="s">
        <v>103</v>
      </c>
      <c r="D54" s="33"/>
      <c r="E54" s="33"/>
      <c r="F54" s="33"/>
      <c r="G54" s="33"/>
      <c r="H54" s="33"/>
      <c r="I54" s="108"/>
      <c r="J54" s="109" t="s">
        <v>104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105</v>
      </c>
      <c r="D56" s="25"/>
      <c r="E56" s="25"/>
      <c r="F56" s="25"/>
      <c r="G56" s="25"/>
      <c r="H56" s="25"/>
      <c r="J56" s="68">
        <f>ROUND($J$77,2)</f>
        <v>0</v>
      </c>
      <c r="K56" s="28"/>
      <c r="AU56" s="6" t="s">
        <v>106</v>
      </c>
    </row>
    <row r="57" spans="2:11" s="74" customFormat="1" ht="25.5" customHeight="1">
      <c r="B57" s="110"/>
      <c r="C57" s="111"/>
      <c r="D57" s="112" t="s">
        <v>1242</v>
      </c>
      <c r="E57" s="112"/>
      <c r="F57" s="112"/>
      <c r="G57" s="112"/>
      <c r="H57" s="112"/>
      <c r="I57" s="113"/>
      <c r="J57" s="114">
        <f>ROUND($J$78,2)</f>
        <v>0</v>
      </c>
      <c r="K57" s="115"/>
    </row>
    <row r="58" spans="2:11" s="6" customFormat="1" ht="22.5" customHeight="1">
      <c r="B58" s="24"/>
      <c r="C58" s="25"/>
      <c r="D58" s="25"/>
      <c r="E58" s="25"/>
      <c r="F58" s="25"/>
      <c r="G58" s="25"/>
      <c r="H58" s="25"/>
      <c r="J58" s="25"/>
      <c r="K58" s="28"/>
    </row>
    <row r="59" spans="2:11" s="6" customFormat="1" ht="7.5" customHeight="1">
      <c r="B59" s="39"/>
      <c r="C59" s="40"/>
      <c r="D59" s="40"/>
      <c r="E59" s="40"/>
      <c r="F59" s="40"/>
      <c r="G59" s="40"/>
      <c r="H59" s="40"/>
      <c r="I59" s="103"/>
      <c r="J59" s="40"/>
      <c r="K59" s="41"/>
    </row>
    <row r="63" spans="2:12" s="6" customFormat="1" ht="7.5" customHeight="1">
      <c r="B63" s="42"/>
      <c r="C63" s="43"/>
      <c r="D63" s="43"/>
      <c r="E63" s="43"/>
      <c r="F63" s="43"/>
      <c r="G63" s="43"/>
      <c r="H63" s="43"/>
      <c r="I63" s="105"/>
      <c r="J63" s="43"/>
      <c r="K63" s="43"/>
      <c r="L63" s="44"/>
    </row>
    <row r="64" spans="2:12" s="6" customFormat="1" ht="37.5" customHeight="1">
      <c r="B64" s="24"/>
      <c r="C64" s="12" t="s">
        <v>110</v>
      </c>
      <c r="D64" s="25"/>
      <c r="E64" s="25"/>
      <c r="F64" s="25"/>
      <c r="G64" s="25"/>
      <c r="H64" s="25"/>
      <c r="J64" s="25"/>
      <c r="K64" s="25"/>
      <c r="L64" s="44"/>
    </row>
    <row r="65" spans="2:12" s="6" customFormat="1" ht="7.5" customHeight="1">
      <c r="B65" s="24"/>
      <c r="C65" s="25"/>
      <c r="D65" s="25"/>
      <c r="E65" s="25"/>
      <c r="F65" s="25"/>
      <c r="G65" s="25"/>
      <c r="H65" s="25"/>
      <c r="J65" s="25"/>
      <c r="K65" s="25"/>
      <c r="L65" s="44"/>
    </row>
    <row r="66" spans="2:12" s="6" customFormat="1" ht="15" customHeight="1">
      <c r="B66" s="24"/>
      <c r="C66" s="19" t="s">
        <v>15</v>
      </c>
      <c r="D66" s="25"/>
      <c r="E66" s="25"/>
      <c r="F66" s="25"/>
      <c r="G66" s="25"/>
      <c r="H66" s="25"/>
      <c r="J66" s="25"/>
      <c r="K66" s="25"/>
      <c r="L66" s="44"/>
    </row>
    <row r="67" spans="2:12" s="6" customFormat="1" ht="16.5" customHeight="1">
      <c r="B67" s="24"/>
      <c r="C67" s="25"/>
      <c r="D67" s="25"/>
      <c r="E67" s="337" t="str">
        <f>$E$7</f>
        <v>Revitalizace parku ¸¸Městské sady¨</v>
      </c>
      <c r="F67" s="317"/>
      <c r="G67" s="317"/>
      <c r="H67" s="317"/>
      <c r="J67" s="25"/>
      <c r="K67" s="25"/>
      <c r="L67" s="44"/>
    </row>
    <row r="68" spans="2:12" s="6" customFormat="1" ht="15" customHeight="1">
      <c r="B68" s="24"/>
      <c r="C68" s="19" t="s">
        <v>99</v>
      </c>
      <c r="D68" s="25"/>
      <c r="E68" s="25"/>
      <c r="F68" s="25"/>
      <c r="G68" s="25"/>
      <c r="H68" s="25"/>
      <c r="J68" s="25"/>
      <c r="K68" s="25"/>
      <c r="L68" s="44"/>
    </row>
    <row r="69" spans="2:12" s="6" customFormat="1" ht="19.5" customHeight="1">
      <c r="B69" s="24"/>
      <c r="C69" s="25"/>
      <c r="D69" s="25"/>
      <c r="E69" s="314" t="str">
        <f>$E$9</f>
        <v>VRN - VRN Vedlejší rozpočtové náklady</v>
      </c>
      <c r="F69" s="317"/>
      <c r="G69" s="317"/>
      <c r="H69" s="317"/>
      <c r="J69" s="25"/>
      <c r="K69" s="25"/>
      <c r="L69" s="44"/>
    </row>
    <row r="70" spans="2:12" s="6" customFormat="1" ht="7.5" customHeight="1">
      <c r="B70" s="24"/>
      <c r="C70" s="25"/>
      <c r="D70" s="25"/>
      <c r="E70" s="25"/>
      <c r="F70" s="25"/>
      <c r="G70" s="25"/>
      <c r="H70" s="25"/>
      <c r="J70" s="25"/>
      <c r="K70" s="25"/>
      <c r="L70" s="44"/>
    </row>
    <row r="71" spans="2:12" s="6" customFormat="1" ht="18.75" customHeight="1">
      <c r="B71" s="24"/>
      <c r="C71" s="19" t="s">
        <v>23</v>
      </c>
      <c r="D71" s="25"/>
      <c r="E71" s="25"/>
      <c r="F71" s="17" t="str">
        <f>$F$12</f>
        <v>Cheb, ulice Májová</v>
      </c>
      <c r="G71" s="25"/>
      <c r="H71" s="25"/>
      <c r="I71" s="89" t="s">
        <v>25</v>
      </c>
      <c r="J71" s="53" t="str">
        <f>IF($J$12="","",$J$12)</f>
        <v>04.11.2014</v>
      </c>
      <c r="K71" s="25"/>
      <c r="L71" s="44"/>
    </row>
    <row r="72" spans="2:12" s="6" customFormat="1" ht="7.5" customHeight="1">
      <c r="B72" s="24"/>
      <c r="C72" s="25"/>
      <c r="D72" s="25"/>
      <c r="E72" s="25"/>
      <c r="F72" s="25"/>
      <c r="G72" s="25"/>
      <c r="H72" s="25"/>
      <c r="J72" s="25"/>
      <c r="K72" s="25"/>
      <c r="L72" s="44"/>
    </row>
    <row r="73" spans="2:12" s="6" customFormat="1" ht="15.75" customHeight="1">
      <c r="B73" s="24"/>
      <c r="C73" s="19" t="s">
        <v>33</v>
      </c>
      <c r="D73" s="25"/>
      <c r="E73" s="25"/>
      <c r="F73" s="17" t="str">
        <f>$E$15</f>
        <v>Město Cheb</v>
      </c>
      <c r="G73" s="25"/>
      <c r="H73" s="25"/>
      <c r="I73" s="89" t="s">
        <v>39</v>
      </c>
      <c r="J73" s="17" t="str">
        <f>$E$21</f>
        <v>DSVA s.r.o.</v>
      </c>
      <c r="K73" s="25"/>
      <c r="L73" s="44"/>
    </row>
    <row r="74" spans="2:12" s="6" customFormat="1" ht="15" customHeight="1">
      <c r="B74" s="24"/>
      <c r="C74" s="19" t="s">
        <v>37</v>
      </c>
      <c r="D74" s="25"/>
      <c r="E74" s="25"/>
      <c r="F74" s="17">
        <f>IF($E$18="","",$E$18)</f>
      </c>
      <c r="G74" s="25"/>
      <c r="H74" s="25"/>
      <c r="J74" s="25"/>
      <c r="K74" s="25"/>
      <c r="L74" s="44"/>
    </row>
    <row r="75" spans="2:12" s="6" customFormat="1" ht="11.25" customHeight="1">
      <c r="B75" s="24"/>
      <c r="C75" s="25"/>
      <c r="D75" s="25"/>
      <c r="E75" s="25"/>
      <c r="F75" s="25"/>
      <c r="G75" s="25"/>
      <c r="H75" s="25"/>
      <c r="J75" s="25"/>
      <c r="K75" s="25"/>
      <c r="L75" s="44"/>
    </row>
    <row r="76" spans="2:20" s="123" customFormat="1" ht="30" customHeight="1">
      <c r="B76" s="124"/>
      <c r="C76" s="125" t="s">
        <v>111</v>
      </c>
      <c r="D76" s="126" t="s">
        <v>62</v>
      </c>
      <c r="E76" s="126" t="s">
        <v>58</v>
      </c>
      <c r="F76" s="126" t="s">
        <v>112</v>
      </c>
      <c r="G76" s="126" t="s">
        <v>113</v>
      </c>
      <c r="H76" s="126" t="s">
        <v>114</v>
      </c>
      <c r="I76" s="127" t="s">
        <v>115</v>
      </c>
      <c r="J76" s="126" t="s">
        <v>116</v>
      </c>
      <c r="K76" s="128" t="s">
        <v>117</v>
      </c>
      <c r="L76" s="129"/>
      <c r="M76" s="60" t="s">
        <v>118</v>
      </c>
      <c r="N76" s="61" t="s">
        <v>47</v>
      </c>
      <c r="O76" s="61" t="s">
        <v>119</v>
      </c>
      <c r="P76" s="61" t="s">
        <v>120</v>
      </c>
      <c r="Q76" s="61" t="s">
        <v>121</v>
      </c>
      <c r="R76" s="61" t="s">
        <v>122</v>
      </c>
      <c r="S76" s="61" t="s">
        <v>123</v>
      </c>
      <c r="T76" s="62" t="s">
        <v>124</v>
      </c>
    </row>
    <row r="77" spans="2:63" s="6" customFormat="1" ht="30" customHeight="1">
      <c r="B77" s="24"/>
      <c r="C77" s="67" t="s">
        <v>105</v>
      </c>
      <c r="D77" s="25"/>
      <c r="E77" s="25"/>
      <c r="F77" s="25"/>
      <c r="G77" s="25"/>
      <c r="H77" s="25"/>
      <c r="J77" s="130">
        <f>$BK$77</f>
        <v>0</v>
      </c>
      <c r="K77" s="25"/>
      <c r="L77" s="44"/>
      <c r="M77" s="64"/>
      <c r="N77" s="65"/>
      <c r="O77" s="65"/>
      <c r="P77" s="131">
        <f>$P$78</f>
        <v>0</v>
      </c>
      <c r="Q77" s="65"/>
      <c r="R77" s="131">
        <f>$R$78</f>
        <v>0</v>
      </c>
      <c r="S77" s="65"/>
      <c r="T77" s="132">
        <f>$T$78</f>
        <v>0</v>
      </c>
      <c r="AT77" s="6" t="s">
        <v>76</v>
      </c>
      <c r="AU77" s="6" t="s">
        <v>106</v>
      </c>
      <c r="BK77" s="133">
        <f>$BK$78</f>
        <v>0</v>
      </c>
    </row>
    <row r="78" spans="2:63" s="134" customFormat="1" ht="37.5" customHeight="1">
      <c r="B78" s="135"/>
      <c r="C78" s="136"/>
      <c r="D78" s="136" t="s">
        <v>76</v>
      </c>
      <c r="E78" s="137" t="s">
        <v>1243</v>
      </c>
      <c r="F78" s="137" t="s">
        <v>1244</v>
      </c>
      <c r="G78" s="136"/>
      <c r="H78" s="136"/>
      <c r="J78" s="138">
        <f>$BK$78</f>
        <v>0</v>
      </c>
      <c r="K78" s="136"/>
      <c r="L78" s="139"/>
      <c r="M78" s="140"/>
      <c r="N78" s="136"/>
      <c r="O78" s="136"/>
      <c r="P78" s="141">
        <f>SUM($P$79:$P$92)</f>
        <v>0</v>
      </c>
      <c r="Q78" s="136"/>
      <c r="R78" s="141">
        <f>SUM($R$79:$R$92)</f>
        <v>0</v>
      </c>
      <c r="S78" s="136"/>
      <c r="T78" s="142">
        <f>SUM($T$79:$T$92)</f>
        <v>0</v>
      </c>
      <c r="AR78" s="143" t="s">
        <v>134</v>
      </c>
      <c r="AT78" s="143" t="s">
        <v>76</v>
      </c>
      <c r="AU78" s="143" t="s">
        <v>77</v>
      </c>
      <c r="AY78" s="143" t="s">
        <v>127</v>
      </c>
      <c r="BK78" s="144">
        <f>SUM($BK$79:$BK$92)</f>
        <v>0</v>
      </c>
    </row>
    <row r="79" spans="2:65" s="6" customFormat="1" ht="15.75" customHeight="1">
      <c r="B79" s="24"/>
      <c r="C79" s="147" t="s">
        <v>22</v>
      </c>
      <c r="D79" s="147" t="s">
        <v>129</v>
      </c>
      <c r="E79" s="148" t="s">
        <v>1245</v>
      </c>
      <c r="F79" s="149" t="s">
        <v>1246</v>
      </c>
      <c r="G79" s="150" t="s">
        <v>1247</v>
      </c>
      <c r="H79" s="151">
        <v>1</v>
      </c>
      <c r="I79" s="152"/>
      <c r="J79" s="153">
        <f>ROUND($I$79*$H$79,2)</f>
        <v>0</v>
      </c>
      <c r="K79" s="149"/>
      <c r="L79" s="44"/>
      <c r="M79" s="154"/>
      <c r="N79" s="155" t="s">
        <v>48</v>
      </c>
      <c r="O79" s="25"/>
      <c r="P79" s="25"/>
      <c r="Q79" s="156">
        <v>0</v>
      </c>
      <c r="R79" s="156">
        <f>$Q$79*$H$79</f>
        <v>0</v>
      </c>
      <c r="S79" s="156">
        <v>0</v>
      </c>
      <c r="T79" s="157">
        <f>$S$79*$H$79</f>
        <v>0</v>
      </c>
      <c r="AR79" s="91" t="s">
        <v>961</v>
      </c>
      <c r="AT79" s="91" t="s">
        <v>129</v>
      </c>
      <c r="AU79" s="91" t="s">
        <v>22</v>
      </c>
      <c r="AY79" s="6" t="s">
        <v>127</v>
      </c>
      <c r="BE79" s="158">
        <f>IF($N$79="základní",$J$79,0)</f>
        <v>0</v>
      </c>
      <c r="BF79" s="158">
        <f>IF($N$79="snížená",$J$79,0)</f>
        <v>0</v>
      </c>
      <c r="BG79" s="158">
        <f>IF($N$79="zákl. přenesená",$J$79,0)</f>
        <v>0</v>
      </c>
      <c r="BH79" s="158">
        <f>IF($N$79="sníž. přenesená",$J$79,0)</f>
        <v>0</v>
      </c>
      <c r="BI79" s="158">
        <f>IF($N$79="nulová",$J$79,0)</f>
        <v>0</v>
      </c>
      <c r="BJ79" s="91" t="s">
        <v>22</v>
      </c>
      <c r="BK79" s="158">
        <f>ROUND($I$79*$H$79,2)</f>
        <v>0</v>
      </c>
      <c r="BL79" s="91" t="s">
        <v>961</v>
      </c>
      <c r="BM79" s="91" t="s">
        <v>1248</v>
      </c>
    </row>
    <row r="80" spans="2:65" s="6" customFormat="1" ht="15.75" customHeight="1">
      <c r="B80" s="24"/>
      <c r="C80" s="150" t="s">
        <v>21</v>
      </c>
      <c r="D80" s="150" t="s">
        <v>129</v>
      </c>
      <c r="E80" s="148" t="s">
        <v>1249</v>
      </c>
      <c r="F80" s="149" t="s">
        <v>1250</v>
      </c>
      <c r="G80" s="150" t="s">
        <v>1247</v>
      </c>
      <c r="H80" s="151">
        <v>1</v>
      </c>
      <c r="I80" s="152"/>
      <c r="J80" s="153">
        <f>ROUND($I$80*$H$80,2)</f>
        <v>0</v>
      </c>
      <c r="K80" s="149"/>
      <c r="L80" s="44"/>
      <c r="M80" s="154"/>
      <c r="N80" s="155" t="s">
        <v>48</v>
      </c>
      <c r="O80" s="25"/>
      <c r="P80" s="25"/>
      <c r="Q80" s="156">
        <v>0</v>
      </c>
      <c r="R80" s="156">
        <f>$Q$80*$H$80</f>
        <v>0</v>
      </c>
      <c r="S80" s="156">
        <v>0</v>
      </c>
      <c r="T80" s="157">
        <f>$S$80*$H$80</f>
        <v>0</v>
      </c>
      <c r="AR80" s="91" t="s">
        <v>961</v>
      </c>
      <c r="AT80" s="91" t="s">
        <v>129</v>
      </c>
      <c r="AU80" s="91" t="s">
        <v>22</v>
      </c>
      <c r="AY80" s="91" t="s">
        <v>127</v>
      </c>
      <c r="BE80" s="158">
        <f>IF($N$80="základní",$J$80,0)</f>
        <v>0</v>
      </c>
      <c r="BF80" s="158">
        <f>IF($N$80="snížená",$J$80,0)</f>
        <v>0</v>
      </c>
      <c r="BG80" s="158">
        <f>IF($N$80="zákl. přenesená",$J$80,0)</f>
        <v>0</v>
      </c>
      <c r="BH80" s="158">
        <f>IF($N$80="sníž. přenesená",$J$80,0)</f>
        <v>0</v>
      </c>
      <c r="BI80" s="158">
        <f>IF($N$80="nulová",$J$80,0)</f>
        <v>0</v>
      </c>
      <c r="BJ80" s="91" t="s">
        <v>22</v>
      </c>
      <c r="BK80" s="158">
        <f>ROUND($I$80*$H$80,2)</f>
        <v>0</v>
      </c>
      <c r="BL80" s="91" t="s">
        <v>961</v>
      </c>
      <c r="BM80" s="91" t="s">
        <v>1251</v>
      </c>
    </row>
    <row r="81" spans="2:47" s="6" customFormat="1" ht="30.75" customHeight="1">
      <c r="B81" s="24"/>
      <c r="C81" s="25"/>
      <c r="D81" s="159" t="s">
        <v>136</v>
      </c>
      <c r="E81" s="25"/>
      <c r="F81" s="160" t="s">
        <v>1252</v>
      </c>
      <c r="G81" s="25"/>
      <c r="H81" s="25"/>
      <c r="J81" s="25"/>
      <c r="K81" s="25"/>
      <c r="L81" s="44"/>
      <c r="M81" s="57"/>
      <c r="N81" s="25"/>
      <c r="O81" s="25"/>
      <c r="P81" s="25"/>
      <c r="Q81" s="25"/>
      <c r="R81" s="25"/>
      <c r="S81" s="25"/>
      <c r="T81" s="58"/>
      <c r="AT81" s="6" t="s">
        <v>136</v>
      </c>
      <c r="AU81" s="6" t="s">
        <v>22</v>
      </c>
    </row>
    <row r="82" spans="2:65" s="6" customFormat="1" ht="15.75" customHeight="1">
      <c r="B82" s="24"/>
      <c r="C82" s="147" t="s">
        <v>142</v>
      </c>
      <c r="D82" s="147" t="s">
        <v>129</v>
      </c>
      <c r="E82" s="148" t="s">
        <v>1253</v>
      </c>
      <c r="F82" s="149" t="s">
        <v>1254</v>
      </c>
      <c r="G82" s="150" t="s">
        <v>1247</v>
      </c>
      <c r="H82" s="151">
        <v>1</v>
      </c>
      <c r="I82" s="152"/>
      <c r="J82" s="153">
        <f>ROUND($I$82*$H$82,2)</f>
        <v>0</v>
      </c>
      <c r="K82" s="149"/>
      <c r="L82" s="44"/>
      <c r="M82" s="154"/>
      <c r="N82" s="155" t="s">
        <v>48</v>
      </c>
      <c r="O82" s="25"/>
      <c r="P82" s="25"/>
      <c r="Q82" s="156">
        <v>0</v>
      </c>
      <c r="R82" s="156">
        <f>$Q$82*$H$82</f>
        <v>0</v>
      </c>
      <c r="S82" s="156">
        <v>0</v>
      </c>
      <c r="T82" s="157">
        <f>$S$82*$H$82</f>
        <v>0</v>
      </c>
      <c r="AR82" s="91" t="s">
        <v>961</v>
      </c>
      <c r="AT82" s="91" t="s">
        <v>129</v>
      </c>
      <c r="AU82" s="91" t="s">
        <v>22</v>
      </c>
      <c r="AY82" s="6" t="s">
        <v>127</v>
      </c>
      <c r="BE82" s="158">
        <f>IF($N$82="základní",$J$82,0)</f>
        <v>0</v>
      </c>
      <c r="BF82" s="158">
        <f>IF($N$82="snížená",$J$82,0)</f>
        <v>0</v>
      </c>
      <c r="BG82" s="158">
        <f>IF($N$82="zákl. přenesená",$J$82,0)</f>
        <v>0</v>
      </c>
      <c r="BH82" s="158">
        <f>IF($N$82="sníž. přenesená",$J$82,0)</f>
        <v>0</v>
      </c>
      <c r="BI82" s="158">
        <f>IF($N$82="nulová",$J$82,0)</f>
        <v>0</v>
      </c>
      <c r="BJ82" s="91" t="s">
        <v>22</v>
      </c>
      <c r="BK82" s="158">
        <f>ROUND($I$82*$H$82,2)</f>
        <v>0</v>
      </c>
      <c r="BL82" s="91" t="s">
        <v>961</v>
      </c>
      <c r="BM82" s="91" t="s">
        <v>1255</v>
      </c>
    </row>
    <row r="83" spans="2:65" s="6" customFormat="1" ht="15.75" customHeight="1">
      <c r="B83" s="24"/>
      <c r="C83" s="150" t="s">
        <v>134</v>
      </c>
      <c r="D83" s="150" t="s">
        <v>129</v>
      </c>
      <c r="E83" s="148" t="s">
        <v>1256</v>
      </c>
      <c r="F83" s="149" t="s">
        <v>1257</v>
      </c>
      <c r="G83" s="150" t="s">
        <v>1247</v>
      </c>
      <c r="H83" s="151">
        <v>1</v>
      </c>
      <c r="I83" s="152"/>
      <c r="J83" s="153">
        <f>ROUND($I$83*$H$83,2)</f>
        <v>0</v>
      </c>
      <c r="K83" s="149"/>
      <c r="L83" s="44"/>
      <c r="M83" s="154"/>
      <c r="N83" s="155" t="s">
        <v>48</v>
      </c>
      <c r="O83" s="25"/>
      <c r="P83" s="25"/>
      <c r="Q83" s="156">
        <v>0</v>
      </c>
      <c r="R83" s="156">
        <f>$Q$83*$H$83</f>
        <v>0</v>
      </c>
      <c r="S83" s="156">
        <v>0</v>
      </c>
      <c r="T83" s="157">
        <f>$S$83*$H$83</f>
        <v>0</v>
      </c>
      <c r="AR83" s="91" t="s">
        <v>961</v>
      </c>
      <c r="AT83" s="91" t="s">
        <v>129</v>
      </c>
      <c r="AU83" s="91" t="s">
        <v>22</v>
      </c>
      <c r="AY83" s="91" t="s">
        <v>127</v>
      </c>
      <c r="BE83" s="158">
        <f>IF($N$83="základní",$J$83,0)</f>
        <v>0</v>
      </c>
      <c r="BF83" s="158">
        <f>IF($N$83="snížená",$J$83,0)</f>
        <v>0</v>
      </c>
      <c r="BG83" s="158">
        <f>IF($N$83="zákl. přenesená",$J$83,0)</f>
        <v>0</v>
      </c>
      <c r="BH83" s="158">
        <f>IF($N$83="sníž. přenesená",$J$83,0)</f>
        <v>0</v>
      </c>
      <c r="BI83" s="158">
        <f>IF($N$83="nulová",$J$83,0)</f>
        <v>0</v>
      </c>
      <c r="BJ83" s="91" t="s">
        <v>22</v>
      </c>
      <c r="BK83" s="158">
        <f>ROUND($I$83*$H$83,2)</f>
        <v>0</v>
      </c>
      <c r="BL83" s="91" t="s">
        <v>961</v>
      </c>
      <c r="BM83" s="91" t="s">
        <v>1258</v>
      </c>
    </row>
    <row r="84" spans="2:65" s="6" customFormat="1" ht="15.75" customHeight="1">
      <c r="B84" s="24"/>
      <c r="C84" s="150" t="s">
        <v>159</v>
      </c>
      <c r="D84" s="150" t="s">
        <v>129</v>
      </c>
      <c r="E84" s="148" t="s">
        <v>1259</v>
      </c>
      <c r="F84" s="149" t="s">
        <v>1260</v>
      </c>
      <c r="G84" s="150" t="s">
        <v>1247</v>
      </c>
      <c r="H84" s="151">
        <v>1</v>
      </c>
      <c r="I84" s="152"/>
      <c r="J84" s="153">
        <f>ROUND($I$84*$H$84,2)</f>
        <v>0</v>
      </c>
      <c r="K84" s="149"/>
      <c r="L84" s="44"/>
      <c r="M84" s="154"/>
      <c r="N84" s="155" t="s">
        <v>48</v>
      </c>
      <c r="O84" s="25"/>
      <c r="P84" s="25"/>
      <c r="Q84" s="156">
        <v>0</v>
      </c>
      <c r="R84" s="156">
        <f>$Q$84*$H$84</f>
        <v>0</v>
      </c>
      <c r="S84" s="156">
        <v>0</v>
      </c>
      <c r="T84" s="157">
        <f>$S$84*$H$84</f>
        <v>0</v>
      </c>
      <c r="AR84" s="91" t="s">
        <v>961</v>
      </c>
      <c r="AT84" s="91" t="s">
        <v>129</v>
      </c>
      <c r="AU84" s="91" t="s">
        <v>22</v>
      </c>
      <c r="AY84" s="91" t="s">
        <v>127</v>
      </c>
      <c r="BE84" s="158">
        <f>IF($N$84="základní",$J$84,0)</f>
        <v>0</v>
      </c>
      <c r="BF84" s="158">
        <f>IF($N$84="snížená",$J$84,0)</f>
        <v>0</v>
      </c>
      <c r="BG84" s="158">
        <f>IF($N$84="zákl. přenesená",$J$84,0)</f>
        <v>0</v>
      </c>
      <c r="BH84" s="158">
        <f>IF($N$84="sníž. přenesená",$J$84,0)</f>
        <v>0</v>
      </c>
      <c r="BI84" s="158">
        <f>IF($N$84="nulová",$J$84,0)</f>
        <v>0</v>
      </c>
      <c r="BJ84" s="91" t="s">
        <v>22</v>
      </c>
      <c r="BK84" s="158">
        <f>ROUND($I$84*$H$84,2)</f>
        <v>0</v>
      </c>
      <c r="BL84" s="91" t="s">
        <v>961</v>
      </c>
      <c r="BM84" s="91" t="s">
        <v>1261</v>
      </c>
    </row>
    <row r="85" spans="2:65" s="6" customFormat="1" ht="15.75" customHeight="1">
      <c r="B85" s="24"/>
      <c r="C85" s="150" t="s">
        <v>164</v>
      </c>
      <c r="D85" s="150" t="s">
        <v>129</v>
      </c>
      <c r="E85" s="148" t="s">
        <v>1262</v>
      </c>
      <c r="F85" s="149" t="s">
        <v>1263</v>
      </c>
      <c r="G85" s="150" t="s">
        <v>1247</v>
      </c>
      <c r="H85" s="151">
        <v>1</v>
      </c>
      <c r="I85" s="152"/>
      <c r="J85" s="153">
        <f>ROUND($I$85*$H$85,2)</f>
        <v>0</v>
      </c>
      <c r="K85" s="149"/>
      <c r="L85" s="44"/>
      <c r="M85" s="154"/>
      <c r="N85" s="155" t="s">
        <v>48</v>
      </c>
      <c r="O85" s="25"/>
      <c r="P85" s="25"/>
      <c r="Q85" s="156">
        <v>0</v>
      </c>
      <c r="R85" s="156">
        <f>$Q$85*$H$85</f>
        <v>0</v>
      </c>
      <c r="S85" s="156">
        <v>0</v>
      </c>
      <c r="T85" s="157">
        <f>$S$85*$H$85</f>
        <v>0</v>
      </c>
      <c r="AR85" s="91" t="s">
        <v>961</v>
      </c>
      <c r="AT85" s="91" t="s">
        <v>129</v>
      </c>
      <c r="AU85" s="91" t="s">
        <v>22</v>
      </c>
      <c r="AY85" s="91" t="s">
        <v>127</v>
      </c>
      <c r="BE85" s="158">
        <f>IF($N$85="základní",$J$85,0)</f>
        <v>0</v>
      </c>
      <c r="BF85" s="158">
        <f>IF($N$85="snížená",$J$85,0)</f>
        <v>0</v>
      </c>
      <c r="BG85" s="158">
        <f>IF($N$85="zákl. přenesená",$J$85,0)</f>
        <v>0</v>
      </c>
      <c r="BH85" s="158">
        <f>IF($N$85="sníž. přenesená",$J$85,0)</f>
        <v>0</v>
      </c>
      <c r="BI85" s="158">
        <f>IF($N$85="nulová",$J$85,0)</f>
        <v>0</v>
      </c>
      <c r="BJ85" s="91" t="s">
        <v>22</v>
      </c>
      <c r="BK85" s="158">
        <f>ROUND($I$85*$H$85,2)</f>
        <v>0</v>
      </c>
      <c r="BL85" s="91" t="s">
        <v>961</v>
      </c>
      <c r="BM85" s="91" t="s">
        <v>1264</v>
      </c>
    </row>
    <row r="86" spans="2:47" s="6" customFormat="1" ht="30.75" customHeight="1">
      <c r="B86" s="24"/>
      <c r="C86" s="25"/>
      <c r="D86" s="159" t="s">
        <v>136</v>
      </c>
      <c r="E86" s="25"/>
      <c r="F86" s="160" t="s">
        <v>1265</v>
      </c>
      <c r="G86" s="25"/>
      <c r="H86" s="25"/>
      <c r="J86" s="25"/>
      <c r="K86" s="25"/>
      <c r="L86" s="44"/>
      <c r="M86" s="57"/>
      <c r="N86" s="25"/>
      <c r="O86" s="25"/>
      <c r="P86" s="25"/>
      <c r="Q86" s="25"/>
      <c r="R86" s="25"/>
      <c r="S86" s="25"/>
      <c r="T86" s="58"/>
      <c r="AT86" s="6" t="s">
        <v>136</v>
      </c>
      <c r="AU86" s="6" t="s">
        <v>22</v>
      </c>
    </row>
    <row r="87" spans="2:65" s="6" customFormat="1" ht="15.75" customHeight="1">
      <c r="B87" s="24"/>
      <c r="C87" s="147" t="s">
        <v>169</v>
      </c>
      <c r="D87" s="147" t="s">
        <v>129</v>
      </c>
      <c r="E87" s="148" t="s">
        <v>1266</v>
      </c>
      <c r="F87" s="149" t="s">
        <v>1267</v>
      </c>
      <c r="G87" s="150" t="s">
        <v>1247</v>
      </c>
      <c r="H87" s="151">
        <v>1</v>
      </c>
      <c r="I87" s="152"/>
      <c r="J87" s="153">
        <f>ROUND($I$87*$H$87,2)</f>
        <v>0</v>
      </c>
      <c r="K87" s="149"/>
      <c r="L87" s="44"/>
      <c r="M87" s="154"/>
      <c r="N87" s="155" t="s">
        <v>48</v>
      </c>
      <c r="O87" s="25"/>
      <c r="P87" s="25"/>
      <c r="Q87" s="156">
        <v>0</v>
      </c>
      <c r="R87" s="156">
        <f>$Q$87*$H$87</f>
        <v>0</v>
      </c>
      <c r="S87" s="156">
        <v>0</v>
      </c>
      <c r="T87" s="157">
        <f>$S$87*$H$87</f>
        <v>0</v>
      </c>
      <c r="AR87" s="91" t="s">
        <v>961</v>
      </c>
      <c r="AT87" s="91" t="s">
        <v>129</v>
      </c>
      <c r="AU87" s="91" t="s">
        <v>22</v>
      </c>
      <c r="AY87" s="6" t="s">
        <v>127</v>
      </c>
      <c r="BE87" s="158">
        <f>IF($N$87="základní",$J$87,0)</f>
        <v>0</v>
      </c>
      <c r="BF87" s="158">
        <f>IF($N$87="snížená",$J$87,0)</f>
        <v>0</v>
      </c>
      <c r="BG87" s="158">
        <f>IF($N$87="zákl. přenesená",$J$87,0)</f>
        <v>0</v>
      </c>
      <c r="BH87" s="158">
        <f>IF($N$87="sníž. přenesená",$J$87,0)</f>
        <v>0</v>
      </c>
      <c r="BI87" s="158">
        <f>IF($N$87="nulová",$J$87,0)</f>
        <v>0</v>
      </c>
      <c r="BJ87" s="91" t="s">
        <v>22</v>
      </c>
      <c r="BK87" s="158">
        <f>ROUND($I$87*$H$87,2)</f>
        <v>0</v>
      </c>
      <c r="BL87" s="91" t="s">
        <v>961</v>
      </c>
      <c r="BM87" s="91" t="s">
        <v>1268</v>
      </c>
    </row>
    <row r="88" spans="2:65" s="6" customFormat="1" ht="15.75" customHeight="1">
      <c r="B88" s="24"/>
      <c r="C88" s="150" t="s">
        <v>173</v>
      </c>
      <c r="D88" s="150" t="s">
        <v>129</v>
      </c>
      <c r="E88" s="148" t="s">
        <v>1269</v>
      </c>
      <c r="F88" s="149" t="s">
        <v>1270</v>
      </c>
      <c r="G88" s="150" t="s">
        <v>1247</v>
      </c>
      <c r="H88" s="151">
        <v>1</v>
      </c>
      <c r="I88" s="152"/>
      <c r="J88" s="153">
        <f>ROUND($I$88*$H$88,2)</f>
        <v>0</v>
      </c>
      <c r="K88" s="149"/>
      <c r="L88" s="44"/>
      <c r="M88" s="154"/>
      <c r="N88" s="155" t="s">
        <v>48</v>
      </c>
      <c r="O88" s="25"/>
      <c r="P88" s="25"/>
      <c r="Q88" s="156">
        <v>0</v>
      </c>
      <c r="R88" s="156">
        <f>$Q$88*$H$88</f>
        <v>0</v>
      </c>
      <c r="S88" s="156">
        <v>0</v>
      </c>
      <c r="T88" s="157">
        <f>$S$88*$H$88</f>
        <v>0</v>
      </c>
      <c r="AR88" s="91" t="s">
        <v>961</v>
      </c>
      <c r="AT88" s="91" t="s">
        <v>129</v>
      </c>
      <c r="AU88" s="91" t="s">
        <v>22</v>
      </c>
      <c r="AY88" s="91" t="s">
        <v>127</v>
      </c>
      <c r="BE88" s="158">
        <f>IF($N$88="základní",$J$88,0)</f>
        <v>0</v>
      </c>
      <c r="BF88" s="158">
        <f>IF($N$88="snížená",$J$88,0)</f>
        <v>0</v>
      </c>
      <c r="BG88" s="158">
        <f>IF($N$88="zákl. přenesená",$J$88,0)</f>
        <v>0</v>
      </c>
      <c r="BH88" s="158">
        <f>IF($N$88="sníž. přenesená",$J$88,0)</f>
        <v>0</v>
      </c>
      <c r="BI88" s="158">
        <f>IF($N$88="nulová",$J$88,0)</f>
        <v>0</v>
      </c>
      <c r="BJ88" s="91" t="s">
        <v>22</v>
      </c>
      <c r="BK88" s="158">
        <f>ROUND($I$88*$H$88,2)</f>
        <v>0</v>
      </c>
      <c r="BL88" s="91" t="s">
        <v>961</v>
      </c>
      <c r="BM88" s="91" t="s">
        <v>1271</v>
      </c>
    </row>
    <row r="89" spans="2:47" s="6" customFormat="1" ht="30.75" customHeight="1">
      <c r="B89" s="24"/>
      <c r="C89" s="25"/>
      <c r="D89" s="159" t="s">
        <v>136</v>
      </c>
      <c r="E89" s="25"/>
      <c r="F89" s="160" t="s">
        <v>1272</v>
      </c>
      <c r="G89" s="25"/>
      <c r="H89" s="25"/>
      <c r="J89" s="25"/>
      <c r="K89" s="25"/>
      <c r="L89" s="44"/>
      <c r="M89" s="57"/>
      <c r="N89" s="25"/>
      <c r="O89" s="25"/>
      <c r="P89" s="25"/>
      <c r="Q89" s="25"/>
      <c r="R89" s="25"/>
      <c r="S89" s="25"/>
      <c r="T89" s="58"/>
      <c r="AT89" s="6" t="s">
        <v>136</v>
      </c>
      <c r="AU89" s="6" t="s">
        <v>22</v>
      </c>
    </row>
    <row r="90" spans="2:65" s="6" customFormat="1" ht="15.75" customHeight="1">
      <c r="B90" s="24"/>
      <c r="C90" s="147" t="s">
        <v>177</v>
      </c>
      <c r="D90" s="147" t="s">
        <v>129</v>
      </c>
      <c r="E90" s="148" t="s">
        <v>1002</v>
      </c>
      <c r="F90" s="149" t="s">
        <v>1273</v>
      </c>
      <c r="G90" s="150" t="s">
        <v>1247</v>
      </c>
      <c r="H90" s="151">
        <v>1</v>
      </c>
      <c r="I90" s="152"/>
      <c r="J90" s="153">
        <f>ROUND($I$90*$H$90,2)</f>
        <v>0</v>
      </c>
      <c r="K90" s="149"/>
      <c r="L90" s="44"/>
      <c r="M90" s="154"/>
      <c r="N90" s="155" t="s">
        <v>48</v>
      </c>
      <c r="O90" s="25"/>
      <c r="P90" s="25"/>
      <c r="Q90" s="156">
        <v>0</v>
      </c>
      <c r="R90" s="156">
        <f>$Q$90*$H$90</f>
        <v>0</v>
      </c>
      <c r="S90" s="156">
        <v>0</v>
      </c>
      <c r="T90" s="157">
        <f>$S$90*$H$90</f>
        <v>0</v>
      </c>
      <c r="AR90" s="91" t="s">
        <v>961</v>
      </c>
      <c r="AT90" s="91" t="s">
        <v>129</v>
      </c>
      <c r="AU90" s="91" t="s">
        <v>22</v>
      </c>
      <c r="AY90" s="6" t="s">
        <v>127</v>
      </c>
      <c r="BE90" s="158">
        <f>IF($N$90="základní",$J$90,0)</f>
        <v>0</v>
      </c>
      <c r="BF90" s="158">
        <f>IF($N$90="snížená",$J$90,0)</f>
        <v>0</v>
      </c>
      <c r="BG90" s="158">
        <f>IF($N$90="zákl. přenesená",$J$90,0)</f>
        <v>0</v>
      </c>
      <c r="BH90" s="158">
        <f>IF($N$90="sníž. přenesená",$J$90,0)</f>
        <v>0</v>
      </c>
      <c r="BI90" s="158">
        <f>IF($N$90="nulová",$J$90,0)</f>
        <v>0</v>
      </c>
      <c r="BJ90" s="91" t="s">
        <v>22</v>
      </c>
      <c r="BK90" s="158">
        <f>ROUND($I$90*$H$90,2)</f>
        <v>0</v>
      </c>
      <c r="BL90" s="91" t="s">
        <v>961</v>
      </c>
      <c r="BM90" s="91" t="s">
        <v>1274</v>
      </c>
    </row>
    <row r="91" spans="2:65" s="6" customFormat="1" ht="27" customHeight="1">
      <c r="B91" s="24"/>
      <c r="C91" s="150" t="s">
        <v>27</v>
      </c>
      <c r="D91" s="150" t="s">
        <v>129</v>
      </c>
      <c r="E91" s="148" t="s">
        <v>1011</v>
      </c>
      <c r="F91" s="149" t="s">
        <v>1275</v>
      </c>
      <c r="G91" s="150" t="s">
        <v>1247</v>
      </c>
      <c r="H91" s="151">
        <v>1</v>
      </c>
      <c r="I91" s="152"/>
      <c r="J91" s="153">
        <f>ROUND($I$91*$H$91,2)</f>
        <v>0</v>
      </c>
      <c r="K91" s="149"/>
      <c r="L91" s="44"/>
      <c r="M91" s="154"/>
      <c r="N91" s="155" t="s">
        <v>48</v>
      </c>
      <c r="O91" s="25"/>
      <c r="P91" s="25"/>
      <c r="Q91" s="156">
        <v>0</v>
      </c>
      <c r="R91" s="156">
        <f>$Q$91*$H$91</f>
        <v>0</v>
      </c>
      <c r="S91" s="156">
        <v>0</v>
      </c>
      <c r="T91" s="157">
        <f>$S$91*$H$91</f>
        <v>0</v>
      </c>
      <c r="AR91" s="91" t="s">
        <v>961</v>
      </c>
      <c r="AT91" s="91" t="s">
        <v>129</v>
      </c>
      <c r="AU91" s="91" t="s">
        <v>22</v>
      </c>
      <c r="AY91" s="91" t="s">
        <v>127</v>
      </c>
      <c r="BE91" s="158">
        <f>IF($N$91="základní",$J$91,0)</f>
        <v>0</v>
      </c>
      <c r="BF91" s="158">
        <f>IF($N$91="snížená",$J$91,0)</f>
        <v>0</v>
      </c>
      <c r="BG91" s="158">
        <f>IF($N$91="zákl. přenesená",$J$91,0)</f>
        <v>0</v>
      </c>
      <c r="BH91" s="158">
        <f>IF($N$91="sníž. přenesená",$J$91,0)</f>
        <v>0</v>
      </c>
      <c r="BI91" s="158">
        <f>IF($N$91="nulová",$J$91,0)</f>
        <v>0</v>
      </c>
      <c r="BJ91" s="91" t="s">
        <v>22</v>
      </c>
      <c r="BK91" s="158">
        <f>ROUND($I$91*$H$91,2)</f>
        <v>0</v>
      </c>
      <c r="BL91" s="91" t="s">
        <v>961</v>
      </c>
      <c r="BM91" s="91" t="s">
        <v>1276</v>
      </c>
    </row>
    <row r="92" spans="2:65" s="6" customFormat="1" ht="15.75" customHeight="1">
      <c r="B92" s="24"/>
      <c r="C92" s="150" t="s">
        <v>185</v>
      </c>
      <c r="D92" s="150" t="s">
        <v>129</v>
      </c>
      <c r="E92" s="148" t="s">
        <v>1014</v>
      </c>
      <c r="F92" s="149" t="s">
        <v>1277</v>
      </c>
      <c r="G92" s="150" t="s">
        <v>1247</v>
      </c>
      <c r="H92" s="151">
        <v>1</v>
      </c>
      <c r="I92" s="152"/>
      <c r="J92" s="153">
        <f>ROUND($I$92*$H$92,2)</f>
        <v>0</v>
      </c>
      <c r="K92" s="149"/>
      <c r="L92" s="44"/>
      <c r="M92" s="154"/>
      <c r="N92" s="191" t="s">
        <v>48</v>
      </c>
      <c r="O92" s="192"/>
      <c r="P92" s="192"/>
      <c r="Q92" s="193">
        <v>0</v>
      </c>
      <c r="R92" s="193">
        <f>$Q$92*$H$92</f>
        <v>0</v>
      </c>
      <c r="S92" s="193">
        <v>0</v>
      </c>
      <c r="T92" s="194">
        <f>$S$92*$H$92</f>
        <v>0</v>
      </c>
      <c r="AR92" s="91" t="s">
        <v>961</v>
      </c>
      <c r="AT92" s="91" t="s">
        <v>129</v>
      </c>
      <c r="AU92" s="91" t="s">
        <v>22</v>
      </c>
      <c r="AY92" s="91" t="s">
        <v>127</v>
      </c>
      <c r="BE92" s="158">
        <f>IF($N$92="základní",$J$92,0)</f>
        <v>0</v>
      </c>
      <c r="BF92" s="158">
        <f>IF($N$92="snížená",$J$92,0)</f>
        <v>0</v>
      </c>
      <c r="BG92" s="158">
        <f>IF($N$92="zákl. přenesená",$J$92,0)</f>
        <v>0</v>
      </c>
      <c r="BH92" s="158">
        <f>IF($N$92="sníž. přenesená",$J$92,0)</f>
        <v>0</v>
      </c>
      <c r="BI92" s="158">
        <f>IF($N$92="nulová",$J$92,0)</f>
        <v>0</v>
      </c>
      <c r="BJ92" s="91" t="s">
        <v>22</v>
      </c>
      <c r="BK92" s="158">
        <f>ROUND($I$92*$H$92,2)</f>
        <v>0</v>
      </c>
      <c r="BL92" s="91" t="s">
        <v>961</v>
      </c>
      <c r="BM92" s="91" t="s">
        <v>1278</v>
      </c>
    </row>
    <row r="93" spans="2:12" s="6" customFormat="1" ht="7.5" customHeight="1">
      <c r="B93" s="39"/>
      <c r="C93" s="40"/>
      <c r="D93" s="40"/>
      <c r="E93" s="40"/>
      <c r="F93" s="40"/>
      <c r="G93" s="40"/>
      <c r="H93" s="40"/>
      <c r="I93" s="103"/>
      <c r="J93" s="40"/>
      <c r="K93" s="40"/>
      <c r="L93" s="44"/>
    </row>
    <row r="480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tabSelected="1" workbookViewId="0" topLeftCell="A58">
      <selection activeCell="G36" sqref="G36:J3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229" customFormat="1" ht="45" customHeight="1">
      <c r="B3" s="227"/>
      <c r="C3" s="341" t="s">
        <v>1286</v>
      </c>
      <c r="D3" s="341"/>
      <c r="E3" s="341"/>
      <c r="F3" s="341"/>
      <c r="G3" s="341"/>
      <c r="H3" s="341"/>
      <c r="I3" s="341"/>
      <c r="J3" s="341"/>
      <c r="K3" s="228"/>
    </row>
    <row r="4" spans="2:11" ht="25.5" customHeight="1">
      <c r="B4" s="230"/>
      <c r="C4" s="346" t="s">
        <v>1287</v>
      </c>
      <c r="D4" s="346"/>
      <c r="E4" s="346"/>
      <c r="F4" s="346"/>
      <c r="G4" s="346"/>
      <c r="H4" s="346"/>
      <c r="I4" s="346"/>
      <c r="J4" s="346"/>
      <c r="K4" s="231"/>
    </row>
    <row r="5" spans="2:1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30"/>
      <c r="C6" s="343" t="s">
        <v>1288</v>
      </c>
      <c r="D6" s="343"/>
      <c r="E6" s="343"/>
      <c r="F6" s="343"/>
      <c r="G6" s="343"/>
      <c r="H6" s="343"/>
      <c r="I6" s="343"/>
      <c r="J6" s="343"/>
      <c r="K6" s="231"/>
    </row>
    <row r="7" spans="2:11" ht="15" customHeight="1">
      <c r="B7" s="234"/>
      <c r="C7" s="343" t="s">
        <v>1289</v>
      </c>
      <c r="D7" s="343"/>
      <c r="E7" s="343"/>
      <c r="F7" s="343"/>
      <c r="G7" s="343"/>
      <c r="H7" s="343"/>
      <c r="I7" s="343"/>
      <c r="J7" s="343"/>
      <c r="K7" s="231"/>
    </row>
    <row r="8" spans="2:1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ht="15" customHeight="1">
      <c r="B9" s="234"/>
      <c r="C9" s="343" t="s">
        <v>1290</v>
      </c>
      <c r="D9" s="343"/>
      <c r="E9" s="343"/>
      <c r="F9" s="343"/>
      <c r="G9" s="343"/>
      <c r="H9" s="343"/>
      <c r="I9" s="343"/>
      <c r="J9" s="343"/>
      <c r="K9" s="231"/>
    </row>
    <row r="10" spans="2:11" ht="15" customHeight="1">
      <c r="B10" s="234"/>
      <c r="C10" s="233"/>
      <c r="D10" s="343" t="s">
        <v>1291</v>
      </c>
      <c r="E10" s="343"/>
      <c r="F10" s="343"/>
      <c r="G10" s="343"/>
      <c r="H10" s="343"/>
      <c r="I10" s="343"/>
      <c r="J10" s="343"/>
      <c r="K10" s="231"/>
    </row>
    <row r="11" spans="2:11" ht="15" customHeight="1">
      <c r="B11" s="234"/>
      <c r="C11" s="235"/>
      <c r="D11" s="343" t="s">
        <v>1292</v>
      </c>
      <c r="E11" s="343"/>
      <c r="F11" s="343"/>
      <c r="G11" s="343"/>
      <c r="H11" s="343"/>
      <c r="I11" s="343"/>
      <c r="J11" s="343"/>
      <c r="K11" s="231"/>
    </row>
    <row r="12" spans="2:11" ht="12.75" customHeight="1">
      <c r="B12" s="234"/>
      <c r="C12" s="235"/>
      <c r="D12" s="235"/>
      <c r="E12" s="235"/>
      <c r="F12" s="235"/>
      <c r="G12" s="235"/>
      <c r="H12" s="235"/>
      <c r="I12" s="235"/>
      <c r="J12" s="235"/>
      <c r="K12" s="231"/>
    </row>
    <row r="13" spans="2:11" ht="15" customHeight="1">
      <c r="B13" s="234"/>
      <c r="C13" s="235"/>
      <c r="D13" s="343" t="s">
        <v>1293</v>
      </c>
      <c r="E13" s="343"/>
      <c r="F13" s="343"/>
      <c r="G13" s="343"/>
      <c r="H13" s="343"/>
      <c r="I13" s="343"/>
      <c r="J13" s="343"/>
      <c r="K13" s="231"/>
    </row>
    <row r="14" spans="2:11" ht="15" customHeight="1">
      <c r="B14" s="234"/>
      <c r="C14" s="235"/>
      <c r="D14" s="343" t="s">
        <v>1294</v>
      </c>
      <c r="E14" s="343"/>
      <c r="F14" s="343"/>
      <c r="G14" s="343"/>
      <c r="H14" s="343"/>
      <c r="I14" s="343"/>
      <c r="J14" s="343"/>
      <c r="K14" s="231"/>
    </row>
    <row r="15" spans="2:11" ht="15" customHeight="1">
      <c r="B15" s="234"/>
      <c r="C15" s="235"/>
      <c r="D15" s="343" t="s">
        <v>1295</v>
      </c>
      <c r="E15" s="343"/>
      <c r="F15" s="343"/>
      <c r="G15" s="343"/>
      <c r="H15" s="343"/>
      <c r="I15" s="343"/>
      <c r="J15" s="343"/>
      <c r="K15" s="231"/>
    </row>
    <row r="16" spans="2:11" ht="15" customHeight="1">
      <c r="B16" s="234"/>
      <c r="C16" s="235"/>
      <c r="D16" s="235"/>
      <c r="E16" s="236" t="s">
        <v>83</v>
      </c>
      <c r="F16" s="343" t="s">
        <v>1296</v>
      </c>
      <c r="G16" s="343"/>
      <c r="H16" s="343"/>
      <c r="I16" s="343"/>
      <c r="J16" s="343"/>
      <c r="K16" s="231"/>
    </row>
    <row r="17" spans="2:11" ht="15" customHeight="1">
      <c r="B17" s="234"/>
      <c r="C17" s="235"/>
      <c r="D17" s="235"/>
      <c r="E17" s="236" t="s">
        <v>1297</v>
      </c>
      <c r="F17" s="343" t="s">
        <v>1298</v>
      </c>
      <c r="G17" s="343"/>
      <c r="H17" s="343"/>
      <c r="I17" s="343"/>
      <c r="J17" s="343"/>
      <c r="K17" s="231"/>
    </row>
    <row r="18" spans="2:11" ht="15" customHeight="1">
      <c r="B18" s="234"/>
      <c r="C18" s="235"/>
      <c r="D18" s="235"/>
      <c r="E18" s="236" t="s">
        <v>1299</v>
      </c>
      <c r="F18" s="343" t="s">
        <v>1300</v>
      </c>
      <c r="G18" s="343"/>
      <c r="H18" s="343"/>
      <c r="I18" s="343"/>
      <c r="J18" s="343"/>
      <c r="K18" s="231"/>
    </row>
    <row r="19" spans="2:11" ht="15" customHeight="1">
      <c r="B19" s="234"/>
      <c r="C19" s="235"/>
      <c r="D19" s="235"/>
      <c r="E19" s="236" t="s">
        <v>1301</v>
      </c>
      <c r="F19" s="343" t="s">
        <v>1244</v>
      </c>
      <c r="G19" s="343"/>
      <c r="H19" s="343"/>
      <c r="I19" s="343"/>
      <c r="J19" s="343"/>
      <c r="K19" s="231"/>
    </row>
    <row r="20" spans="2:11" ht="15" customHeight="1">
      <c r="B20" s="234"/>
      <c r="C20" s="235"/>
      <c r="D20" s="235"/>
      <c r="E20" s="236" t="s">
        <v>1302</v>
      </c>
      <c r="F20" s="343" t="s">
        <v>1303</v>
      </c>
      <c r="G20" s="343"/>
      <c r="H20" s="343"/>
      <c r="I20" s="343"/>
      <c r="J20" s="343"/>
      <c r="K20" s="231"/>
    </row>
    <row r="21" spans="2:11" ht="15" customHeight="1">
      <c r="B21" s="234"/>
      <c r="C21" s="235"/>
      <c r="D21" s="235"/>
      <c r="E21" s="236" t="s">
        <v>1304</v>
      </c>
      <c r="F21" s="343" t="s">
        <v>1305</v>
      </c>
      <c r="G21" s="343"/>
      <c r="H21" s="343"/>
      <c r="I21" s="343"/>
      <c r="J21" s="343"/>
      <c r="K21" s="231"/>
    </row>
    <row r="22" spans="2:11" ht="12.75" customHeight="1">
      <c r="B22" s="234"/>
      <c r="C22" s="235"/>
      <c r="D22" s="235"/>
      <c r="E22" s="235"/>
      <c r="F22" s="235"/>
      <c r="G22" s="235"/>
      <c r="H22" s="235"/>
      <c r="I22" s="235"/>
      <c r="J22" s="235"/>
      <c r="K22" s="231"/>
    </row>
    <row r="23" spans="2:11" ht="15" customHeight="1">
      <c r="B23" s="234"/>
      <c r="C23" s="343" t="s">
        <v>1306</v>
      </c>
      <c r="D23" s="343"/>
      <c r="E23" s="343"/>
      <c r="F23" s="343"/>
      <c r="G23" s="343"/>
      <c r="H23" s="343"/>
      <c r="I23" s="343"/>
      <c r="J23" s="343"/>
      <c r="K23" s="231"/>
    </row>
    <row r="24" spans="2:11" ht="15" customHeight="1">
      <c r="B24" s="234"/>
      <c r="C24" s="343" t="s">
        <v>1307</v>
      </c>
      <c r="D24" s="343"/>
      <c r="E24" s="343"/>
      <c r="F24" s="343"/>
      <c r="G24" s="343"/>
      <c r="H24" s="343"/>
      <c r="I24" s="343"/>
      <c r="J24" s="343"/>
      <c r="K24" s="231"/>
    </row>
    <row r="25" spans="2:11" ht="15" customHeight="1">
      <c r="B25" s="234"/>
      <c r="C25" s="233"/>
      <c r="D25" s="343" t="s">
        <v>1308</v>
      </c>
      <c r="E25" s="343"/>
      <c r="F25" s="343"/>
      <c r="G25" s="343"/>
      <c r="H25" s="343"/>
      <c r="I25" s="343"/>
      <c r="J25" s="343"/>
      <c r="K25" s="231"/>
    </row>
    <row r="26" spans="2:11" ht="15" customHeight="1">
      <c r="B26" s="234"/>
      <c r="C26" s="235"/>
      <c r="D26" s="343" t="s">
        <v>1309</v>
      </c>
      <c r="E26" s="343"/>
      <c r="F26" s="343"/>
      <c r="G26" s="343"/>
      <c r="H26" s="343"/>
      <c r="I26" s="343"/>
      <c r="J26" s="343"/>
      <c r="K26" s="231"/>
    </row>
    <row r="27" spans="2:11" ht="12.75" customHeight="1">
      <c r="B27" s="234"/>
      <c r="C27" s="235"/>
      <c r="D27" s="235"/>
      <c r="E27" s="235"/>
      <c r="F27" s="235"/>
      <c r="G27" s="235"/>
      <c r="H27" s="235"/>
      <c r="I27" s="235"/>
      <c r="J27" s="235"/>
      <c r="K27" s="231"/>
    </row>
    <row r="28" spans="2:11" ht="15" customHeight="1">
      <c r="B28" s="234"/>
      <c r="C28" s="235"/>
      <c r="D28" s="343" t="s">
        <v>1310</v>
      </c>
      <c r="E28" s="343"/>
      <c r="F28" s="343"/>
      <c r="G28" s="343"/>
      <c r="H28" s="343"/>
      <c r="I28" s="343"/>
      <c r="J28" s="343"/>
      <c r="K28" s="231"/>
    </row>
    <row r="29" spans="2:11" ht="15" customHeight="1">
      <c r="B29" s="234"/>
      <c r="C29" s="235"/>
      <c r="D29" s="343" t="s">
        <v>1311</v>
      </c>
      <c r="E29" s="343"/>
      <c r="F29" s="343"/>
      <c r="G29" s="343"/>
      <c r="H29" s="343"/>
      <c r="I29" s="343"/>
      <c r="J29" s="343"/>
      <c r="K29" s="231"/>
    </row>
    <row r="30" spans="2:11" ht="12.75" customHeight="1">
      <c r="B30" s="234"/>
      <c r="C30" s="235"/>
      <c r="D30" s="235"/>
      <c r="E30" s="235"/>
      <c r="F30" s="235"/>
      <c r="G30" s="235"/>
      <c r="H30" s="235"/>
      <c r="I30" s="235"/>
      <c r="J30" s="235"/>
      <c r="K30" s="231"/>
    </row>
    <row r="31" spans="2:11" ht="15" customHeight="1">
      <c r="B31" s="234"/>
      <c r="C31" s="235"/>
      <c r="D31" s="343" t="s">
        <v>1312</v>
      </c>
      <c r="E31" s="343"/>
      <c r="F31" s="343"/>
      <c r="G31" s="343"/>
      <c r="H31" s="343"/>
      <c r="I31" s="343"/>
      <c r="J31" s="343"/>
      <c r="K31" s="231"/>
    </row>
    <row r="32" spans="2:11" ht="15" customHeight="1">
      <c r="B32" s="234"/>
      <c r="C32" s="235"/>
      <c r="D32" s="343" t="s">
        <v>1313</v>
      </c>
      <c r="E32" s="343"/>
      <c r="F32" s="343"/>
      <c r="G32" s="343"/>
      <c r="H32" s="343"/>
      <c r="I32" s="343"/>
      <c r="J32" s="343"/>
      <c r="K32" s="231"/>
    </row>
    <row r="33" spans="2:11" ht="15" customHeight="1">
      <c r="B33" s="234"/>
      <c r="C33" s="235"/>
      <c r="D33" s="343" t="s">
        <v>1314</v>
      </c>
      <c r="E33" s="343"/>
      <c r="F33" s="343"/>
      <c r="G33" s="343"/>
      <c r="H33" s="343"/>
      <c r="I33" s="343"/>
      <c r="J33" s="343"/>
      <c r="K33" s="231"/>
    </row>
    <row r="34" spans="2:11" ht="15" customHeight="1">
      <c r="B34" s="234"/>
      <c r="C34" s="235"/>
      <c r="D34" s="233"/>
      <c r="E34" s="237" t="s">
        <v>111</v>
      </c>
      <c r="F34" s="233"/>
      <c r="G34" s="343" t="s">
        <v>1315</v>
      </c>
      <c r="H34" s="343"/>
      <c r="I34" s="343"/>
      <c r="J34" s="343"/>
      <c r="K34" s="231"/>
    </row>
    <row r="35" spans="2:11" ht="30.75" customHeight="1">
      <c r="B35" s="234"/>
      <c r="C35" s="235"/>
      <c r="D35" s="233"/>
      <c r="E35" s="237" t="s">
        <v>1316</v>
      </c>
      <c r="F35" s="233"/>
      <c r="G35" s="343" t="s">
        <v>1317</v>
      </c>
      <c r="H35" s="343"/>
      <c r="I35" s="343"/>
      <c r="J35" s="343"/>
      <c r="K35" s="231"/>
    </row>
    <row r="36" spans="2:11" ht="15" customHeight="1">
      <c r="B36" s="234"/>
      <c r="C36" s="235"/>
      <c r="D36" s="233"/>
      <c r="E36" s="237" t="s">
        <v>58</v>
      </c>
      <c r="F36" s="233"/>
      <c r="G36" s="343" t="s">
        <v>1318</v>
      </c>
      <c r="H36" s="343"/>
      <c r="I36" s="343"/>
      <c r="J36" s="343"/>
      <c r="K36" s="231"/>
    </row>
    <row r="37" spans="2:11" ht="15" customHeight="1">
      <c r="B37" s="234"/>
      <c r="C37" s="235"/>
      <c r="D37" s="233"/>
      <c r="E37" s="237" t="s">
        <v>112</v>
      </c>
      <c r="F37" s="233"/>
      <c r="G37" s="343" t="s">
        <v>1319</v>
      </c>
      <c r="H37" s="343"/>
      <c r="I37" s="343"/>
      <c r="J37" s="343"/>
      <c r="K37" s="231"/>
    </row>
    <row r="38" spans="2:11" ht="15" customHeight="1">
      <c r="B38" s="234"/>
      <c r="C38" s="235"/>
      <c r="D38" s="233"/>
      <c r="E38" s="237" t="s">
        <v>113</v>
      </c>
      <c r="F38" s="233"/>
      <c r="G38" s="343" t="s">
        <v>1320</v>
      </c>
      <c r="H38" s="343"/>
      <c r="I38" s="343"/>
      <c r="J38" s="343"/>
      <c r="K38" s="231"/>
    </row>
    <row r="39" spans="2:11" ht="15" customHeight="1">
      <c r="B39" s="234"/>
      <c r="C39" s="235"/>
      <c r="D39" s="233"/>
      <c r="E39" s="237" t="s">
        <v>114</v>
      </c>
      <c r="F39" s="233"/>
      <c r="G39" s="343" t="s">
        <v>1321</v>
      </c>
      <c r="H39" s="343"/>
      <c r="I39" s="343"/>
      <c r="J39" s="343"/>
      <c r="K39" s="231"/>
    </row>
    <row r="40" spans="2:11" ht="15" customHeight="1">
      <c r="B40" s="234"/>
      <c r="C40" s="235"/>
      <c r="D40" s="233"/>
      <c r="E40" s="237" t="s">
        <v>1322</v>
      </c>
      <c r="F40" s="233"/>
      <c r="G40" s="343" t="s">
        <v>1323</v>
      </c>
      <c r="H40" s="343"/>
      <c r="I40" s="343"/>
      <c r="J40" s="343"/>
      <c r="K40" s="231"/>
    </row>
    <row r="41" spans="2:11" ht="15" customHeight="1">
      <c r="B41" s="234"/>
      <c r="C41" s="235"/>
      <c r="D41" s="233"/>
      <c r="E41" s="237"/>
      <c r="F41" s="233"/>
      <c r="G41" s="343" t="s">
        <v>1324</v>
      </c>
      <c r="H41" s="343"/>
      <c r="I41" s="343"/>
      <c r="J41" s="343"/>
      <c r="K41" s="231"/>
    </row>
    <row r="42" spans="2:11" ht="15" customHeight="1">
      <c r="B42" s="234"/>
      <c r="C42" s="235"/>
      <c r="D42" s="233"/>
      <c r="E42" s="237" t="s">
        <v>1325</v>
      </c>
      <c r="F42" s="233"/>
      <c r="G42" s="343" t="s">
        <v>1326</v>
      </c>
      <c r="H42" s="343"/>
      <c r="I42" s="343"/>
      <c r="J42" s="343"/>
      <c r="K42" s="231"/>
    </row>
    <row r="43" spans="2:11" ht="15" customHeight="1">
      <c r="B43" s="234"/>
      <c r="C43" s="235"/>
      <c r="D43" s="233"/>
      <c r="E43" s="237" t="s">
        <v>117</v>
      </c>
      <c r="F43" s="233"/>
      <c r="G43" s="343" t="s">
        <v>1327</v>
      </c>
      <c r="H43" s="343"/>
      <c r="I43" s="343"/>
      <c r="J43" s="343"/>
      <c r="K43" s="231"/>
    </row>
    <row r="44" spans="2:11" ht="12.75" customHeight="1">
      <c r="B44" s="234"/>
      <c r="C44" s="235"/>
      <c r="D44" s="233"/>
      <c r="E44" s="233"/>
      <c r="F44" s="233"/>
      <c r="G44" s="233"/>
      <c r="H44" s="233"/>
      <c r="I44" s="233"/>
      <c r="J44" s="233"/>
      <c r="K44" s="231"/>
    </row>
    <row r="45" spans="2:11" ht="15" customHeight="1">
      <c r="B45" s="234"/>
      <c r="C45" s="235"/>
      <c r="D45" s="343" t="s">
        <v>1328</v>
      </c>
      <c r="E45" s="343"/>
      <c r="F45" s="343"/>
      <c r="G45" s="343"/>
      <c r="H45" s="343"/>
      <c r="I45" s="343"/>
      <c r="J45" s="343"/>
      <c r="K45" s="231"/>
    </row>
    <row r="46" spans="2:11" ht="15" customHeight="1">
      <c r="B46" s="234"/>
      <c r="C46" s="235"/>
      <c r="D46" s="235"/>
      <c r="E46" s="343" t="s">
        <v>1329</v>
      </c>
      <c r="F46" s="343"/>
      <c r="G46" s="343"/>
      <c r="H46" s="343"/>
      <c r="I46" s="343"/>
      <c r="J46" s="343"/>
      <c r="K46" s="231"/>
    </row>
    <row r="47" spans="2:11" ht="15" customHeight="1">
      <c r="B47" s="234"/>
      <c r="C47" s="235"/>
      <c r="D47" s="235"/>
      <c r="E47" s="343" t="s">
        <v>1330</v>
      </c>
      <c r="F47" s="343"/>
      <c r="G47" s="343"/>
      <c r="H47" s="343"/>
      <c r="I47" s="343"/>
      <c r="J47" s="343"/>
      <c r="K47" s="231"/>
    </row>
    <row r="48" spans="2:11" ht="15" customHeight="1">
      <c r="B48" s="234"/>
      <c r="C48" s="235"/>
      <c r="D48" s="235"/>
      <c r="E48" s="343" t="s">
        <v>1331</v>
      </c>
      <c r="F48" s="343"/>
      <c r="G48" s="343"/>
      <c r="H48" s="343"/>
      <c r="I48" s="343"/>
      <c r="J48" s="343"/>
      <c r="K48" s="231"/>
    </row>
    <row r="49" spans="2:11" ht="15" customHeight="1">
      <c r="B49" s="234"/>
      <c r="C49" s="235"/>
      <c r="D49" s="343" t="s">
        <v>1332</v>
      </c>
      <c r="E49" s="343"/>
      <c r="F49" s="343"/>
      <c r="G49" s="343"/>
      <c r="H49" s="343"/>
      <c r="I49" s="343"/>
      <c r="J49" s="343"/>
      <c r="K49" s="231"/>
    </row>
    <row r="50" spans="2:11" ht="25.5" customHeight="1">
      <c r="B50" s="230"/>
      <c r="C50" s="346" t="s">
        <v>1333</v>
      </c>
      <c r="D50" s="346"/>
      <c r="E50" s="346"/>
      <c r="F50" s="346"/>
      <c r="G50" s="346"/>
      <c r="H50" s="346"/>
      <c r="I50" s="346"/>
      <c r="J50" s="346"/>
      <c r="K50" s="231"/>
    </row>
    <row r="51" spans="2:11" ht="5.25" customHeight="1">
      <c r="B51" s="230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30"/>
      <c r="C52" s="343" t="s">
        <v>1334</v>
      </c>
      <c r="D52" s="343"/>
      <c r="E52" s="343"/>
      <c r="F52" s="343"/>
      <c r="G52" s="343"/>
      <c r="H52" s="343"/>
      <c r="I52" s="343"/>
      <c r="J52" s="343"/>
      <c r="K52" s="231"/>
    </row>
    <row r="53" spans="2:11" ht="15" customHeight="1">
      <c r="B53" s="230"/>
      <c r="C53" s="343" t="s">
        <v>1335</v>
      </c>
      <c r="D53" s="343"/>
      <c r="E53" s="343"/>
      <c r="F53" s="343"/>
      <c r="G53" s="343"/>
      <c r="H53" s="343"/>
      <c r="I53" s="343"/>
      <c r="J53" s="343"/>
      <c r="K53" s="231"/>
    </row>
    <row r="54" spans="2:11" ht="12.75" customHeight="1">
      <c r="B54" s="230"/>
      <c r="C54" s="233"/>
      <c r="D54" s="233"/>
      <c r="E54" s="233"/>
      <c r="F54" s="233"/>
      <c r="G54" s="233"/>
      <c r="H54" s="233"/>
      <c r="I54" s="233"/>
      <c r="J54" s="233"/>
      <c r="K54" s="231"/>
    </row>
    <row r="55" spans="2:11" ht="15" customHeight="1">
      <c r="B55" s="230"/>
      <c r="C55" s="343" t="s">
        <v>1336</v>
      </c>
      <c r="D55" s="343"/>
      <c r="E55" s="343"/>
      <c r="F55" s="343"/>
      <c r="G55" s="343"/>
      <c r="H55" s="343"/>
      <c r="I55" s="343"/>
      <c r="J55" s="343"/>
      <c r="K55" s="231"/>
    </row>
    <row r="56" spans="2:11" ht="15" customHeight="1">
      <c r="B56" s="230"/>
      <c r="C56" s="235"/>
      <c r="D56" s="343" t="s">
        <v>1337</v>
      </c>
      <c r="E56" s="343"/>
      <c r="F56" s="343"/>
      <c r="G56" s="343"/>
      <c r="H56" s="343"/>
      <c r="I56" s="343"/>
      <c r="J56" s="343"/>
      <c r="K56" s="231"/>
    </row>
    <row r="57" spans="2:11" ht="15" customHeight="1">
      <c r="B57" s="230"/>
      <c r="C57" s="235"/>
      <c r="D57" s="343" t="s">
        <v>1338</v>
      </c>
      <c r="E57" s="343"/>
      <c r="F57" s="343"/>
      <c r="G57" s="343"/>
      <c r="H57" s="343"/>
      <c r="I57" s="343"/>
      <c r="J57" s="343"/>
      <c r="K57" s="231"/>
    </row>
    <row r="58" spans="2:11" ht="15" customHeight="1">
      <c r="B58" s="230"/>
      <c r="C58" s="235"/>
      <c r="D58" s="343" t="s">
        <v>1339</v>
      </c>
      <c r="E58" s="343"/>
      <c r="F58" s="343"/>
      <c r="G58" s="343"/>
      <c r="H58" s="343"/>
      <c r="I58" s="343"/>
      <c r="J58" s="343"/>
      <c r="K58" s="231"/>
    </row>
    <row r="59" spans="2:11" ht="15" customHeight="1">
      <c r="B59" s="230"/>
      <c r="C59" s="235"/>
      <c r="D59" s="343" t="s">
        <v>1340</v>
      </c>
      <c r="E59" s="343"/>
      <c r="F59" s="343"/>
      <c r="G59" s="343"/>
      <c r="H59" s="343"/>
      <c r="I59" s="343"/>
      <c r="J59" s="343"/>
      <c r="K59" s="231"/>
    </row>
    <row r="60" spans="2:11" ht="15" customHeight="1">
      <c r="B60" s="230"/>
      <c r="C60" s="235"/>
      <c r="D60" s="345" t="s">
        <v>1341</v>
      </c>
      <c r="E60" s="345"/>
      <c r="F60" s="345"/>
      <c r="G60" s="345"/>
      <c r="H60" s="345"/>
      <c r="I60" s="345"/>
      <c r="J60" s="345"/>
      <c r="K60" s="231"/>
    </row>
    <row r="61" spans="2:11" ht="15" customHeight="1">
      <c r="B61" s="230"/>
      <c r="C61" s="235"/>
      <c r="D61" s="343" t="s">
        <v>1342</v>
      </c>
      <c r="E61" s="343"/>
      <c r="F61" s="343"/>
      <c r="G61" s="343"/>
      <c r="H61" s="343"/>
      <c r="I61" s="343"/>
      <c r="J61" s="343"/>
      <c r="K61" s="231"/>
    </row>
    <row r="62" spans="2:11" ht="12.75" customHeight="1">
      <c r="B62" s="230"/>
      <c r="C62" s="235"/>
      <c r="D62" s="235"/>
      <c r="E62" s="238"/>
      <c r="F62" s="235"/>
      <c r="G62" s="235"/>
      <c r="H62" s="235"/>
      <c r="I62" s="235"/>
      <c r="J62" s="235"/>
      <c r="K62" s="231"/>
    </row>
    <row r="63" spans="2:11" ht="15" customHeight="1">
      <c r="B63" s="230"/>
      <c r="C63" s="235"/>
      <c r="D63" s="343" t="s">
        <v>1343</v>
      </c>
      <c r="E63" s="343"/>
      <c r="F63" s="343"/>
      <c r="G63" s="343"/>
      <c r="H63" s="343"/>
      <c r="I63" s="343"/>
      <c r="J63" s="343"/>
      <c r="K63" s="231"/>
    </row>
    <row r="64" spans="2:11" ht="15" customHeight="1">
      <c r="B64" s="230"/>
      <c r="C64" s="235"/>
      <c r="D64" s="345" t="s">
        <v>1344</v>
      </c>
      <c r="E64" s="345"/>
      <c r="F64" s="345"/>
      <c r="G64" s="345"/>
      <c r="H64" s="345"/>
      <c r="I64" s="345"/>
      <c r="J64" s="345"/>
      <c r="K64" s="231"/>
    </row>
    <row r="65" spans="2:11" ht="15" customHeight="1">
      <c r="B65" s="230"/>
      <c r="C65" s="235"/>
      <c r="D65" s="343" t="s">
        <v>1345</v>
      </c>
      <c r="E65" s="343"/>
      <c r="F65" s="343"/>
      <c r="G65" s="343"/>
      <c r="H65" s="343"/>
      <c r="I65" s="343"/>
      <c r="J65" s="343"/>
      <c r="K65" s="231"/>
    </row>
    <row r="66" spans="2:11" ht="15" customHeight="1">
      <c r="B66" s="230"/>
      <c r="C66" s="235"/>
      <c r="D66" s="343" t="s">
        <v>1346</v>
      </c>
      <c r="E66" s="343"/>
      <c r="F66" s="343"/>
      <c r="G66" s="343"/>
      <c r="H66" s="343"/>
      <c r="I66" s="343"/>
      <c r="J66" s="343"/>
      <c r="K66" s="231"/>
    </row>
    <row r="67" spans="2:11" ht="15" customHeight="1">
      <c r="B67" s="230"/>
      <c r="C67" s="235"/>
      <c r="D67" s="343" t="s">
        <v>1347</v>
      </c>
      <c r="E67" s="343"/>
      <c r="F67" s="343"/>
      <c r="G67" s="343"/>
      <c r="H67" s="343"/>
      <c r="I67" s="343"/>
      <c r="J67" s="343"/>
      <c r="K67" s="231"/>
    </row>
    <row r="68" spans="2:11" ht="15" customHeight="1">
      <c r="B68" s="230"/>
      <c r="C68" s="235"/>
      <c r="D68" s="343" t="s">
        <v>1348</v>
      </c>
      <c r="E68" s="343"/>
      <c r="F68" s="343"/>
      <c r="G68" s="343"/>
      <c r="H68" s="343"/>
      <c r="I68" s="343"/>
      <c r="J68" s="343"/>
      <c r="K68" s="231"/>
    </row>
    <row r="69" spans="2:11" ht="12.75" customHeight="1">
      <c r="B69" s="239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2:11" ht="18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3"/>
    </row>
    <row r="71" spans="2:11" ht="18.75" customHeight="1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ht="7.5" customHeight="1">
      <c r="B72" s="244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2:11" ht="45" customHeight="1">
      <c r="B73" s="247"/>
      <c r="C73" s="344" t="s">
        <v>1285</v>
      </c>
      <c r="D73" s="344"/>
      <c r="E73" s="344"/>
      <c r="F73" s="344"/>
      <c r="G73" s="344"/>
      <c r="H73" s="344"/>
      <c r="I73" s="344"/>
      <c r="J73" s="344"/>
      <c r="K73" s="248"/>
    </row>
    <row r="74" spans="2:11" ht="17.25" customHeight="1">
      <c r="B74" s="247"/>
      <c r="C74" s="249" t="s">
        <v>1349</v>
      </c>
      <c r="D74" s="249"/>
      <c r="E74" s="249"/>
      <c r="F74" s="249" t="s">
        <v>1350</v>
      </c>
      <c r="G74" s="250"/>
      <c r="H74" s="249" t="s">
        <v>112</v>
      </c>
      <c r="I74" s="249" t="s">
        <v>62</v>
      </c>
      <c r="J74" s="249" t="s">
        <v>1351</v>
      </c>
      <c r="K74" s="248"/>
    </row>
    <row r="75" spans="2:11" ht="17.25" customHeight="1">
      <c r="B75" s="247"/>
      <c r="C75" s="251" t="s">
        <v>1352</v>
      </c>
      <c r="D75" s="251"/>
      <c r="E75" s="251"/>
      <c r="F75" s="252" t="s">
        <v>1353</v>
      </c>
      <c r="G75" s="253"/>
      <c r="H75" s="251"/>
      <c r="I75" s="251"/>
      <c r="J75" s="251" t="s">
        <v>1354</v>
      </c>
      <c r="K75" s="248"/>
    </row>
    <row r="76" spans="2:11" ht="5.25" customHeight="1">
      <c r="B76" s="247"/>
      <c r="C76" s="254"/>
      <c r="D76" s="254"/>
      <c r="E76" s="254"/>
      <c r="F76" s="254"/>
      <c r="G76" s="255"/>
      <c r="H76" s="254"/>
      <c r="I76" s="254"/>
      <c r="J76" s="254"/>
      <c r="K76" s="248"/>
    </row>
    <row r="77" spans="2:11" ht="15" customHeight="1">
      <c r="B77" s="247"/>
      <c r="C77" s="237" t="s">
        <v>58</v>
      </c>
      <c r="D77" s="254"/>
      <c r="E77" s="254"/>
      <c r="F77" s="256" t="s">
        <v>1355</v>
      </c>
      <c r="G77" s="255"/>
      <c r="H77" s="237" t="s">
        <v>1356</v>
      </c>
      <c r="I77" s="237" t="s">
        <v>1357</v>
      </c>
      <c r="J77" s="237">
        <v>20</v>
      </c>
      <c r="K77" s="248"/>
    </row>
    <row r="78" spans="2:11" ht="15" customHeight="1">
      <c r="B78" s="247"/>
      <c r="C78" s="237" t="s">
        <v>1358</v>
      </c>
      <c r="D78" s="237"/>
      <c r="E78" s="237"/>
      <c r="F78" s="256" t="s">
        <v>1355</v>
      </c>
      <c r="G78" s="255"/>
      <c r="H78" s="237" t="s">
        <v>1359</v>
      </c>
      <c r="I78" s="237" t="s">
        <v>1357</v>
      </c>
      <c r="J78" s="237">
        <v>120</v>
      </c>
      <c r="K78" s="248"/>
    </row>
    <row r="79" spans="2:11" ht="15" customHeight="1">
      <c r="B79" s="257"/>
      <c r="C79" s="237" t="s">
        <v>1360</v>
      </c>
      <c r="D79" s="237"/>
      <c r="E79" s="237"/>
      <c r="F79" s="256" t="s">
        <v>1361</v>
      </c>
      <c r="G79" s="255"/>
      <c r="H79" s="237" t="s">
        <v>1362</v>
      </c>
      <c r="I79" s="237" t="s">
        <v>1357</v>
      </c>
      <c r="J79" s="237">
        <v>50</v>
      </c>
      <c r="K79" s="248"/>
    </row>
    <row r="80" spans="2:11" ht="15" customHeight="1">
      <c r="B80" s="257"/>
      <c r="C80" s="237" t="s">
        <v>1363</v>
      </c>
      <c r="D80" s="237"/>
      <c r="E80" s="237"/>
      <c r="F80" s="256" t="s">
        <v>1355</v>
      </c>
      <c r="G80" s="255"/>
      <c r="H80" s="237" t="s">
        <v>1364</v>
      </c>
      <c r="I80" s="237" t="s">
        <v>1365</v>
      </c>
      <c r="J80" s="237"/>
      <c r="K80" s="248"/>
    </row>
    <row r="81" spans="2:11" ht="15" customHeight="1">
      <c r="B81" s="257"/>
      <c r="C81" s="258" t="s">
        <v>1366</v>
      </c>
      <c r="D81" s="258"/>
      <c r="E81" s="258"/>
      <c r="F81" s="259" t="s">
        <v>1361</v>
      </c>
      <c r="G81" s="258"/>
      <c r="H81" s="258" t="s">
        <v>1367</v>
      </c>
      <c r="I81" s="258" t="s">
        <v>1357</v>
      </c>
      <c r="J81" s="258">
        <v>15</v>
      </c>
      <c r="K81" s="248"/>
    </row>
    <row r="82" spans="2:11" ht="15" customHeight="1">
      <c r="B82" s="257"/>
      <c r="C82" s="258" t="s">
        <v>1368</v>
      </c>
      <c r="D82" s="258"/>
      <c r="E82" s="258"/>
      <c r="F82" s="259" t="s">
        <v>1361</v>
      </c>
      <c r="G82" s="258"/>
      <c r="H82" s="258" t="s">
        <v>1369</v>
      </c>
      <c r="I82" s="258" t="s">
        <v>1357</v>
      </c>
      <c r="J82" s="258">
        <v>15</v>
      </c>
      <c r="K82" s="248"/>
    </row>
    <row r="83" spans="2:11" ht="15" customHeight="1">
      <c r="B83" s="257"/>
      <c r="C83" s="258" t="s">
        <v>1370</v>
      </c>
      <c r="D83" s="258"/>
      <c r="E83" s="258"/>
      <c r="F83" s="259" t="s">
        <v>1361</v>
      </c>
      <c r="G83" s="258"/>
      <c r="H83" s="258" t="s">
        <v>1371</v>
      </c>
      <c r="I83" s="258" t="s">
        <v>1357</v>
      </c>
      <c r="J83" s="258">
        <v>20</v>
      </c>
      <c r="K83" s="248"/>
    </row>
    <row r="84" spans="2:11" ht="15" customHeight="1">
      <c r="B84" s="257"/>
      <c r="C84" s="258" t="s">
        <v>1372</v>
      </c>
      <c r="D84" s="258"/>
      <c r="E84" s="258"/>
      <c r="F84" s="259" t="s">
        <v>1361</v>
      </c>
      <c r="G84" s="258"/>
      <c r="H84" s="258" t="s">
        <v>1373</v>
      </c>
      <c r="I84" s="258" t="s">
        <v>1357</v>
      </c>
      <c r="J84" s="258">
        <v>20</v>
      </c>
      <c r="K84" s="248"/>
    </row>
    <row r="85" spans="2:11" ht="15" customHeight="1">
      <c r="B85" s="257"/>
      <c r="C85" s="237" t="s">
        <v>1374</v>
      </c>
      <c r="D85" s="237"/>
      <c r="E85" s="237"/>
      <c r="F85" s="256" t="s">
        <v>1361</v>
      </c>
      <c r="G85" s="255"/>
      <c r="H85" s="237" t="s">
        <v>1375</v>
      </c>
      <c r="I85" s="237" t="s">
        <v>1357</v>
      </c>
      <c r="J85" s="237">
        <v>50</v>
      </c>
      <c r="K85" s="248"/>
    </row>
    <row r="86" spans="2:11" ht="15" customHeight="1">
      <c r="B86" s="257"/>
      <c r="C86" s="237" t="s">
        <v>1376</v>
      </c>
      <c r="D86" s="237"/>
      <c r="E86" s="237"/>
      <c r="F86" s="256" t="s">
        <v>1361</v>
      </c>
      <c r="G86" s="255"/>
      <c r="H86" s="237" t="s">
        <v>1377</v>
      </c>
      <c r="I86" s="237" t="s">
        <v>1357</v>
      </c>
      <c r="J86" s="237">
        <v>20</v>
      </c>
      <c r="K86" s="248"/>
    </row>
    <row r="87" spans="2:11" ht="15" customHeight="1">
      <c r="B87" s="257"/>
      <c r="C87" s="237" t="s">
        <v>1378</v>
      </c>
      <c r="D87" s="237"/>
      <c r="E87" s="237"/>
      <c r="F87" s="256" t="s">
        <v>1361</v>
      </c>
      <c r="G87" s="255"/>
      <c r="H87" s="237" t="s">
        <v>1379</v>
      </c>
      <c r="I87" s="237" t="s">
        <v>1357</v>
      </c>
      <c r="J87" s="237">
        <v>20</v>
      </c>
      <c r="K87" s="248"/>
    </row>
    <row r="88" spans="2:11" ht="15" customHeight="1">
      <c r="B88" s="257"/>
      <c r="C88" s="237" t="s">
        <v>1380</v>
      </c>
      <c r="D88" s="237"/>
      <c r="E88" s="237"/>
      <c r="F88" s="256" t="s">
        <v>1361</v>
      </c>
      <c r="G88" s="255"/>
      <c r="H88" s="237" t="s">
        <v>1381</v>
      </c>
      <c r="I88" s="237" t="s">
        <v>1357</v>
      </c>
      <c r="J88" s="237">
        <v>50</v>
      </c>
      <c r="K88" s="248"/>
    </row>
    <row r="89" spans="2:11" ht="15" customHeight="1">
      <c r="B89" s="257"/>
      <c r="C89" s="237" t="s">
        <v>1382</v>
      </c>
      <c r="D89" s="237"/>
      <c r="E89" s="237"/>
      <c r="F89" s="256" t="s">
        <v>1361</v>
      </c>
      <c r="G89" s="255"/>
      <c r="H89" s="237" t="s">
        <v>1382</v>
      </c>
      <c r="I89" s="237" t="s">
        <v>1357</v>
      </c>
      <c r="J89" s="237">
        <v>50</v>
      </c>
      <c r="K89" s="248"/>
    </row>
    <row r="90" spans="2:11" ht="15" customHeight="1">
      <c r="B90" s="257"/>
      <c r="C90" s="237" t="s">
        <v>118</v>
      </c>
      <c r="D90" s="237"/>
      <c r="E90" s="237"/>
      <c r="F90" s="256" t="s">
        <v>1361</v>
      </c>
      <c r="G90" s="255"/>
      <c r="H90" s="237" t="s">
        <v>1383</v>
      </c>
      <c r="I90" s="237" t="s">
        <v>1357</v>
      </c>
      <c r="J90" s="237">
        <v>255</v>
      </c>
      <c r="K90" s="248"/>
    </row>
    <row r="91" spans="2:11" ht="15" customHeight="1">
      <c r="B91" s="257"/>
      <c r="C91" s="237" t="s">
        <v>1384</v>
      </c>
      <c r="D91" s="237"/>
      <c r="E91" s="237"/>
      <c r="F91" s="256" t="s">
        <v>1355</v>
      </c>
      <c r="G91" s="255"/>
      <c r="H91" s="237" t="s">
        <v>1385</v>
      </c>
      <c r="I91" s="237" t="s">
        <v>1386</v>
      </c>
      <c r="J91" s="237"/>
      <c r="K91" s="248"/>
    </row>
    <row r="92" spans="2:11" ht="15" customHeight="1">
      <c r="B92" s="257"/>
      <c r="C92" s="237" t="s">
        <v>1387</v>
      </c>
      <c r="D92" s="237"/>
      <c r="E92" s="237"/>
      <c r="F92" s="256" t="s">
        <v>1355</v>
      </c>
      <c r="G92" s="255"/>
      <c r="H92" s="237" t="s">
        <v>1388</v>
      </c>
      <c r="I92" s="237" t="s">
        <v>1389</v>
      </c>
      <c r="J92" s="237"/>
      <c r="K92" s="248"/>
    </row>
    <row r="93" spans="2:11" ht="15" customHeight="1">
      <c r="B93" s="257"/>
      <c r="C93" s="237" t="s">
        <v>1390</v>
      </c>
      <c r="D93" s="237"/>
      <c r="E93" s="237"/>
      <c r="F93" s="256" t="s">
        <v>1355</v>
      </c>
      <c r="G93" s="255"/>
      <c r="H93" s="237" t="s">
        <v>1390</v>
      </c>
      <c r="I93" s="237" t="s">
        <v>1389</v>
      </c>
      <c r="J93" s="237"/>
      <c r="K93" s="248"/>
    </row>
    <row r="94" spans="2:11" ht="15" customHeight="1">
      <c r="B94" s="257"/>
      <c r="C94" s="237" t="s">
        <v>43</v>
      </c>
      <c r="D94" s="237"/>
      <c r="E94" s="237"/>
      <c r="F94" s="256" t="s">
        <v>1355</v>
      </c>
      <c r="G94" s="255"/>
      <c r="H94" s="237" t="s">
        <v>1391</v>
      </c>
      <c r="I94" s="237" t="s">
        <v>1389</v>
      </c>
      <c r="J94" s="237"/>
      <c r="K94" s="248"/>
    </row>
    <row r="95" spans="2:11" ht="15" customHeight="1">
      <c r="B95" s="257"/>
      <c r="C95" s="237" t="s">
        <v>53</v>
      </c>
      <c r="D95" s="237"/>
      <c r="E95" s="237"/>
      <c r="F95" s="256" t="s">
        <v>1355</v>
      </c>
      <c r="G95" s="255"/>
      <c r="H95" s="237" t="s">
        <v>1392</v>
      </c>
      <c r="I95" s="237" t="s">
        <v>1389</v>
      </c>
      <c r="J95" s="237"/>
      <c r="K95" s="248"/>
    </row>
    <row r="96" spans="2:11" ht="15" customHeight="1">
      <c r="B96" s="260"/>
      <c r="C96" s="261"/>
      <c r="D96" s="261"/>
      <c r="E96" s="261"/>
      <c r="F96" s="261"/>
      <c r="G96" s="261"/>
      <c r="H96" s="261"/>
      <c r="I96" s="261"/>
      <c r="J96" s="261"/>
      <c r="K96" s="262"/>
    </row>
    <row r="97" spans="2:11" ht="18.75" customHeight="1">
      <c r="B97" s="263"/>
      <c r="C97" s="264"/>
      <c r="D97" s="264"/>
      <c r="E97" s="264"/>
      <c r="F97" s="264"/>
      <c r="G97" s="264"/>
      <c r="H97" s="264"/>
      <c r="I97" s="264"/>
      <c r="J97" s="264"/>
      <c r="K97" s="263"/>
    </row>
    <row r="98" spans="2:11" ht="18.75" customHeight="1"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2:11" ht="7.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6"/>
    </row>
    <row r="100" spans="2:11" ht="45" customHeight="1">
      <c r="B100" s="247"/>
      <c r="C100" s="344" t="s">
        <v>1393</v>
      </c>
      <c r="D100" s="344"/>
      <c r="E100" s="344"/>
      <c r="F100" s="344"/>
      <c r="G100" s="344"/>
      <c r="H100" s="344"/>
      <c r="I100" s="344"/>
      <c r="J100" s="344"/>
      <c r="K100" s="248"/>
    </row>
    <row r="101" spans="2:11" ht="17.25" customHeight="1">
      <c r="B101" s="247"/>
      <c r="C101" s="249" t="s">
        <v>1349</v>
      </c>
      <c r="D101" s="249"/>
      <c r="E101" s="249"/>
      <c r="F101" s="249" t="s">
        <v>1350</v>
      </c>
      <c r="G101" s="250"/>
      <c r="H101" s="249" t="s">
        <v>112</v>
      </c>
      <c r="I101" s="249" t="s">
        <v>62</v>
      </c>
      <c r="J101" s="249" t="s">
        <v>1351</v>
      </c>
      <c r="K101" s="248"/>
    </row>
    <row r="102" spans="2:11" ht="17.25" customHeight="1">
      <c r="B102" s="247"/>
      <c r="C102" s="251" t="s">
        <v>1352</v>
      </c>
      <c r="D102" s="251"/>
      <c r="E102" s="251"/>
      <c r="F102" s="252" t="s">
        <v>1353</v>
      </c>
      <c r="G102" s="253"/>
      <c r="H102" s="251"/>
      <c r="I102" s="251"/>
      <c r="J102" s="251" t="s">
        <v>1354</v>
      </c>
      <c r="K102" s="248"/>
    </row>
    <row r="103" spans="2:11" ht="5.25" customHeight="1">
      <c r="B103" s="247"/>
      <c r="C103" s="249"/>
      <c r="D103" s="249"/>
      <c r="E103" s="249"/>
      <c r="F103" s="249"/>
      <c r="G103" s="265"/>
      <c r="H103" s="249"/>
      <c r="I103" s="249"/>
      <c r="J103" s="249"/>
      <c r="K103" s="248"/>
    </row>
    <row r="104" spans="2:11" ht="15" customHeight="1">
      <c r="B104" s="247"/>
      <c r="C104" s="237" t="s">
        <v>58</v>
      </c>
      <c r="D104" s="254"/>
      <c r="E104" s="254"/>
      <c r="F104" s="256" t="s">
        <v>1355</v>
      </c>
      <c r="G104" s="265"/>
      <c r="H104" s="237" t="s">
        <v>1394</v>
      </c>
      <c r="I104" s="237" t="s">
        <v>1357</v>
      </c>
      <c r="J104" s="237">
        <v>20</v>
      </c>
      <c r="K104" s="248"/>
    </row>
    <row r="105" spans="2:11" ht="15" customHeight="1">
      <c r="B105" s="247"/>
      <c r="C105" s="237" t="s">
        <v>1358</v>
      </c>
      <c r="D105" s="237"/>
      <c r="E105" s="237"/>
      <c r="F105" s="256" t="s">
        <v>1355</v>
      </c>
      <c r="G105" s="237"/>
      <c r="H105" s="237" t="s">
        <v>1394</v>
      </c>
      <c r="I105" s="237" t="s">
        <v>1357</v>
      </c>
      <c r="J105" s="237">
        <v>120</v>
      </c>
      <c r="K105" s="248"/>
    </row>
    <row r="106" spans="2:11" ht="15" customHeight="1">
      <c r="B106" s="257"/>
      <c r="C106" s="237" t="s">
        <v>1360</v>
      </c>
      <c r="D106" s="237"/>
      <c r="E106" s="237"/>
      <c r="F106" s="256" t="s">
        <v>1361</v>
      </c>
      <c r="G106" s="237"/>
      <c r="H106" s="237" t="s">
        <v>1394</v>
      </c>
      <c r="I106" s="237" t="s">
        <v>1357</v>
      </c>
      <c r="J106" s="237">
        <v>50</v>
      </c>
      <c r="K106" s="248"/>
    </row>
    <row r="107" spans="2:11" ht="15" customHeight="1">
      <c r="B107" s="257"/>
      <c r="C107" s="237" t="s">
        <v>1363</v>
      </c>
      <c r="D107" s="237"/>
      <c r="E107" s="237"/>
      <c r="F107" s="256" t="s">
        <v>1355</v>
      </c>
      <c r="G107" s="237"/>
      <c r="H107" s="237" t="s">
        <v>1394</v>
      </c>
      <c r="I107" s="237" t="s">
        <v>1365</v>
      </c>
      <c r="J107" s="237"/>
      <c r="K107" s="248"/>
    </row>
    <row r="108" spans="2:11" ht="15" customHeight="1">
      <c r="B108" s="257"/>
      <c r="C108" s="237" t="s">
        <v>1374</v>
      </c>
      <c r="D108" s="237"/>
      <c r="E108" s="237"/>
      <c r="F108" s="256" t="s">
        <v>1361</v>
      </c>
      <c r="G108" s="237"/>
      <c r="H108" s="237" t="s">
        <v>1394</v>
      </c>
      <c r="I108" s="237" t="s">
        <v>1357</v>
      </c>
      <c r="J108" s="237">
        <v>50</v>
      </c>
      <c r="K108" s="248"/>
    </row>
    <row r="109" spans="2:11" ht="15" customHeight="1">
      <c r="B109" s="257"/>
      <c r="C109" s="237" t="s">
        <v>1382</v>
      </c>
      <c r="D109" s="237"/>
      <c r="E109" s="237"/>
      <c r="F109" s="256" t="s">
        <v>1361</v>
      </c>
      <c r="G109" s="237"/>
      <c r="H109" s="237" t="s">
        <v>1394</v>
      </c>
      <c r="I109" s="237" t="s">
        <v>1357</v>
      </c>
      <c r="J109" s="237">
        <v>50</v>
      </c>
      <c r="K109" s="248"/>
    </row>
    <row r="110" spans="2:11" ht="15" customHeight="1">
      <c r="B110" s="257"/>
      <c r="C110" s="237" t="s">
        <v>1380</v>
      </c>
      <c r="D110" s="237"/>
      <c r="E110" s="237"/>
      <c r="F110" s="256" t="s">
        <v>1361</v>
      </c>
      <c r="G110" s="237"/>
      <c r="H110" s="237" t="s">
        <v>1394</v>
      </c>
      <c r="I110" s="237" t="s">
        <v>1357</v>
      </c>
      <c r="J110" s="237">
        <v>50</v>
      </c>
      <c r="K110" s="248"/>
    </row>
    <row r="111" spans="2:11" ht="15" customHeight="1">
      <c r="B111" s="257"/>
      <c r="C111" s="237" t="s">
        <v>58</v>
      </c>
      <c r="D111" s="237"/>
      <c r="E111" s="237"/>
      <c r="F111" s="256" t="s">
        <v>1355</v>
      </c>
      <c r="G111" s="237"/>
      <c r="H111" s="237" t="s">
        <v>1395</v>
      </c>
      <c r="I111" s="237" t="s">
        <v>1357</v>
      </c>
      <c r="J111" s="237">
        <v>20</v>
      </c>
      <c r="K111" s="248"/>
    </row>
    <row r="112" spans="2:11" ht="15" customHeight="1">
      <c r="B112" s="257"/>
      <c r="C112" s="237" t="s">
        <v>1396</v>
      </c>
      <c r="D112" s="237"/>
      <c r="E112" s="237"/>
      <c r="F112" s="256" t="s">
        <v>1355</v>
      </c>
      <c r="G112" s="237"/>
      <c r="H112" s="237" t="s">
        <v>1397</v>
      </c>
      <c r="I112" s="237" t="s">
        <v>1357</v>
      </c>
      <c r="J112" s="237">
        <v>120</v>
      </c>
      <c r="K112" s="248"/>
    </row>
    <row r="113" spans="2:11" ht="15" customHeight="1">
      <c r="B113" s="257"/>
      <c r="C113" s="237" t="s">
        <v>43</v>
      </c>
      <c r="D113" s="237"/>
      <c r="E113" s="237"/>
      <c r="F113" s="256" t="s">
        <v>1355</v>
      </c>
      <c r="G113" s="237"/>
      <c r="H113" s="237" t="s">
        <v>1398</v>
      </c>
      <c r="I113" s="237" t="s">
        <v>1389</v>
      </c>
      <c r="J113" s="237"/>
      <c r="K113" s="248"/>
    </row>
    <row r="114" spans="2:11" ht="15" customHeight="1">
      <c r="B114" s="257"/>
      <c r="C114" s="237" t="s">
        <v>53</v>
      </c>
      <c r="D114" s="237"/>
      <c r="E114" s="237"/>
      <c r="F114" s="256" t="s">
        <v>1355</v>
      </c>
      <c r="G114" s="237"/>
      <c r="H114" s="237" t="s">
        <v>1399</v>
      </c>
      <c r="I114" s="237" t="s">
        <v>1389</v>
      </c>
      <c r="J114" s="237"/>
      <c r="K114" s="248"/>
    </row>
    <row r="115" spans="2:11" ht="15" customHeight="1">
      <c r="B115" s="257"/>
      <c r="C115" s="237" t="s">
        <v>62</v>
      </c>
      <c r="D115" s="237"/>
      <c r="E115" s="237"/>
      <c r="F115" s="256" t="s">
        <v>1355</v>
      </c>
      <c r="G115" s="237"/>
      <c r="H115" s="237" t="s">
        <v>1400</v>
      </c>
      <c r="I115" s="237" t="s">
        <v>1401</v>
      </c>
      <c r="J115" s="237"/>
      <c r="K115" s="248"/>
    </row>
    <row r="116" spans="2:11" ht="15" customHeight="1">
      <c r="B116" s="260"/>
      <c r="C116" s="266"/>
      <c r="D116" s="266"/>
      <c r="E116" s="266"/>
      <c r="F116" s="266"/>
      <c r="G116" s="266"/>
      <c r="H116" s="266"/>
      <c r="I116" s="266"/>
      <c r="J116" s="266"/>
      <c r="K116" s="262"/>
    </row>
    <row r="117" spans="2:11" ht="18.75" customHeight="1">
      <c r="B117" s="267"/>
      <c r="C117" s="233"/>
      <c r="D117" s="233"/>
      <c r="E117" s="233"/>
      <c r="F117" s="268"/>
      <c r="G117" s="233"/>
      <c r="H117" s="233"/>
      <c r="I117" s="233"/>
      <c r="J117" s="233"/>
      <c r="K117" s="267"/>
    </row>
    <row r="118" spans="2:11" ht="18.75" customHeight="1"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</row>
    <row r="119" spans="2:11" ht="7.5" customHeight="1">
      <c r="B119" s="269"/>
      <c r="C119" s="270"/>
      <c r="D119" s="270"/>
      <c r="E119" s="270"/>
      <c r="F119" s="270"/>
      <c r="G119" s="270"/>
      <c r="H119" s="270"/>
      <c r="I119" s="270"/>
      <c r="J119" s="270"/>
      <c r="K119" s="271"/>
    </row>
    <row r="120" spans="2:11" ht="45" customHeight="1">
      <c r="B120" s="272"/>
      <c r="C120" s="341" t="s">
        <v>1402</v>
      </c>
      <c r="D120" s="341"/>
      <c r="E120" s="341"/>
      <c r="F120" s="341"/>
      <c r="G120" s="341"/>
      <c r="H120" s="341"/>
      <c r="I120" s="341"/>
      <c r="J120" s="341"/>
      <c r="K120" s="273"/>
    </row>
    <row r="121" spans="2:11" ht="17.25" customHeight="1">
      <c r="B121" s="274"/>
      <c r="C121" s="249" t="s">
        <v>1349</v>
      </c>
      <c r="D121" s="249"/>
      <c r="E121" s="249"/>
      <c r="F121" s="249" t="s">
        <v>1350</v>
      </c>
      <c r="G121" s="250"/>
      <c r="H121" s="249" t="s">
        <v>112</v>
      </c>
      <c r="I121" s="249" t="s">
        <v>62</v>
      </c>
      <c r="J121" s="249" t="s">
        <v>1351</v>
      </c>
      <c r="K121" s="275"/>
    </row>
    <row r="122" spans="2:11" ht="17.25" customHeight="1">
      <c r="B122" s="274"/>
      <c r="C122" s="251" t="s">
        <v>1352</v>
      </c>
      <c r="D122" s="251"/>
      <c r="E122" s="251"/>
      <c r="F122" s="252" t="s">
        <v>1353</v>
      </c>
      <c r="G122" s="253"/>
      <c r="H122" s="251"/>
      <c r="I122" s="251"/>
      <c r="J122" s="251" t="s">
        <v>1354</v>
      </c>
      <c r="K122" s="275"/>
    </row>
    <row r="123" spans="2:11" ht="5.25" customHeight="1">
      <c r="B123" s="276"/>
      <c r="C123" s="254"/>
      <c r="D123" s="254"/>
      <c r="E123" s="254"/>
      <c r="F123" s="254"/>
      <c r="G123" s="237"/>
      <c r="H123" s="254"/>
      <c r="I123" s="254"/>
      <c r="J123" s="254"/>
      <c r="K123" s="277"/>
    </row>
    <row r="124" spans="2:11" ht="15" customHeight="1">
      <c r="B124" s="276"/>
      <c r="C124" s="237" t="s">
        <v>1358</v>
      </c>
      <c r="D124" s="254"/>
      <c r="E124" s="254"/>
      <c r="F124" s="256" t="s">
        <v>1355</v>
      </c>
      <c r="G124" s="237"/>
      <c r="H124" s="237" t="s">
        <v>1394</v>
      </c>
      <c r="I124" s="237" t="s">
        <v>1357</v>
      </c>
      <c r="J124" s="237">
        <v>120</v>
      </c>
      <c r="K124" s="278"/>
    </row>
    <row r="125" spans="2:11" ht="15" customHeight="1">
      <c r="B125" s="276"/>
      <c r="C125" s="237" t="s">
        <v>1403</v>
      </c>
      <c r="D125" s="237"/>
      <c r="E125" s="237"/>
      <c r="F125" s="256" t="s">
        <v>1355</v>
      </c>
      <c r="G125" s="237"/>
      <c r="H125" s="237" t="s">
        <v>1404</v>
      </c>
      <c r="I125" s="237" t="s">
        <v>1357</v>
      </c>
      <c r="J125" s="237" t="s">
        <v>1405</v>
      </c>
      <c r="K125" s="278"/>
    </row>
    <row r="126" spans="2:11" ht="15" customHeight="1">
      <c r="B126" s="276"/>
      <c r="C126" s="237" t="s">
        <v>1304</v>
      </c>
      <c r="D126" s="237"/>
      <c r="E126" s="237"/>
      <c r="F126" s="256" t="s">
        <v>1355</v>
      </c>
      <c r="G126" s="237"/>
      <c r="H126" s="237" t="s">
        <v>1406</v>
      </c>
      <c r="I126" s="237" t="s">
        <v>1357</v>
      </c>
      <c r="J126" s="237" t="s">
        <v>1405</v>
      </c>
      <c r="K126" s="278"/>
    </row>
    <row r="127" spans="2:11" ht="15" customHeight="1">
      <c r="B127" s="276"/>
      <c r="C127" s="237" t="s">
        <v>1366</v>
      </c>
      <c r="D127" s="237"/>
      <c r="E127" s="237"/>
      <c r="F127" s="256" t="s">
        <v>1361</v>
      </c>
      <c r="G127" s="237"/>
      <c r="H127" s="237" t="s">
        <v>1367</v>
      </c>
      <c r="I127" s="237" t="s">
        <v>1357</v>
      </c>
      <c r="J127" s="237">
        <v>15</v>
      </c>
      <c r="K127" s="278"/>
    </row>
    <row r="128" spans="2:11" ht="15" customHeight="1">
      <c r="B128" s="276"/>
      <c r="C128" s="258" t="s">
        <v>1368</v>
      </c>
      <c r="D128" s="258"/>
      <c r="E128" s="258"/>
      <c r="F128" s="259" t="s">
        <v>1361</v>
      </c>
      <c r="G128" s="258"/>
      <c r="H128" s="258" t="s">
        <v>1369</v>
      </c>
      <c r="I128" s="258" t="s">
        <v>1357</v>
      </c>
      <c r="J128" s="258">
        <v>15</v>
      </c>
      <c r="K128" s="278"/>
    </row>
    <row r="129" spans="2:11" ht="15" customHeight="1">
      <c r="B129" s="276"/>
      <c r="C129" s="258" t="s">
        <v>1370</v>
      </c>
      <c r="D129" s="258"/>
      <c r="E129" s="258"/>
      <c r="F129" s="259" t="s">
        <v>1361</v>
      </c>
      <c r="G129" s="258"/>
      <c r="H129" s="258" t="s">
        <v>1371</v>
      </c>
      <c r="I129" s="258" t="s">
        <v>1357</v>
      </c>
      <c r="J129" s="258">
        <v>20</v>
      </c>
      <c r="K129" s="278"/>
    </row>
    <row r="130" spans="2:11" ht="15" customHeight="1">
      <c r="B130" s="276"/>
      <c r="C130" s="258" t="s">
        <v>1372</v>
      </c>
      <c r="D130" s="258"/>
      <c r="E130" s="258"/>
      <c r="F130" s="259" t="s">
        <v>1361</v>
      </c>
      <c r="G130" s="258"/>
      <c r="H130" s="258" t="s">
        <v>1373</v>
      </c>
      <c r="I130" s="258" t="s">
        <v>1357</v>
      </c>
      <c r="J130" s="258">
        <v>20</v>
      </c>
      <c r="K130" s="278"/>
    </row>
    <row r="131" spans="2:11" ht="15" customHeight="1">
      <c r="B131" s="276"/>
      <c r="C131" s="237" t="s">
        <v>1360</v>
      </c>
      <c r="D131" s="237"/>
      <c r="E131" s="237"/>
      <c r="F131" s="256" t="s">
        <v>1361</v>
      </c>
      <c r="G131" s="237"/>
      <c r="H131" s="237" t="s">
        <v>1394</v>
      </c>
      <c r="I131" s="237" t="s">
        <v>1357</v>
      </c>
      <c r="J131" s="237">
        <v>50</v>
      </c>
      <c r="K131" s="278"/>
    </row>
    <row r="132" spans="2:11" ht="15" customHeight="1">
      <c r="B132" s="276"/>
      <c r="C132" s="237" t="s">
        <v>1374</v>
      </c>
      <c r="D132" s="237"/>
      <c r="E132" s="237"/>
      <c r="F132" s="256" t="s">
        <v>1361</v>
      </c>
      <c r="G132" s="237"/>
      <c r="H132" s="237" t="s">
        <v>1394</v>
      </c>
      <c r="I132" s="237" t="s">
        <v>1357</v>
      </c>
      <c r="J132" s="237">
        <v>50</v>
      </c>
      <c r="K132" s="278"/>
    </row>
    <row r="133" spans="2:11" ht="15" customHeight="1">
      <c r="B133" s="276"/>
      <c r="C133" s="237" t="s">
        <v>1380</v>
      </c>
      <c r="D133" s="237"/>
      <c r="E133" s="237"/>
      <c r="F133" s="256" t="s">
        <v>1361</v>
      </c>
      <c r="G133" s="237"/>
      <c r="H133" s="237" t="s">
        <v>1394</v>
      </c>
      <c r="I133" s="237" t="s">
        <v>1357</v>
      </c>
      <c r="J133" s="237">
        <v>50</v>
      </c>
      <c r="K133" s="278"/>
    </row>
    <row r="134" spans="2:11" ht="15" customHeight="1">
      <c r="B134" s="276"/>
      <c r="C134" s="237" t="s">
        <v>1382</v>
      </c>
      <c r="D134" s="237"/>
      <c r="E134" s="237"/>
      <c r="F134" s="256" t="s">
        <v>1361</v>
      </c>
      <c r="G134" s="237"/>
      <c r="H134" s="237" t="s">
        <v>1394</v>
      </c>
      <c r="I134" s="237" t="s">
        <v>1357</v>
      </c>
      <c r="J134" s="237">
        <v>50</v>
      </c>
      <c r="K134" s="278"/>
    </row>
    <row r="135" spans="2:11" ht="15" customHeight="1">
      <c r="B135" s="276"/>
      <c r="C135" s="237" t="s">
        <v>118</v>
      </c>
      <c r="D135" s="237"/>
      <c r="E135" s="237"/>
      <c r="F135" s="256" t="s">
        <v>1361</v>
      </c>
      <c r="G135" s="237"/>
      <c r="H135" s="237" t="s">
        <v>1407</v>
      </c>
      <c r="I135" s="237" t="s">
        <v>1357</v>
      </c>
      <c r="J135" s="237">
        <v>255</v>
      </c>
      <c r="K135" s="278"/>
    </row>
    <row r="136" spans="2:11" ht="15" customHeight="1">
      <c r="B136" s="276"/>
      <c r="C136" s="237" t="s">
        <v>1384</v>
      </c>
      <c r="D136" s="237"/>
      <c r="E136" s="237"/>
      <c r="F136" s="256" t="s">
        <v>1355</v>
      </c>
      <c r="G136" s="237"/>
      <c r="H136" s="237" t="s">
        <v>1408</v>
      </c>
      <c r="I136" s="237" t="s">
        <v>1386</v>
      </c>
      <c r="J136" s="237"/>
      <c r="K136" s="278"/>
    </row>
    <row r="137" spans="2:11" ht="15" customHeight="1">
      <c r="B137" s="276"/>
      <c r="C137" s="237" t="s">
        <v>1387</v>
      </c>
      <c r="D137" s="237"/>
      <c r="E137" s="237"/>
      <c r="F137" s="256" t="s">
        <v>1355</v>
      </c>
      <c r="G137" s="237"/>
      <c r="H137" s="237" t="s">
        <v>1409</v>
      </c>
      <c r="I137" s="237" t="s">
        <v>1389</v>
      </c>
      <c r="J137" s="237"/>
      <c r="K137" s="278"/>
    </row>
    <row r="138" spans="2:11" ht="15" customHeight="1">
      <c r="B138" s="276"/>
      <c r="C138" s="237" t="s">
        <v>1390</v>
      </c>
      <c r="D138" s="237"/>
      <c r="E138" s="237"/>
      <c r="F138" s="256" t="s">
        <v>1355</v>
      </c>
      <c r="G138" s="237"/>
      <c r="H138" s="237" t="s">
        <v>1390</v>
      </c>
      <c r="I138" s="237" t="s">
        <v>1389</v>
      </c>
      <c r="J138" s="237"/>
      <c r="K138" s="278"/>
    </row>
    <row r="139" spans="2:11" ht="15" customHeight="1">
      <c r="B139" s="276"/>
      <c r="C139" s="237" t="s">
        <v>43</v>
      </c>
      <c r="D139" s="237"/>
      <c r="E139" s="237"/>
      <c r="F139" s="256" t="s">
        <v>1355</v>
      </c>
      <c r="G139" s="237"/>
      <c r="H139" s="237" t="s">
        <v>1410</v>
      </c>
      <c r="I139" s="237" t="s">
        <v>1389</v>
      </c>
      <c r="J139" s="237"/>
      <c r="K139" s="278"/>
    </row>
    <row r="140" spans="2:11" ht="15" customHeight="1">
      <c r="B140" s="276"/>
      <c r="C140" s="237" t="s">
        <v>1411</v>
      </c>
      <c r="D140" s="237"/>
      <c r="E140" s="237"/>
      <c r="F140" s="256" t="s">
        <v>1355</v>
      </c>
      <c r="G140" s="237"/>
      <c r="H140" s="237" t="s">
        <v>1412</v>
      </c>
      <c r="I140" s="237" t="s">
        <v>1389</v>
      </c>
      <c r="J140" s="237"/>
      <c r="K140" s="278"/>
    </row>
    <row r="141" spans="2:11" ht="15" customHeight="1">
      <c r="B141" s="279"/>
      <c r="C141" s="280"/>
      <c r="D141" s="280"/>
      <c r="E141" s="280"/>
      <c r="F141" s="280"/>
      <c r="G141" s="280"/>
      <c r="H141" s="280"/>
      <c r="I141" s="280"/>
      <c r="J141" s="280"/>
      <c r="K141" s="281"/>
    </row>
    <row r="142" spans="2:11" ht="18.75" customHeight="1">
      <c r="B142" s="233"/>
      <c r="C142" s="233"/>
      <c r="D142" s="233"/>
      <c r="E142" s="233"/>
      <c r="F142" s="268"/>
      <c r="G142" s="233"/>
      <c r="H142" s="233"/>
      <c r="I142" s="233"/>
      <c r="J142" s="233"/>
      <c r="K142" s="233"/>
    </row>
    <row r="143" spans="2:11" ht="18.75" customHeight="1"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</row>
    <row r="144" spans="2:11" ht="7.5" customHeight="1">
      <c r="B144" s="244"/>
      <c r="C144" s="245"/>
      <c r="D144" s="245"/>
      <c r="E144" s="245"/>
      <c r="F144" s="245"/>
      <c r="G144" s="245"/>
      <c r="H144" s="245"/>
      <c r="I144" s="245"/>
      <c r="J144" s="245"/>
      <c r="K144" s="246"/>
    </row>
    <row r="145" spans="2:11" ht="45" customHeight="1">
      <c r="B145" s="247"/>
      <c r="C145" s="344" t="s">
        <v>1413</v>
      </c>
      <c r="D145" s="344"/>
      <c r="E145" s="344"/>
      <c r="F145" s="344"/>
      <c r="G145" s="344"/>
      <c r="H145" s="344"/>
      <c r="I145" s="344"/>
      <c r="J145" s="344"/>
      <c r="K145" s="248"/>
    </row>
    <row r="146" spans="2:11" ht="17.25" customHeight="1">
      <c r="B146" s="247"/>
      <c r="C146" s="249" t="s">
        <v>1349</v>
      </c>
      <c r="D146" s="249"/>
      <c r="E146" s="249"/>
      <c r="F146" s="249" t="s">
        <v>1350</v>
      </c>
      <c r="G146" s="250"/>
      <c r="H146" s="249" t="s">
        <v>112</v>
      </c>
      <c r="I146" s="249" t="s">
        <v>62</v>
      </c>
      <c r="J146" s="249" t="s">
        <v>1351</v>
      </c>
      <c r="K146" s="248"/>
    </row>
    <row r="147" spans="2:11" ht="17.25" customHeight="1">
      <c r="B147" s="247"/>
      <c r="C147" s="251" t="s">
        <v>1352</v>
      </c>
      <c r="D147" s="251"/>
      <c r="E147" s="251"/>
      <c r="F147" s="252" t="s">
        <v>1353</v>
      </c>
      <c r="G147" s="253"/>
      <c r="H147" s="251"/>
      <c r="I147" s="251"/>
      <c r="J147" s="251" t="s">
        <v>1354</v>
      </c>
      <c r="K147" s="248"/>
    </row>
    <row r="148" spans="2:11" ht="5.25" customHeight="1">
      <c r="B148" s="257"/>
      <c r="C148" s="254"/>
      <c r="D148" s="254"/>
      <c r="E148" s="254"/>
      <c r="F148" s="254"/>
      <c r="G148" s="255"/>
      <c r="H148" s="254"/>
      <c r="I148" s="254"/>
      <c r="J148" s="254"/>
      <c r="K148" s="278"/>
    </row>
    <row r="149" spans="2:11" ht="15" customHeight="1">
      <c r="B149" s="257"/>
      <c r="C149" s="282" t="s">
        <v>1358</v>
      </c>
      <c r="D149" s="237"/>
      <c r="E149" s="237"/>
      <c r="F149" s="283" t="s">
        <v>1355</v>
      </c>
      <c r="G149" s="237"/>
      <c r="H149" s="282" t="s">
        <v>1394</v>
      </c>
      <c r="I149" s="282" t="s">
        <v>1357</v>
      </c>
      <c r="J149" s="282">
        <v>120</v>
      </c>
      <c r="K149" s="278"/>
    </row>
    <row r="150" spans="2:11" ht="15" customHeight="1">
      <c r="B150" s="257"/>
      <c r="C150" s="282" t="s">
        <v>1403</v>
      </c>
      <c r="D150" s="237"/>
      <c r="E150" s="237"/>
      <c r="F150" s="283" t="s">
        <v>1355</v>
      </c>
      <c r="G150" s="237"/>
      <c r="H150" s="282" t="s">
        <v>1414</v>
      </c>
      <c r="I150" s="282" t="s">
        <v>1357</v>
      </c>
      <c r="J150" s="282" t="s">
        <v>1405</v>
      </c>
      <c r="K150" s="278"/>
    </row>
    <row r="151" spans="2:11" ht="15" customHeight="1">
      <c r="B151" s="257"/>
      <c r="C151" s="282" t="s">
        <v>1304</v>
      </c>
      <c r="D151" s="237"/>
      <c r="E151" s="237"/>
      <c r="F151" s="283" t="s">
        <v>1355</v>
      </c>
      <c r="G151" s="237"/>
      <c r="H151" s="282" t="s">
        <v>1415</v>
      </c>
      <c r="I151" s="282" t="s">
        <v>1357</v>
      </c>
      <c r="J151" s="282" t="s">
        <v>1405</v>
      </c>
      <c r="K151" s="278"/>
    </row>
    <row r="152" spans="2:11" ht="15" customHeight="1">
      <c r="B152" s="257"/>
      <c r="C152" s="282" t="s">
        <v>1360</v>
      </c>
      <c r="D152" s="237"/>
      <c r="E152" s="237"/>
      <c r="F152" s="283" t="s">
        <v>1361</v>
      </c>
      <c r="G152" s="237"/>
      <c r="H152" s="282" t="s">
        <v>1394</v>
      </c>
      <c r="I152" s="282" t="s">
        <v>1357</v>
      </c>
      <c r="J152" s="282">
        <v>50</v>
      </c>
      <c r="K152" s="278"/>
    </row>
    <row r="153" spans="2:11" ht="15" customHeight="1">
      <c r="B153" s="257"/>
      <c r="C153" s="282" t="s">
        <v>1363</v>
      </c>
      <c r="D153" s="237"/>
      <c r="E153" s="237"/>
      <c r="F153" s="283" t="s">
        <v>1355</v>
      </c>
      <c r="G153" s="237"/>
      <c r="H153" s="282" t="s">
        <v>1394</v>
      </c>
      <c r="I153" s="282" t="s">
        <v>1365</v>
      </c>
      <c r="J153" s="282"/>
      <c r="K153" s="278"/>
    </row>
    <row r="154" spans="2:11" ht="15" customHeight="1">
      <c r="B154" s="257"/>
      <c r="C154" s="282" t="s">
        <v>1374</v>
      </c>
      <c r="D154" s="237"/>
      <c r="E154" s="237"/>
      <c r="F154" s="283" t="s">
        <v>1361</v>
      </c>
      <c r="G154" s="237"/>
      <c r="H154" s="282" t="s">
        <v>1394</v>
      </c>
      <c r="I154" s="282" t="s">
        <v>1357</v>
      </c>
      <c r="J154" s="282">
        <v>50</v>
      </c>
      <c r="K154" s="278"/>
    </row>
    <row r="155" spans="2:11" ht="15" customHeight="1">
      <c r="B155" s="257"/>
      <c r="C155" s="282" t="s">
        <v>1382</v>
      </c>
      <c r="D155" s="237"/>
      <c r="E155" s="237"/>
      <c r="F155" s="283" t="s">
        <v>1361</v>
      </c>
      <c r="G155" s="237"/>
      <c r="H155" s="282" t="s">
        <v>1394</v>
      </c>
      <c r="I155" s="282" t="s">
        <v>1357</v>
      </c>
      <c r="J155" s="282">
        <v>50</v>
      </c>
      <c r="K155" s="278"/>
    </row>
    <row r="156" spans="2:11" ht="15" customHeight="1">
      <c r="B156" s="257"/>
      <c r="C156" s="282" t="s">
        <v>1380</v>
      </c>
      <c r="D156" s="237"/>
      <c r="E156" s="237"/>
      <c r="F156" s="283" t="s">
        <v>1361</v>
      </c>
      <c r="G156" s="237"/>
      <c r="H156" s="282" t="s">
        <v>1394</v>
      </c>
      <c r="I156" s="282" t="s">
        <v>1357</v>
      </c>
      <c r="J156" s="282">
        <v>50</v>
      </c>
      <c r="K156" s="278"/>
    </row>
    <row r="157" spans="2:11" ht="15" customHeight="1">
      <c r="B157" s="257"/>
      <c r="C157" s="282" t="s">
        <v>103</v>
      </c>
      <c r="D157" s="237"/>
      <c r="E157" s="237"/>
      <c r="F157" s="283" t="s">
        <v>1355</v>
      </c>
      <c r="G157" s="237"/>
      <c r="H157" s="282" t="s">
        <v>1416</v>
      </c>
      <c r="I157" s="282" t="s">
        <v>1357</v>
      </c>
      <c r="J157" s="282" t="s">
        <v>1417</v>
      </c>
      <c r="K157" s="278"/>
    </row>
    <row r="158" spans="2:11" ht="15" customHeight="1">
      <c r="B158" s="257"/>
      <c r="C158" s="282" t="s">
        <v>1418</v>
      </c>
      <c r="D158" s="237"/>
      <c r="E158" s="237"/>
      <c r="F158" s="283" t="s">
        <v>1355</v>
      </c>
      <c r="G158" s="237"/>
      <c r="H158" s="282" t="s">
        <v>1419</v>
      </c>
      <c r="I158" s="282" t="s">
        <v>1389</v>
      </c>
      <c r="J158" s="282"/>
      <c r="K158" s="278"/>
    </row>
    <row r="159" spans="2:11" ht="15" customHeight="1">
      <c r="B159" s="284"/>
      <c r="C159" s="266"/>
      <c r="D159" s="266"/>
      <c r="E159" s="266"/>
      <c r="F159" s="266"/>
      <c r="G159" s="266"/>
      <c r="H159" s="266"/>
      <c r="I159" s="266"/>
      <c r="J159" s="266"/>
      <c r="K159" s="285"/>
    </row>
    <row r="160" spans="2:11" ht="18.75" customHeight="1">
      <c r="B160" s="233"/>
      <c r="C160" s="237"/>
      <c r="D160" s="237"/>
      <c r="E160" s="237"/>
      <c r="F160" s="256"/>
      <c r="G160" s="237"/>
      <c r="H160" s="237"/>
      <c r="I160" s="237"/>
      <c r="J160" s="237"/>
      <c r="K160" s="233"/>
    </row>
    <row r="161" spans="2:11" ht="18.75" customHeight="1"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41" t="s">
        <v>1420</v>
      </c>
      <c r="D163" s="341"/>
      <c r="E163" s="341"/>
      <c r="F163" s="341"/>
      <c r="G163" s="341"/>
      <c r="H163" s="341"/>
      <c r="I163" s="341"/>
      <c r="J163" s="341"/>
      <c r="K163" s="228"/>
    </row>
    <row r="164" spans="2:11" ht="17.25" customHeight="1">
      <c r="B164" s="227"/>
      <c r="C164" s="249" t="s">
        <v>1349</v>
      </c>
      <c r="D164" s="249"/>
      <c r="E164" s="249"/>
      <c r="F164" s="249" t="s">
        <v>1350</v>
      </c>
      <c r="G164" s="286"/>
      <c r="H164" s="287" t="s">
        <v>112</v>
      </c>
      <c r="I164" s="287" t="s">
        <v>62</v>
      </c>
      <c r="J164" s="249" t="s">
        <v>1351</v>
      </c>
      <c r="K164" s="228"/>
    </row>
    <row r="165" spans="2:11" ht="17.25" customHeight="1">
      <c r="B165" s="230"/>
      <c r="C165" s="251" t="s">
        <v>1352</v>
      </c>
      <c r="D165" s="251"/>
      <c r="E165" s="251"/>
      <c r="F165" s="252" t="s">
        <v>1353</v>
      </c>
      <c r="G165" s="288"/>
      <c r="H165" s="289"/>
      <c r="I165" s="289"/>
      <c r="J165" s="251" t="s">
        <v>1354</v>
      </c>
      <c r="K165" s="231"/>
    </row>
    <row r="166" spans="2:11" ht="5.25" customHeight="1">
      <c r="B166" s="257"/>
      <c r="C166" s="254"/>
      <c r="D166" s="254"/>
      <c r="E166" s="254"/>
      <c r="F166" s="254"/>
      <c r="G166" s="255"/>
      <c r="H166" s="254"/>
      <c r="I166" s="254"/>
      <c r="J166" s="254"/>
      <c r="K166" s="278"/>
    </row>
    <row r="167" spans="2:11" ht="15" customHeight="1">
      <c r="B167" s="257"/>
      <c r="C167" s="237" t="s">
        <v>1358</v>
      </c>
      <c r="D167" s="237"/>
      <c r="E167" s="237"/>
      <c r="F167" s="256" t="s">
        <v>1355</v>
      </c>
      <c r="G167" s="237"/>
      <c r="H167" s="237" t="s">
        <v>1394</v>
      </c>
      <c r="I167" s="237" t="s">
        <v>1357</v>
      </c>
      <c r="J167" s="237">
        <v>120</v>
      </c>
      <c r="K167" s="278"/>
    </row>
    <row r="168" spans="2:11" ht="15" customHeight="1">
      <c r="B168" s="257"/>
      <c r="C168" s="237" t="s">
        <v>1403</v>
      </c>
      <c r="D168" s="237"/>
      <c r="E168" s="237"/>
      <c r="F168" s="256" t="s">
        <v>1355</v>
      </c>
      <c r="G168" s="237"/>
      <c r="H168" s="237" t="s">
        <v>1404</v>
      </c>
      <c r="I168" s="237" t="s">
        <v>1357</v>
      </c>
      <c r="J168" s="237" t="s">
        <v>1405</v>
      </c>
      <c r="K168" s="278"/>
    </row>
    <row r="169" spans="2:11" ht="15" customHeight="1">
      <c r="B169" s="257"/>
      <c r="C169" s="237" t="s">
        <v>1304</v>
      </c>
      <c r="D169" s="237"/>
      <c r="E169" s="237"/>
      <c r="F169" s="256" t="s">
        <v>1355</v>
      </c>
      <c r="G169" s="237"/>
      <c r="H169" s="237" t="s">
        <v>1421</v>
      </c>
      <c r="I169" s="237" t="s">
        <v>1357</v>
      </c>
      <c r="J169" s="237" t="s">
        <v>1405</v>
      </c>
      <c r="K169" s="278"/>
    </row>
    <row r="170" spans="2:11" ht="15" customHeight="1">
      <c r="B170" s="257"/>
      <c r="C170" s="237" t="s">
        <v>1360</v>
      </c>
      <c r="D170" s="237"/>
      <c r="E170" s="237"/>
      <c r="F170" s="256" t="s">
        <v>1361</v>
      </c>
      <c r="G170" s="237"/>
      <c r="H170" s="237" t="s">
        <v>1421</v>
      </c>
      <c r="I170" s="237" t="s">
        <v>1357</v>
      </c>
      <c r="J170" s="237">
        <v>50</v>
      </c>
      <c r="K170" s="278"/>
    </row>
    <row r="171" spans="2:11" ht="15" customHeight="1">
      <c r="B171" s="257"/>
      <c r="C171" s="237" t="s">
        <v>1363</v>
      </c>
      <c r="D171" s="237"/>
      <c r="E171" s="237"/>
      <c r="F171" s="256" t="s">
        <v>1355</v>
      </c>
      <c r="G171" s="237"/>
      <c r="H171" s="237" t="s">
        <v>1421</v>
      </c>
      <c r="I171" s="237" t="s">
        <v>1365</v>
      </c>
      <c r="J171" s="237"/>
      <c r="K171" s="278"/>
    </row>
    <row r="172" spans="2:11" ht="15" customHeight="1">
      <c r="B172" s="257"/>
      <c r="C172" s="237" t="s">
        <v>1374</v>
      </c>
      <c r="D172" s="237"/>
      <c r="E172" s="237"/>
      <c r="F172" s="256" t="s">
        <v>1361</v>
      </c>
      <c r="G172" s="237"/>
      <c r="H172" s="237" t="s">
        <v>1421</v>
      </c>
      <c r="I172" s="237" t="s">
        <v>1357</v>
      </c>
      <c r="J172" s="237">
        <v>50</v>
      </c>
      <c r="K172" s="278"/>
    </row>
    <row r="173" spans="2:11" ht="15" customHeight="1">
      <c r="B173" s="257"/>
      <c r="C173" s="237" t="s">
        <v>1382</v>
      </c>
      <c r="D173" s="237"/>
      <c r="E173" s="237"/>
      <c r="F173" s="256" t="s">
        <v>1361</v>
      </c>
      <c r="G173" s="237"/>
      <c r="H173" s="237" t="s">
        <v>1421</v>
      </c>
      <c r="I173" s="237" t="s">
        <v>1357</v>
      </c>
      <c r="J173" s="237">
        <v>50</v>
      </c>
      <c r="K173" s="278"/>
    </row>
    <row r="174" spans="2:11" ht="15" customHeight="1">
      <c r="B174" s="257"/>
      <c r="C174" s="237" t="s">
        <v>1380</v>
      </c>
      <c r="D174" s="237"/>
      <c r="E174" s="237"/>
      <c r="F174" s="256" t="s">
        <v>1361</v>
      </c>
      <c r="G174" s="237"/>
      <c r="H174" s="237" t="s">
        <v>1421</v>
      </c>
      <c r="I174" s="237" t="s">
        <v>1357</v>
      </c>
      <c r="J174" s="237">
        <v>50</v>
      </c>
      <c r="K174" s="278"/>
    </row>
    <row r="175" spans="2:11" ht="15" customHeight="1">
      <c r="B175" s="257"/>
      <c r="C175" s="237" t="s">
        <v>111</v>
      </c>
      <c r="D175" s="237"/>
      <c r="E175" s="237"/>
      <c r="F175" s="256" t="s">
        <v>1355</v>
      </c>
      <c r="G175" s="237"/>
      <c r="H175" s="237" t="s">
        <v>1422</v>
      </c>
      <c r="I175" s="237" t="s">
        <v>1423</v>
      </c>
      <c r="J175" s="237"/>
      <c r="K175" s="278"/>
    </row>
    <row r="176" spans="2:11" ht="15" customHeight="1">
      <c r="B176" s="257"/>
      <c r="C176" s="237" t="s">
        <v>62</v>
      </c>
      <c r="D176" s="237"/>
      <c r="E176" s="237"/>
      <c r="F176" s="256" t="s">
        <v>1355</v>
      </c>
      <c r="G176" s="237"/>
      <c r="H176" s="237" t="s">
        <v>1424</v>
      </c>
      <c r="I176" s="237" t="s">
        <v>1425</v>
      </c>
      <c r="J176" s="237">
        <v>1</v>
      </c>
      <c r="K176" s="278"/>
    </row>
    <row r="177" spans="2:11" ht="15" customHeight="1">
      <c r="B177" s="257"/>
      <c r="C177" s="237" t="s">
        <v>58</v>
      </c>
      <c r="D177" s="237"/>
      <c r="E177" s="237"/>
      <c r="F177" s="256" t="s">
        <v>1355</v>
      </c>
      <c r="G177" s="237"/>
      <c r="H177" s="237" t="s">
        <v>1426</v>
      </c>
      <c r="I177" s="237" t="s">
        <v>1357</v>
      </c>
      <c r="J177" s="237">
        <v>20</v>
      </c>
      <c r="K177" s="278"/>
    </row>
    <row r="178" spans="2:11" ht="15" customHeight="1">
      <c r="B178" s="257"/>
      <c r="C178" s="237" t="s">
        <v>112</v>
      </c>
      <c r="D178" s="237"/>
      <c r="E178" s="237"/>
      <c r="F178" s="256" t="s">
        <v>1355</v>
      </c>
      <c r="G178" s="237"/>
      <c r="H178" s="237" t="s">
        <v>1427</v>
      </c>
      <c r="I178" s="237" t="s">
        <v>1357</v>
      </c>
      <c r="J178" s="237">
        <v>255</v>
      </c>
      <c r="K178" s="278"/>
    </row>
    <row r="179" spans="2:11" ht="15" customHeight="1">
      <c r="B179" s="257"/>
      <c r="C179" s="237" t="s">
        <v>113</v>
      </c>
      <c r="D179" s="237"/>
      <c r="E179" s="237"/>
      <c r="F179" s="256" t="s">
        <v>1355</v>
      </c>
      <c r="G179" s="237"/>
      <c r="H179" s="237" t="s">
        <v>1320</v>
      </c>
      <c r="I179" s="237" t="s">
        <v>1357</v>
      </c>
      <c r="J179" s="237">
        <v>10</v>
      </c>
      <c r="K179" s="278"/>
    </row>
    <row r="180" spans="2:11" ht="15" customHeight="1">
      <c r="B180" s="257"/>
      <c r="C180" s="237" t="s">
        <v>114</v>
      </c>
      <c r="D180" s="237"/>
      <c r="E180" s="237"/>
      <c r="F180" s="256" t="s">
        <v>1355</v>
      </c>
      <c r="G180" s="237"/>
      <c r="H180" s="237" t="s">
        <v>1428</v>
      </c>
      <c r="I180" s="237" t="s">
        <v>1389</v>
      </c>
      <c r="J180" s="237"/>
      <c r="K180" s="278"/>
    </row>
    <row r="181" spans="2:11" ht="15" customHeight="1">
      <c r="B181" s="257"/>
      <c r="C181" s="237" t="s">
        <v>1429</v>
      </c>
      <c r="D181" s="237"/>
      <c r="E181" s="237"/>
      <c r="F181" s="256" t="s">
        <v>1355</v>
      </c>
      <c r="G181" s="237"/>
      <c r="H181" s="237" t="s">
        <v>1430</v>
      </c>
      <c r="I181" s="237" t="s">
        <v>1389</v>
      </c>
      <c r="J181" s="237"/>
      <c r="K181" s="278"/>
    </row>
    <row r="182" spans="2:11" ht="15" customHeight="1">
      <c r="B182" s="257"/>
      <c r="C182" s="237" t="s">
        <v>1418</v>
      </c>
      <c r="D182" s="237"/>
      <c r="E182" s="237"/>
      <c r="F182" s="256" t="s">
        <v>1355</v>
      </c>
      <c r="G182" s="237"/>
      <c r="H182" s="237" t="s">
        <v>1431</v>
      </c>
      <c r="I182" s="237" t="s">
        <v>1389</v>
      </c>
      <c r="J182" s="237"/>
      <c r="K182" s="278"/>
    </row>
    <row r="183" spans="2:11" ht="15" customHeight="1">
      <c r="B183" s="257"/>
      <c r="C183" s="237" t="s">
        <v>117</v>
      </c>
      <c r="D183" s="237"/>
      <c r="E183" s="237"/>
      <c r="F183" s="256" t="s">
        <v>1361</v>
      </c>
      <c r="G183" s="237"/>
      <c r="H183" s="237" t="s">
        <v>1432</v>
      </c>
      <c r="I183" s="237" t="s">
        <v>1357</v>
      </c>
      <c r="J183" s="237">
        <v>50</v>
      </c>
      <c r="K183" s="278"/>
    </row>
    <row r="184" spans="2:11" ht="15" customHeight="1">
      <c r="B184" s="284"/>
      <c r="C184" s="266"/>
      <c r="D184" s="266"/>
      <c r="E184" s="266"/>
      <c r="F184" s="266"/>
      <c r="G184" s="266"/>
      <c r="H184" s="266"/>
      <c r="I184" s="266"/>
      <c r="J184" s="266"/>
      <c r="K184" s="285"/>
    </row>
    <row r="185" spans="2:11" ht="18.75" customHeight="1">
      <c r="B185" s="233"/>
      <c r="C185" s="237"/>
      <c r="D185" s="237"/>
      <c r="E185" s="237"/>
      <c r="F185" s="256"/>
      <c r="G185" s="237"/>
      <c r="H185" s="237"/>
      <c r="I185" s="237"/>
      <c r="J185" s="237"/>
      <c r="K185" s="233"/>
    </row>
    <row r="186" spans="2:11" ht="18.75" customHeight="1"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</row>
    <row r="187" spans="2:11" ht="13.5">
      <c r="B187" s="224"/>
      <c r="C187" s="225"/>
      <c r="D187" s="225"/>
      <c r="E187" s="225"/>
      <c r="F187" s="225"/>
      <c r="G187" s="225"/>
      <c r="H187" s="225"/>
      <c r="I187" s="225"/>
      <c r="J187" s="225"/>
      <c r="K187" s="226"/>
    </row>
    <row r="188" spans="2:11" ht="21">
      <c r="B188" s="227"/>
      <c r="C188" s="341" t="s">
        <v>1433</v>
      </c>
      <c r="D188" s="341"/>
      <c r="E188" s="341"/>
      <c r="F188" s="341"/>
      <c r="G188" s="341"/>
      <c r="H188" s="341"/>
      <c r="I188" s="341"/>
      <c r="J188" s="341"/>
      <c r="K188" s="228"/>
    </row>
    <row r="189" spans="2:11" ht="25.5" customHeight="1">
      <c r="B189" s="227"/>
      <c r="C189" s="290" t="s">
        <v>1434</v>
      </c>
      <c r="D189" s="290"/>
      <c r="E189" s="290"/>
      <c r="F189" s="290" t="s">
        <v>1435</v>
      </c>
      <c r="G189" s="291"/>
      <c r="H189" s="342" t="s">
        <v>1436</v>
      </c>
      <c r="I189" s="342"/>
      <c r="J189" s="342"/>
      <c r="K189" s="228"/>
    </row>
    <row r="190" spans="2:11" ht="5.25" customHeight="1">
      <c r="B190" s="257"/>
      <c r="C190" s="254"/>
      <c r="D190" s="254"/>
      <c r="E190" s="254"/>
      <c r="F190" s="254"/>
      <c r="G190" s="237"/>
      <c r="H190" s="254"/>
      <c r="I190" s="254"/>
      <c r="J190" s="254"/>
      <c r="K190" s="278"/>
    </row>
    <row r="191" spans="2:11" ht="15" customHeight="1">
      <c r="B191" s="257"/>
      <c r="C191" s="237" t="s">
        <v>1437</v>
      </c>
      <c r="D191" s="237"/>
      <c r="E191" s="237"/>
      <c r="F191" s="256" t="s">
        <v>48</v>
      </c>
      <c r="G191" s="237"/>
      <c r="H191" s="340" t="s">
        <v>1438</v>
      </c>
      <c r="I191" s="340"/>
      <c r="J191" s="340"/>
      <c r="K191" s="278"/>
    </row>
    <row r="192" spans="2:11" ht="15" customHeight="1">
      <c r="B192" s="257"/>
      <c r="C192" s="263"/>
      <c r="D192" s="237"/>
      <c r="E192" s="237"/>
      <c r="F192" s="256" t="s">
        <v>49</v>
      </c>
      <c r="G192" s="237"/>
      <c r="H192" s="340" t="s">
        <v>1439</v>
      </c>
      <c r="I192" s="340"/>
      <c r="J192" s="340"/>
      <c r="K192" s="278"/>
    </row>
    <row r="193" spans="2:11" ht="15" customHeight="1">
      <c r="B193" s="257"/>
      <c r="C193" s="263"/>
      <c r="D193" s="237"/>
      <c r="E193" s="237"/>
      <c r="F193" s="256" t="s">
        <v>52</v>
      </c>
      <c r="G193" s="237"/>
      <c r="H193" s="340" t="s">
        <v>1440</v>
      </c>
      <c r="I193" s="340"/>
      <c r="J193" s="340"/>
      <c r="K193" s="278"/>
    </row>
    <row r="194" spans="2:11" ht="15" customHeight="1">
      <c r="B194" s="257"/>
      <c r="C194" s="237"/>
      <c r="D194" s="237"/>
      <c r="E194" s="237"/>
      <c r="F194" s="256" t="s">
        <v>50</v>
      </c>
      <c r="G194" s="237"/>
      <c r="H194" s="340" t="s">
        <v>1441</v>
      </c>
      <c r="I194" s="340"/>
      <c r="J194" s="340"/>
      <c r="K194" s="278"/>
    </row>
    <row r="195" spans="2:11" ht="15" customHeight="1">
      <c r="B195" s="257"/>
      <c r="C195" s="237"/>
      <c r="D195" s="237"/>
      <c r="E195" s="237"/>
      <c r="F195" s="256" t="s">
        <v>51</v>
      </c>
      <c r="G195" s="237"/>
      <c r="H195" s="340" t="s">
        <v>1442</v>
      </c>
      <c r="I195" s="340"/>
      <c r="J195" s="340"/>
      <c r="K195" s="278"/>
    </row>
    <row r="196" spans="2:11" ht="15" customHeight="1">
      <c r="B196" s="257"/>
      <c r="C196" s="237"/>
      <c r="D196" s="237"/>
      <c r="E196" s="237"/>
      <c r="F196" s="256"/>
      <c r="G196" s="237"/>
      <c r="H196" s="237"/>
      <c r="I196" s="237"/>
      <c r="J196" s="237"/>
      <c r="K196" s="278"/>
    </row>
    <row r="197" spans="2:11" ht="15" customHeight="1">
      <c r="B197" s="257"/>
      <c r="C197" s="237" t="s">
        <v>1401</v>
      </c>
      <c r="D197" s="237"/>
      <c r="E197" s="237"/>
      <c r="F197" s="256" t="s">
        <v>83</v>
      </c>
      <c r="G197" s="237"/>
      <c r="H197" s="340" t="s">
        <v>1443</v>
      </c>
      <c r="I197" s="340"/>
      <c r="J197" s="340"/>
      <c r="K197" s="278"/>
    </row>
    <row r="198" spans="2:11" ht="15" customHeight="1">
      <c r="B198" s="257"/>
      <c r="C198" s="263"/>
      <c r="D198" s="237"/>
      <c r="E198" s="237"/>
      <c r="F198" s="256" t="s">
        <v>1299</v>
      </c>
      <c r="G198" s="237"/>
      <c r="H198" s="340" t="s">
        <v>1300</v>
      </c>
      <c r="I198" s="340"/>
      <c r="J198" s="340"/>
      <c r="K198" s="278"/>
    </row>
    <row r="199" spans="2:11" ht="15" customHeight="1">
      <c r="B199" s="257"/>
      <c r="C199" s="237"/>
      <c r="D199" s="237"/>
      <c r="E199" s="237"/>
      <c r="F199" s="256" t="s">
        <v>1297</v>
      </c>
      <c r="G199" s="237"/>
      <c r="H199" s="340" t="s">
        <v>1444</v>
      </c>
      <c r="I199" s="340"/>
      <c r="J199" s="340"/>
      <c r="K199" s="278"/>
    </row>
    <row r="200" spans="2:11" ht="15" customHeight="1">
      <c r="B200" s="292"/>
      <c r="C200" s="263"/>
      <c r="D200" s="263"/>
      <c r="E200" s="263"/>
      <c r="F200" s="256" t="s">
        <v>1301</v>
      </c>
      <c r="G200" s="242"/>
      <c r="H200" s="339" t="s">
        <v>1244</v>
      </c>
      <c r="I200" s="339"/>
      <c r="J200" s="339"/>
      <c r="K200" s="293"/>
    </row>
    <row r="201" spans="2:11" ht="15" customHeight="1">
      <c r="B201" s="292"/>
      <c r="C201" s="263"/>
      <c r="D201" s="263"/>
      <c r="E201" s="263"/>
      <c r="F201" s="256" t="s">
        <v>1302</v>
      </c>
      <c r="G201" s="242"/>
      <c r="H201" s="339" t="s">
        <v>1445</v>
      </c>
      <c r="I201" s="339"/>
      <c r="J201" s="339"/>
      <c r="K201" s="293"/>
    </row>
    <row r="202" spans="2:11" ht="15" customHeight="1">
      <c r="B202" s="292"/>
      <c r="C202" s="263"/>
      <c r="D202" s="263"/>
      <c r="E202" s="263"/>
      <c r="F202" s="294"/>
      <c r="G202" s="242"/>
      <c r="H202" s="295"/>
      <c r="I202" s="295"/>
      <c r="J202" s="295"/>
      <c r="K202" s="293"/>
    </row>
    <row r="203" spans="2:11" ht="15" customHeight="1">
      <c r="B203" s="292"/>
      <c r="C203" s="237" t="s">
        <v>1425</v>
      </c>
      <c r="D203" s="263"/>
      <c r="E203" s="263"/>
      <c r="F203" s="256">
        <v>1</v>
      </c>
      <c r="G203" s="242"/>
      <c r="H203" s="339" t="s">
        <v>1446</v>
      </c>
      <c r="I203" s="339"/>
      <c r="J203" s="339"/>
      <c r="K203" s="293"/>
    </row>
    <row r="204" spans="2:11" ht="15" customHeight="1">
      <c r="B204" s="292"/>
      <c r="C204" s="263"/>
      <c r="D204" s="263"/>
      <c r="E204" s="263"/>
      <c r="F204" s="256">
        <v>2</v>
      </c>
      <c r="G204" s="242"/>
      <c r="H204" s="339" t="s">
        <v>1447</v>
      </c>
      <c r="I204" s="339"/>
      <c r="J204" s="339"/>
      <c r="K204" s="293"/>
    </row>
    <row r="205" spans="2:11" ht="15" customHeight="1">
      <c r="B205" s="292"/>
      <c r="C205" s="263"/>
      <c r="D205" s="263"/>
      <c r="E205" s="263"/>
      <c r="F205" s="256">
        <v>3</v>
      </c>
      <c r="G205" s="242"/>
      <c r="H205" s="339" t="s">
        <v>1448</v>
      </c>
      <c r="I205" s="339"/>
      <c r="J205" s="339"/>
      <c r="K205" s="293"/>
    </row>
    <row r="206" spans="2:11" ht="15" customHeight="1">
      <c r="B206" s="292"/>
      <c r="C206" s="263"/>
      <c r="D206" s="263"/>
      <c r="E206" s="263"/>
      <c r="F206" s="256">
        <v>4</v>
      </c>
      <c r="G206" s="242"/>
      <c r="H206" s="339" t="s">
        <v>1449</v>
      </c>
      <c r="I206" s="339"/>
      <c r="J206" s="339"/>
      <c r="K206" s="293"/>
    </row>
    <row r="207" spans="2:11" ht="12.75" customHeight="1">
      <c r="B207" s="296"/>
      <c r="C207" s="297"/>
      <c r="D207" s="297"/>
      <c r="E207" s="297"/>
      <c r="F207" s="297"/>
      <c r="G207" s="297"/>
      <c r="H207" s="297"/>
      <c r="I207" s="297"/>
      <c r="J207" s="297"/>
      <c r="K207" s="298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Sevcik</cp:lastModifiedBy>
  <dcterms:modified xsi:type="dcterms:W3CDTF">2015-02-05T09:49:41Z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