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janisova\Desktop\"/>
    </mc:Choice>
  </mc:AlternateContent>
  <bookViews>
    <workbookView xWindow="0" yWindow="0" windowWidth="0" windowHeight="0"/>
  </bookViews>
  <sheets>
    <sheet name="Rekapitulace stavby" sheetId="1" r:id="rId1"/>
    <sheet name="00 - VRN" sheetId="2" r:id="rId2"/>
    <sheet name="101 - SO 101 - Zpevněné p..." sheetId="3" r:id="rId3"/>
    <sheet name="301 - SO 301 - Vodohospod..." sheetId="4" r:id="rId4"/>
    <sheet name="431-1 - SO 431 - Veřejné ..." sheetId="5" r:id="rId5"/>
    <sheet name="431-2 - SO 431 - Optika" sheetId="6" r:id="rId6"/>
    <sheet name="501-1 - SO 501 - Trubní v..." sheetId="7" r:id="rId7"/>
    <sheet name="501-2 - SO 501 - Stavební..." sheetId="8" r:id="rId8"/>
    <sheet name="801_01 - Kácení stromů" sheetId="9" r:id="rId9"/>
    <sheet name="801_02 - Výsadba stromů" sheetId="10" r:id="rId10"/>
    <sheet name="801_03 - Založení štěrkov..." sheetId="11" r:id="rId11"/>
    <sheet name="801_04 - Založení trávníku" sheetId="12" r:id="rId12"/>
  </sheets>
  <definedNames>
    <definedName name="_xlnm.Print_Area" localSheetId="0">'Rekapitulace stavby'!$D$4:$AO$76,'Rekapitulace stavby'!$C$82:$AQ$106</definedName>
    <definedName name="_xlnm.Print_Titles" localSheetId="0">'Rekapitulace stavby'!$92:$92</definedName>
    <definedName name="_xlnm._FilterDatabase" localSheetId="1" hidden="1">'00 - VRN'!$C$118:$K$137</definedName>
    <definedName name="_xlnm.Print_Area" localSheetId="1">'00 - VRN'!$C$4:$J$76,'00 - VRN'!$C$82:$J$100,'00 - VRN'!$C$106:$J$137</definedName>
    <definedName name="_xlnm.Print_Titles" localSheetId="1">'00 - VRN'!$118:$118</definedName>
    <definedName name="_xlnm._FilterDatabase" localSheetId="2" hidden="1">'101 - SO 101 - Zpevněné p...'!$C$129:$K$411</definedName>
    <definedName name="_xlnm.Print_Area" localSheetId="2">'101 - SO 101 - Zpevněné p...'!$C$4:$J$76,'101 - SO 101 - Zpevněné p...'!$C$82:$J$111,'101 - SO 101 - Zpevněné p...'!$C$117:$J$411</definedName>
    <definedName name="_xlnm.Print_Titles" localSheetId="2">'101 - SO 101 - Zpevněné p...'!$129:$129</definedName>
    <definedName name="_xlnm._FilterDatabase" localSheetId="3" hidden="1">'301 - SO 301 - Vodohospod...'!$C$123:$K$377</definedName>
    <definedName name="_xlnm.Print_Area" localSheetId="3">'301 - SO 301 - Vodohospod...'!$C$4:$J$76,'301 - SO 301 - Vodohospod...'!$C$82:$J$105,'301 - SO 301 - Vodohospod...'!$C$111:$J$377</definedName>
    <definedName name="_xlnm.Print_Titles" localSheetId="3">'301 - SO 301 - Vodohospod...'!$123:$123</definedName>
    <definedName name="_xlnm._FilterDatabase" localSheetId="4" hidden="1">'431-1 - SO 431 - Veřejné ...'!$C$117:$K$210</definedName>
    <definedName name="_xlnm.Print_Area" localSheetId="4">'431-1 - SO 431 - Veřejné ...'!$C$4:$J$76,'431-1 - SO 431 - Veřejné ...'!$C$82:$J$99,'431-1 - SO 431 - Veřejné ...'!$C$105:$J$210</definedName>
    <definedName name="_xlnm.Print_Titles" localSheetId="4">'431-1 - SO 431 - Veřejné ...'!$117:$117</definedName>
    <definedName name="_xlnm._FilterDatabase" localSheetId="5" hidden="1">'431-2 - SO 431 - Optika'!$C$117:$K$165</definedName>
    <definedName name="_xlnm.Print_Area" localSheetId="5">'431-2 - SO 431 - Optika'!$C$4:$J$76,'431-2 - SO 431 - Optika'!$C$82:$J$99,'431-2 - SO 431 - Optika'!$C$105:$J$165</definedName>
    <definedName name="_xlnm.Print_Titles" localSheetId="5">'431-2 - SO 431 - Optika'!$117:$117</definedName>
    <definedName name="_xlnm._FilterDatabase" localSheetId="6" hidden="1">'501-1 - SO 501 - Trubní v...'!$C$122:$K$143</definedName>
    <definedName name="_xlnm.Print_Area" localSheetId="6">'501-1 - SO 501 - Trubní v...'!$C$4:$J$76,'501-1 - SO 501 - Trubní v...'!$C$82:$J$104,'501-1 - SO 501 - Trubní v...'!$C$110:$J$143</definedName>
    <definedName name="_xlnm.Print_Titles" localSheetId="6">'501-1 - SO 501 - Trubní v...'!$122:$122</definedName>
    <definedName name="_xlnm._FilterDatabase" localSheetId="7" hidden="1">'501-2 - SO 501 - Stavební...'!$C$132:$K$193</definedName>
    <definedName name="_xlnm.Print_Area" localSheetId="7">'501-2 - SO 501 - Stavební...'!$C$4:$J$76,'501-2 - SO 501 - Stavební...'!$C$82:$J$114,'501-2 - SO 501 - Stavební...'!$C$120:$J$193</definedName>
    <definedName name="_xlnm.Print_Titles" localSheetId="7">'501-2 - SO 501 - Stavební...'!$132:$132</definedName>
    <definedName name="_xlnm._FilterDatabase" localSheetId="8" hidden="1">'801_01 - Kácení stromů'!$C$117:$K$268</definedName>
    <definedName name="_xlnm.Print_Area" localSheetId="8">'801_01 - Kácení stromů'!$C$4:$J$76,'801_01 - Kácení stromů'!$C$82:$J$99,'801_01 - Kácení stromů'!$C$105:$J$268</definedName>
    <definedName name="_xlnm.Print_Titles" localSheetId="8">'801_01 - Kácení stromů'!$117:$117</definedName>
    <definedName name="_xlnm._FilterDatabase" localSheetId="9" hidden="1">'801_02 - Výsadba stromů'!$C$119:$K$169</definedName>
    <definedName name="_xlnm.Print_Area" localSheetId="9">'801_02 - Výsadba stromů'!$C$4:$J$76,'801_02 - Výsadba stromů'!$C$82:$J$101,'801_02 - Výsadba stromů'!$C$107:$J$169</definedName>
    <definedName name="_xlnm.Print_Titles" localSheetId="9">'801_02 - Výsadba stromů'!$119:$119</definedName>
    <definedName name="_xlnm._FilterDatabase" localSheetId="10" hidden="1">'801_03 - Založení štěrkov...'!$C$119:$K$193</definedName>
    <definedName name="_xlnm.Print_Area" localSheetId="10">'801_03 - Založení štěrkov...'!$C$4:$J$76,'801_03 - Založení štěrkov...'!$C$82:$J$101,'801_03 - Založení štěrkov...'!$C$107:$J$193</definedName>
    <definedName name="_xlnm.Print_Titles" localSheetId="10">'801_03 - Založení štěrkov...'!$119:$119</definedName>
    <definedName name="_xlnm._FilterDatabase" localSheetId="11" hidden="1">'801_04 - Založení trávníku'!$C$118:$K$158</definedName>
    <definedName name="_xlnm.Print_Area" localSheetId="11">'801_04 - Založení trávníku'!$C$4:$J$76,'801_04 - Založení trávníku'!$C$82:$J$100,'801_04 - Založení trávníku'!$C$106:$J$158</definedName>
    <definedName name="_xlnm.Print_Titles" localSheetId="11">'801_04 - Založení trávníku'!$118:$118</definedName>
  </definedNames>
  <calcPr/>
</workbook>
</file>

<file path=xl/calcChain.xml><?xml version="1.0" encoding="utf-8"?>
<calcChain xmlns="http://schemas.openxmlformats.org/spreadsheetml/2006/main">
  <c i="12" l="1" r="J37"/>
  <c r="J36"/>
  <c i="1" r="AY105"/>
  <c i="12" r="J35"/>
  <c i="1" r="AX105"/>
  <c i="12" r="BI158"/>
  <c r="BH158"/>
  <c r="BG158"/>
  <c r="BF158"/>
  <c r="T158"/>
  <c r="T157"/>
  <c r="R158"/>
  <c r="R157"/>
  <c r="P158"/>
  <c r="P157"/>
  <c r="BI154"/>
  <c r="BH154"/>
  <c r="BG154"/>
  <c r="BF154"/>
  <c r="T154"/>
  <c r="R154"/>
  <c r="P154"/>
  <c r="BI151"/>
  <c r="BH151"/>
  <c r="BG151"/>
  <c r="BF151"/>
  <c r="T151"/>
  <c r="R151"/>
  <c r="P151"/>
  <c r="BI148"/>
  <c r="BH148"/>
  <c r="BG148"/>
  <c r="BF148"/>
  <c r="T148"/>
  <c r="R148"/>
  <c r="P148"/>
  <c r="BI145"/>
  <c r="BH145"/>
  <c r="BG145"/>
  <c r="BF145"/>
  <c r="T145"/>
  <c r="R145"/>
  <c r="P145"/>
  <c r="BI144"/>
  <c r="BH144"/>
  <c r="BG144"/>
  <c r="BF144"/>
  <c r="T144"/>
  <c r="R144"/>
  <c r="P144"/>
  <c r="BI141"/>
  <c r="BH141"/>
  <c r="BG141"/>
  <c r="BF141"/>
  <c r="T141"/>
  <c r="R141"/>
  <c r="P141"/>
  <c r="BI140"/>
  <c r="BH140"/>
  <c r="BG140"/>
  <c r="BF140"/>
  <c r="T140"/>
  <c r="R140"/>
  <c r="P140"/>
  <c r="BI137"/>
  <c r="BH137"/>
  <c r="BG137"/>
  <c r="BF137"/>
  <c r="T137"/>
  <c r="R137"/>
  <c r="P137"/>
  <c r="BI134"/>
  <c r="BH134"/>
  <c r="BG134"/>
  <c r="BF134"/>
  <c r="T134"/>
  <c r="R134"/>
  <c r="P134"/>
  <c r="BI133"/>
  <c r="BH133"/>
  <c r="BG133"/>
  <c r="BF133"/>
  <c r="T133"/>
  <c r="R133"/>
  <c r="P133"/>
  <c r="BI130"/>
  <c r="BH130"/>
  <c r="BG130"/>
  <c r="BF130"/>
  <c r="T130"/>
  <c r="R130"/>
  <c r="P130"/>
  <c r="BI127"/>
  <c r="BH127"/>
  <c r="BG127"/>
  <c r="BF127"/>
  <c r="T127"/>
  <c r="R127"/>
  <c r="P127"/>
  <c r="BI126"/>
  <c r="BH126"/>
  <c r="BG126"/>
  <c r="BF126"/>
  <c r="T126"/>
  <c r="R126"/>
  <c r="P126"/>
  <c r="BI123"/>
  <c r="BH123"/>
  <c r="BG123"/>
  <c r="BF123"/>
  <c r="T123"/>
  <c r="R123"/>
  <c r="P123"/>
  <c r="BI122"/>
  <c r="BH122"/>
  <c r="BG122"/>
  <c r="BF122"/>
  <c r="T122"/>
  <c r="R122"/>
  <c r="P122"/>
  <c r="F113"/>
  <c r="E111"/>
  <c r="F89"/>
  <c r="E87"/>
  <c r="J24"/>
  <c r="E24"/>
  <c r="J92"/>
  <c r="J23"/>
  <c r="J21"/>
  <c r="E21"/>
  <c r="J91"/>
  <c r="J20"/>
  <c r="J18"/>
  <c r="E18"/>
  <c r="F116"/>
  <c r="J17"/>
  <c r="J15"/>
  <c r="E15"/>
  <c r="F91"/>
  <c r="J14"/>
  <c r="J12"/>
  <c r="J113"/>
  <c r="E7"/>
  <c r="E109"/>
  <c i="11" r="J37"/>
  <c r="J36"/>
  <c i="1" r="AY104"/>
  <c i="11" r="J35"/>
  <c i="1" r="AX104"/>
  <c i="11" r="BI193"/>
  <c r="BH193"/>
  <c r="BG193"/>
  <c r="BF193"/>
  <c r="T193"/>
  <c r="R193"/>
  <c r="P193"/>
  <c r="BI192"/>
  <c r="BH192"/>
  <c r="BG192"/>
  <c r="BF192"/>
  <c r="T192"/>
  <c r="R192"/>
  <c r="P192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2"/>
  <c r="BH172"/>
  <c r="BG172"/>
  <c r="BF172"/>
  <c r="T172"/>
  <c r="T171"/>
  <c r="R172"/>
  <c r="R171"/>
  <c r="P172"/>
  <c r="P171"/>
  <c r="BI168"/>
  <c r="BH168"/>
  <c r="BG168"/>
  <c r="BF168"/>
  <c r="T168"/>
  <c r="R168"/>
  <c r="P168"/>
  <c r="BI165"/>
  <c r="BH165"/>
  <c r="BG165"/>
  <c r="BF165"/>
  <c r="T165"/>
  <c r="R165"/>
  <c r="P165"/>
  <c r="BI162"/>
  <c r="BH162"/>
  <c r="BG162"/>
  <c r="BF162"/>
  <c r="T162"/>
  <c r="R162"/>
  <c r="P162"/>
  <c r="BI159"/>
  <c r="BH159"/>
  <c r="BG159"/>
  <c r="BF159"/>
  <c r="T159"/>
  <c r="R159"/>
  <c r="P159"/>
  <c r="BI158"/>
  <c r="BH158"/>
  <c r="BG158"/>
  <c r="BF158"/>
  <c r="T158"/>
  <c r="R158"/>
  <c r="P158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49"/>
  <c r="BH149"/>
  <c r="BG149"/>
  <c r="BF149"/>
  <c r="T149"/>
  <c r="R149"/>
  <c r="P149"/>
  <c r="BI146"/>
  <c r="BH146"/>
  <c r="BG146"/>
  <c r="BF146"/>
  <c r="T146"/>
  <c r="R146"/>
  <c r="P146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38"/>
  <c r="BH138"/>
  <c r="BG138"/>
  <c r="BF138"/>
  <c r="T138"/>
  <c r="R138"/>
  <c r="P138"/>
  <c r="BI135"/>
  <c r="BH135"/>
  <c r="BG135"/>
  <c r="BF135"/>
  <c r="T135"/>
  <c r="R135"/>
  <c r="P135"/>
  <c r="BI134"/>
  <c r="BH134"/>
  <c r="BG134"/>
  <c r="BF134"/>
  <c r="T134"/>
  <c r="R134"/>
  <c r="P134"/>
  <c r="BI130"/>
  <c r="BH130"/>
  <c r="BG130"/>
  <c r="BF130"/>
  <c r="T130"/>
  <c r="R130"/>
  <c r="P130"/>
  <c r="BI127"/>
  <c r="BH127"/>
  <c r="BG127"/>
  <c r="BF127"/>
  <c r="T127"/>
  <c r="R127"/>
  <c r="P127"/>
  <c r="BI124"/>
  <c r="BH124"/>
  <c r="BG124"/>
  <c r="BF124"/>
  <c r="T124"/>
  <c r="R124"/>
  <c r="P124"/>
  <c r="BI123"/>
  <c r="BH123"/>
  <c r="BG123"/>
  <c r="BF123"/>
  <c r="T123"/>
  <c r="R123"/>
  <c r="P123"/>
  <c r="F114"/>
  <c r="E112"/>
  <c r="F89"/>
  <c r="E87"/>
  <c r="J24"/>
  <c r="E24"/>
  <c r="J92"/>
  <c r="J23"/>
  <c r="J21"/>
  <c r="E21"/>
  <c r="J116"/>
  <c r="J20"/>
  <c r="J18"/>
  <c r="E18"/>
  <c r="F92"/>
  <c r="J17"/>
  <c r="J15"/>
  <c r="E15"/>
  <c r="F116"/>
  <c r="J14"/>
  <c r="J12"/>
  <c r="J89"/>
  <c r="E7"/>
  <c r="E110"/>
  <c i="10" r="J37"/>
  <c r="J36"/>
  <c i="1" r="AY103"/>
  <c i="10" r="J35"/>
  <c i="1" r="AX103"/>
  <c i="10"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59"/>
  <c r="BH159"/>
  <c r="BG159"/>
  <c r="BF159"/>
  <c r="T159"/>
  <c r="T158"/>
  <c r="R159"/>
  <c r="R158"/>
  <c r="P159"/>
  <c r="P158"/>
  <c r="BI155"/>
  <c r="BH155"/>
  <c r="BG155"/>
  <c r="BF155"/>
  <c r="T155"/>
  <c r="R155"/>
  <c r="P155"/>
  <c r="BI154"/>
  <c r="BH154"/>
  <c r="BG154"/>
  <c r="BF154"/>
  <c r="T154"/>
  <c r="R154"/>
  <c r="P154"/>
  <c r="BI151"/>
  <c r="BH151"/>
  <c r="BG151"/>
  <c r="BF151"/>
  <c r="T151"/>
  <c r="R151"/>
  <c r="P151"/>
  <c r="BI147"/>
  <c r="BH147"/>
  <c r="BG147"/>
  <c r="BF147"/>
  <c r="T147"/>
  <c r="R147"/>
  <c r="P147"/>
  <c r="BI144"/>
  <c r="BH144"/>
  <c r="BG144"/>
  <c r="BF144"/>
  <c r="T144"/>
  <c r="R144"/>
  <c r="P144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5"/>
  <c r="BH135"/>
  <c r="BG135"/>
  <c r="BF135"/>
  <c r="T135"/>
  <c r="R135"/>
  <c r="P135"/>
  <c r="BI132"/>
  <c r="BH132"/>
  <c r="BG132"/>
  <c r="BF132"/>
  <c r="T132"/>
  <c r="R132"/>
  <c r="P132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4"/>
  <c r="BH124"/>
  <c r="BG124"/>
  <c r="BF124"/>
  <c r="T124"/>
  <c r="R124"/>
  <c r="P124"/>
  <c r="BI123"/>
  <c r="BH123"/>
  <c r="BG123"/>
  <c r="BF123"/>
  <c r="T123"/>
  <c r="R123"/>
  <c r="P123"/>
  <c r="F114"/>
  <c r="E112"/>
  <c r="F89"/>
  <c r="E87"/>
  <c r="J24"/>
  <c r="E24"/>
  <c r="J117"/>
  <c r="J23"/>
  <c r="J21"/>
  <c r="E21"/>
  <c r="J91"/>
  <c r="J20"/>
  <c r="J18"/>
  <c r="E18"/>
  <c r="F92"/>
  <c r="J17"/>
  <c r="J15"/>
  <c r="E15"/>
  <c r="F116"/>
  <c r="J14"/>
  <c r="J12"/>
  <c r="J89"/>
  <c r="E7"/>
  <c r="E110"/>
  <c i="9" r="J37"/>
  <c r="J36"/>
  <c i="1" r="AY102"/>
  <c i="9" r="J35"/>
  <c i="1" r="AX102"/>
  <c i="9" r="BI266"/>
  <c r="BH266"/>
  <c r="BG266"/>
  <c r="BF266"/>
  <c r="T266"/>
  <c r="R266"/>
  <c r="P266"/>
  <c r="BI262"/>
  <c r="BH262"/>
  <c r="BG262"/>
  <c r="BF262"/>
  <c r="T262"/>
  <c r="R262"/>
  <c r="P262"/>
  <c r="BI261"/>
  <c r="BH261"/>
  <c r="BG261"/>
  <c r="BF261"/>
  <c r="T261"/>
  <c r="R261"/>
  <c r="P261"/>
  <c r="BI255"/>
  <c r="BH255"/>
  <c r="BG255"/>
  <c r="BF255"/>
  <c r="T255"/>
  <c r="R255"/>
  <c r="P255"/>
  <c r="BI247"/>
  <c r="BH247"/>
  <c r="BG247"/>
  <c r="BF247"/>
  <c r="T247"/>
  <c r="R247"/>
  <c r="P247"/>
  <c r="BI246"/>
  <c r="BH246"/>
  <c r="BG246"/>
  <c r="BF246"/>
  <c r="T246"/>
  <c r="R246"/>
  <c r="P246"/>
  <c r="BI240"/>
  <c r="BH240"/>
  <c r="BG240"/>
  <c r="BF240"/>
  <c r="T240"/>
  <c r="R240"/>
  <c r="P240"/>
  <c r="BI234"/>
  <c r="BH234"/>
  <c r="BG234"/>
  <c r="BF234"/>
  <c r="T234"/>
  <c r="R234"/>
  <c r="P234"/>
  <c r="BI233"/>
  <c r="BH233"/>
  <c r="BG233"/>
  <c r="BF233"/>
  <c r="T233"/>
  <c r="R233"/>
  <c r="P233"/>
  <c r="BI227"/>
  <c r="BH227"/>
  <c r="BG227"/>
  <c r="BF227"/>
  <c r="T227"/>
  <c r="R227"/>
  <c r="P227"/>
  <c r="BI226"/>
  <c r="BH226"/>
  <c r="BG226"/>
  <c r="BF226"/>
  <c r="T226"/>
  <c r="R226"/>
  <c r="P226"/>
  <c r="BI225"/>
  <c r="BH225"/>
  <c r="BG225"/>
  <c r="BF225"/>
  <c r="T225"/>
  <c r="R225"/>
  <c r="P225"/>
  <c r="BI219"/>
  <c r="BH219"/>
  <c r="BG219"/>
  <c r="BF219"/>
  <c r="T219"/>
  <c r="R219"/>
  <c r="P219"/>
  <c r="BI218"/>
  <c r="BH218"/>
  <c r="BG218"/>
  <c r="BF218"/>
  <c r="T218"/>
  <c r="R218"/>
  <c r="P218"/>
  <c r="BI212"/>
  <c r="BH212"/>
  <c r="BG212"/>
  <c r="BF212"/>
  <c r="T212"/>
  <c r="R212"/>
  <c r="P212"/>
  <c r="BI209"/>
  <c r="BH209"/>
  <c r="BG209"/>
  <c r="BF209"/>
  <c r="T209"/>
  <c r="R209"/>
  <c r="P209"/>
  <c r="BI206"/>
  <c r="BH206"/>
  <c r="BG206"/>
  <c r="BF206"/>
  <c r="T206"/>
  <c r="R206"/>
  <c r="P206"/>
  <c r="BI202"/>
  <c r="BH202"/>
  <c r="BG202"/>
  <c r="BF202"/>
  <c r="T202"/>
  <c r="R202"/>
  <c r="P202"/>
  <c r="BI196"/>
  <c r="BH196"/>
  <c r="BG196"/>
  <c r="BF196"/>
  <c r="T196"/>
  <c r="R196"/>
  <c r="P196"/>
  <c r="BI193"/>
  <c r="BH193"/>
  <c r="BG193"/>
  <c r="BF193"/>
  <c r="T193"/>
  <c r="R193"/>
  <c r="P193"/>
  <c r="BI189"/>
  <c r="BH189"/>
  <c r="BG189"/>
  <c r="BF189"/>
  <c r="T189"/>
  <c r="R189"/>
  <c r="P189"/>
  <c r="BI185"/>
  <c r="BH185"/>
  <c r="BG185"/>
  <c r="BF185"/>
  <c r="T185"/>
  <c r="R185"/>
  <c r="P185"/>
  <c r="BI182"/>
  <c r="BH182"/>
  <c r="BG182"/>
  <c r="BF182"/>
  <c r="T182"/>
  <c r="R182"/>
  <c r="P182"/>
  <c r="BI178"/>
  <c r="BH178"/>
  <c r="BG178"/>
  <c r="BF178"/>
  <c r="T178"/>
  <c r="R178"/>
  <c r="P178"/>
  <c r="BI175"/>
  <c r="BH175"/>
  <c r="BG175"/>
  <c r="BF175"/>
  <c r="T175"/>
  <c r="R175"/>
  <c r="P175"/>
  <c r="BI172"/>
  <c r="BH172"/>
  <c r="BG172"/>
  <c r="BF172"/>
  <c r="T172"/>
  <c r="R172"/>
  <c r="P172"/>
  <c r="BI168"/>
  <c r="BH168"/>
  <c r="BG168"/>
  <c r="BF168"/>
  <c r="T168"/>
  <c r="R168"/>
  <c r="P168"/>
  <c r="BI165"/>
  <c r="BH165"/>
  <c r="BG165"/>
  <c r="BF165"/>
  <c r="T165"/>
  <c r="R165"/>
  <c r="P165"/>
  <c r="BI161"/>
  <c r="BH161"/>
  <c r="BG161"/>
  <c r="BF161"/>
  <c r="T161"/>
  <c r="R161"/>
  <c r="P161"/>
  <c r="BI158"/>
  <c r="BH158"/>
  <c r="BG158"/>
  <c r="BF158"/>
  <c r="T158"/>
  <c r="R158"/>
  <c r="P158"/>
  <c r="BI155"/>
  <c r="BH155"/>
  <c r="BG155"/>
  <c r="BF155"/>
  <c r="T155"/>
  <c r="R155"/>
  <c r="P155"/>
  <c r="BI152"/>
  <c r="BH152"/>
  <c r="BG152"/>
  <c r="BF152"/>
  <c r="T152"/>
  <c r="R152"/>
  <c r="P152"/>
  <c r="BI149"/>
  <c r="BH149"/>
  <c r="BG149"/>
  <c r="BF149"/>
  <c r="T149"/>
  <c r="R149"/>
  <c r="P149"/>
  <c r="BI145"/>
  <c r="BH145"/>
  <c r="BG145"/>
  <c r="BF145"/>
  <c r="T145"/>
  <c r="R145"/>
  <c r="P145"/>
  <c r="BI141"/>
  <c r="BH141"/>
  <c r="BG141"/>
  <c r="BF141"/>
  <c r="T141"/>
  <c r="R141"/>
  <c r="P141"/>
  <c r="BI138"/>
  <c r="BH138"/>
  <c r="BG138"/>
  <c r="BF138"/>
  <c r="T138"/>
  <c r="R138"/>
  <c r="P138"/>
  <c r="BI135"/>
  <c r="BH135"/>
  <c r="BG135"/>
  <c r="BF135"/>
  <c r="T135"/>
  <c r="R135"/>
  <c r="P135"/>
  <c r="BI132"/>
  <c r="BH132"/>
  <c r="BG132"/>
  <c r="BF132"/>
  <c r="T132"/>
  <c r="R132"/>
  <c r="P132"/>
  <c r="BI128"/>
  <c r="BH128"/>
  <c r="BG128"/>
  <c r="BF128"/>
  <c r="T128"/>
  <c r="R128"/>
  <c r="P128"/>
  <c r="BI124"/>
  <c r="BH124"/>
  <c r="BG124"/>
  <c r="BF124"/>
  <c r="T124"/>
  <c r="R124"/>
  <c r="P124"/>
  <c r="BI121"/>
  <c r="BH121"/>
  <c r="BG121"/>
  <c r="BF121"/>
  <c r="T121"/>
  <c r="R121"/>
  <c r="P121"/>
  <c r="F112"/>
  <c r="E110"/>
  <c r="F89"/>
  <c r="E87"/>
  <c r="J24"/>
  <c r="E24"/>
  <c r="J115"/>
  <c r="J23"/>
  <c r="J21"/>
  <c r="E21"/>
  <c r="J114"/>
  <c r="J20"/>
  <c r="J18"/>
  <c r="E18"/>
  <c r="F115"/>
  <c r="J17"/>
  <c r="J15"/>
  <c r="E15"/>
  <c r="F114"/>
  <c r="J14"/>
  <c r="J12"/>
  <c r="J112"/>
  <c r="E7"/>
  <c r="E108"/>
  <c i="8" r="J37"/>
  <c r="J36"/>
  <c i="1" r="AY101"/>
  <c i="8" r="J35"/>
  <c i="1" r="AX101"/>
  <c i="8" r="BI193"/>
  <c r="BH193"/>
  <c r="BG193"/>
  <c r="BF193"/>
  <c r="T193"/>
  <c r="T192"/>
  <c r="R193"/>
  <c r="R192"/>
  <c r="P193"/>
  <c r="P192"/>
  <c r="BI191"/>
  <c r="BH191"/>
  <c r="BG191"/>
  <c r="BF191"/>
  <c r="T191"/>
  <c r="T190"/>
  <c r="R191"/>
  <c r="R190"/>
  <c r="P191"/>
  <c r="P190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3"/>
  <c r="BH183"/>
  <c r="BG183"/>
  <c r="BF183"/>
  <c r="T183"/>
  <c r="T182"/>
  <c r="R183"/>
  <c r="R182"/>
  <c r="P183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7"/>
  <c r="BH177"/>
  <c r="BG177"/>
  <c r="BF177"/>
  <c r="T177"/>
  <c r="T176"/>
  <c r="R177"/>
  <c r="R176"/>
  <c r="P177"/>
  <c r="P176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0"/>
  <c r="BH160"/>
  <c r="BG160"/>
  <c r="BF160"/>
  <c r="T160"/>
  <c r="T159"/>
  <c r="R160"/>
  <c r="R159"/>
  <c r="P160"/>
  <c r="P159"/>
  <c r="BI158"/>
  <c r="BH158"/>
  <c r="BG158"/>
  <c r="BF158"/>
  <c r="T158"/>
  <c r="T157"/>
  <c r="R158"/>
  <c r="R157"/>
  <c r="P158"/>
  <c r="P157"/>
  <c r="BI156"/>
  <c r="BH156"/>
  <c r="BG156"/>
  <c r="BF156"/>
  <c r="T156"/>
  <c r="R156"/>
  <c r="P156"/>
  <c r="BI155"/>
  <c r="BH155"/>
  <c r="BG155"/>
  <c r="BF155"/>
  <c r="T155"/>
  <c r="R155"/>
  <c r="P155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6"/>
  <c r="BH146"/>
  <c r="BG146"/>
  <c r="BF146"/>
  <c r="T146"/>
  <c r="R146"/>
  <c r="P146"/>
  <c r="BI145"/>
  <c r="BH145"/>
  <c r="BG145"/>
  <c r="BF145"/>
  <c r="T145"/>
  <c r="R145"/>
  <c r="P145"/>
  <c r="BI143"/>
  <c r="BH143"/>
  <c r="BG143"/>
  <c r="BF143"/>
  <c r="T143"/>
  <c r="T142"/>
  <c r="R143"/>
  <c r="R142"/>
  <c r="P143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7"/>
  <c r="BH137"/>
  <c r="BG137"/>
  <c r="BF137"/>
  <c r="T137"/>
  <c r="T136"/>
  <c r="R137"/>
  <c r="R136"/>
  <c r="P137"/>
  <c r="P136"/>
  <c r="BI135"/>
  <c r="BH135"/>
  <c r="BG135"/>
  <c r="BF135"/>
  <c r="T135"/>
  <c r="T134"/>
  <c r="R135"/>
  <c r="R134"/>
  <c r="P135"/>
  <c r="P134"/>
  <c r="F127"/>
  <c r="E125"/>
  <c r="F89"/>
  <c r="E87"/>
  <c r="J24"/>
  <c r="E24"/>
  <c r="J92"/>
  <c r="J23"/>
  <c r="J21"/>
  <c r="E21"/>
  <c r="J129"/>
  <c r="J20"/>
  <c r="J18"/>
  <c r="E18"/>
  <c r="F130"/>
  <c r="J17"/>
  <c r="J15"/>
  <c r="E15"/>
  <c r="F91"/>
  <c r="J14"/>
  <c r="J12"/>
  <c r="J89"/>
  <c r="E7"/>
  <c r="E123"/>
  <c i="7" r="J37"/>
  <c r="J36"/>
  <c i="1" r="AY100"/>
  <c i="7" r="J35"/>
  <c i="1" r="AX100"/>
  <c i="7" r="BI143"/>
  <c r="BH143"/>
  <c r="BG143"/>
  <c r="BF143"/>
  <c r="T143"/>
  <c r="T142"/>
  <c r="R143"/>
  <c r="R142"/>
  <c r="P143"/>
  <c r="P142"/>
  <c r="BI141"/>
  <c r="BH141"/>
  <c r="BG141"/>
  <c r="BF141"/>
  <c r="T141"/>
  <c r="R141"/>
  <c r="P141"/>
  <c r="BI140"/>
  <c r="BH140"/>
  <c r="BG140"/>
  <c r="BF140"/>
  <c r="T140"/>
  <c r="R140"/>
  <c r="P140"/>
  <c r="BI138"/>
  <c r="BH138"/>
  <c r="BG138"/>
  <c r="BF138"/>
  <c r="T138"/>
  <c r="T137"/>
  <c r="R138"/>
  <c r="R137"/>
  <c r="P138"/>
  <c r="P137"/>
  <c r="BI135"/>
  <c r="BH135"/>
  <c r="BG135"/>
  <c r="BF135"/>
  <c r="T135"/>
  <c r="R135"/>
  <c r="P135"/>
  <c r="BI134"/>
  <c r="BH134"/>
  <c r="BG134"/>
  <c r="BF134"/>
  <c r="T134"/>
  <c r="R134"/>
  <c r="P134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F117"/>
  <c r="E115"/>
  <c r="F89"/>
  <c r="E87"/>
  <c r="J24"/>
  <c r="E24"/>
  <c r="J120"/>
  <c r="J23"/>
  <c r="J21"/>
  <c r="E21"/>
  <c r="J119"/>
  <c r="J20"/>
  <c r="J18"/>
  <c r="E18"/>
  <c r="F92"/>
  <c r="J17"/>
  <c r="J15"/>
  <c r="E15"/>
  <c r="F91"/>
  <c r="J14"/>
  <c r="J12"/>
  <c r="J89"/>
  <c r="E7"/>
  <c r="E113"/>
  <c i="6" r="J37"/>
  <c r="J36"/>
  <c i="1" r="AY99"/>
  <c i="6" r="J35"/>
  <c i="1" r="AX99"/>
  <c i="6"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1"/>
  <c r="BH121"/>
  <c r="BG121"/>
  <c r="BF121"/>
  <c r="T121"/>
  <c r="R121"/>
  <c r="P121"/>
  <c r="F112"/>
  <c r="E110"/>
  <c r="F89"/>
  <c r="E87"/>
  <c r="J24"/>
  <c r="E24"/>
  <c r="J92"/>
  <c r="J23"/>
  <c r="J21"/>
  <c r="E21"/>
  <c r="J91"/>
  <c r="J20"/>
  <c r="J18"/>
  <c r="E18"/>
  <c r="F92"/>
  <c r="J17"/>
  <c r="J15"/>
  <c r="E15"/>
  <c r="F114"/>
  <c r="J14"/>
  <c r="J12"/>
  <c r="J112"/>
  <c r="E7"/>
  <c r="E85"/>
  <c i="5" r="J37"/>
  <c r="J36"/>
  <c i="1" r="AY98"/>
  <c i="5" r="J35"/>
  <c i="1" r="AX98"/>
  <c i="5" r="BI210"/>
  <c r="BH210"/>
  <c r="BG210"/>
  <c r="BF210"/>
  <c r="T210"/>
  <c r="R210"/>
  <c r="P210"/>
  <c r="BI209"/>
  <c r="BH209"/>
  <c r="BG209"/>
  <c r="BF209"/>
  <c r="T209"/>
  <c r="R209"/>
  <c r="P209"/>
  <c r="BI208"/>
  <c r="BH208"/>
  <c r="BG208"/>
  <c r="BF208"/>
  <c r="T208"/>
  <c r="R208"/>
  <c r="P208"/>
  <c r="BI207"/>
  <c r="BH207"/>
  <c r="BG207"/>
  <c r="BF207"/>
  <c r="T207"/>
  <c r="R207"/>
  <c r="P207"/>
  <c r="BI206"/>
  <c r="BH206"/>
  <c r="BG206"/>
  <c r="BF206"/>
  <c r="T206"/>
  <c r="R206"/>
  <c r="P206"/>
  <c r="BI205"/>
  <c r="BH205"/>
  <c r="BG205"/>
  <c r="BF205"/>
  <c r="T205"/>
  <c r="R205"/>
  <c r="P205"/>
  <c r="BI204"/>
  <c r="BH204"/>
  <c r="BG204"/>
  <c r="BF204"/>
  <c r="T204"/>
  <c r="R204"/>
  <c r="P204"/>
  <c r="BI203"/>
  <c r="BH203"/>
  <c r="BG203"/>
  <c r="BF203"/>
  <c r="T203"/>
  <c r="R203"/>
  <c r="P203"/>
  <c r="BI202"/>
  <c r="BH202"/>
  <c r="BG202"/>
  <c r="BF202"/>
  <c r="T202"/>
  <c r="R202"/>
  <c r="P202"/>
  <c r="BI201"/>
  <c r="BH201"/>
  <c r="BG201"/>
  <c r="BF201"/>
  <c r="T201"/>
  <c r="R201"/>
  <c r="P201"/>
  <c r="BI200"/>
  <c r="BH200"/>
  <c r="BG200"/>
  <c r="BF200"/>
  <c r="T200"/>
  <c r="R200"/>
  <c r="P200"/>
  <c r="BI199"/>
  <c r="BH199"/>
  <c r="BG199"/>
  <c r="BF199"/>
  <c r="T199"/>
  <c r="R199"/>
  <c r="P199"/>
  <c r="BI198"/>
  <c r="BH198"/>
  <c r="BG198"/>
  <c r="BF198"/>
  <c r="T198"/>
  <c r="R198"/>
  <c r="P198"/>
  <c r="BI197"/>
  <c r="BH197"/>
  <c r="BG197"/>
  <c r="BF197"/>
  <c r="T197"/>
  <c r="R197"/>
  <c r="P197"/>
  <c r="BI196"/>
  <c r="BH196"/>
  <c r="BG196"/>
  <c r="BF196"/>
  <c r="T196"/>
  <c r="R196"/>
  <c r="P196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2"/>
  <c r="BH192"/>
  <c r="BG192"/>
  <c r="BF192"/>
  <c r="T192"/>
  <c r="R192"/>
  <c r="P192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1"/>
  <c r="BH121"/>
  <c r="BG121"/>
  <c r="BF121"/>
  <c r="T121"/>
  <c r="R121"/>
  <c r="P121"/>
  <c r="F112"/>
  <c r="E110"/>
  <c r="F89"/>
  <c r="E87"/>
  <c r="J24"/>
  <c r="E24"/>
  <c r="J115"/>
  <c r="J23"/>
  <c r="J21"/>
  <c r="E21"/>
  <c r="J91"/>
  <c r="J20"/>
  <c r="J18"/>
  <c r="E18"/>
  <c r="F92"/>
  <c r="J17"/>
  <c r="J15"/>
  <c r="E15"/>
  <c r="F114"/>
  <c r="J14"/>
  <c r="J12"/>
  <c r="J112"/>
  <c r="E7"/>
  <c r="E85"/>
  <c i="4" r="J37"/>
  <c r="J36"/>
  <c i="1" r="AY97"/>
  <c i="4" r="J35"/>
  <c i="1" r="AX97"/>
  <c i="4" r="BI377"/>
  <c r="BH377"/>
  <c r="BG377"/>
  <c r="BF377"/>
  <c r="T377"/>
  <c r="T376"/>
  <c r="R377"/>
  <c r="R376"/>
  <c r="P377"/>
  <c r="P376"/>
  <c r="BI375"/>
  <c r="BH375"/>
  <c r="BG375"/>
  <c r="BF375"/>
  <c r="T375"/>
  <c r="R375"/>
  <c r="P375"/>
  <c r="BI372"/>
  <c r="BH372"/>
  <c r="BG372"/>
  <c r="BF372"/>
  <c r="T372"/>
  <c r="R372"/>
  <c r="P372"/>
  <c r="BI371"/>
  <c r="BH371"/>
  <c r="BG371"/>
  <c r="BF371"/>
  <c r="T371"/>
  <c r="R371"/>
  <c r="P371"/>
  <c r="BI369"/>
  <c r="BH369"/>
  <c r="BG369"/>
  <c r="BF369"/>
  <c r="T369"/>
  <c r="R369"/>
  <c r="P369"/>
  <c r="BI368"/>
  <c r="BH368"/>
  <c r="BG368"/>
  <c r="BF368"/>
  <c r="T368"/>
  <c r="R368"/>
  <c r="P368"/>
  <c r="BI367"/>
  <c r="BH367"/>
  <c r="BG367"/>
  <c r="BF367"/>
  <c r="T367"/>
  <c r="R367"/>
  <c r="P367"/>
  <c r="BI366"/>
  <c r="BH366"/>
  <c r="BG366"/>
  <c r="BF366"/>
  <c r="T366"/>
  <c r="R366"/>
  <c r="P366"/>
  <c r="BI365"/>
  <c r="BH365"/>
  <c r="BG365"/>
  <c r="BF365"/>
  <c r="T365"/>
  <c r="R365"/>
  <c r="P365"/>
  <c r="BI364"/>
  <c r="BH364"/>
  <c r="BG364"/>
  <c r="BF364"/>
  <c r="T364"/>
  <c r="R364"/>
  <c r="P364"/>
  <c r="BI363"/>
  <c r="BH363"/>
  <c r="BG363"/>
  <c r="BF363"/>
  <c r="T363"/>
  <c r="R363"/>
  <c r="P363"/>
  <c r="BI362"/>
  <c r="BH362"/>
  <c r="BG362"/>
  <c r="BF362"/>
  <c r="T362"/>
  <c r="R362"/>
  <c r="P362"/>
  <c r="BI361"/>
  <c r="BH361"/>
  <c r="BG361"/>
  <c r="BF361"/>
  <c r="T361"/>
  <c r="R361"/>
  <c r="P361"/>
  <c r="BI360"/>
  <c r="BH360"/>
  <c r="BG360"/>
  <c r="BF360"/>
  <c r="T360"/>
  <c r="R360"/>
  <c r="P360"/>
  <c r="BI359"/>
  <c r="BH359"/>
  <c r="BG359"/>
  <c r="BF359"/>
  <c r="T359"/>
  <c r="R359"/>
  <c r="P359"/>
  <c r="BI358"/>
  <c r="BH358"/>
  <c r="BG358"/>
  <c r="BF358"/>
  <c r="T358"/>
  <c r="R358"/>
  <c r="P358"/>
  <c r="BI357"/>
  <c r="BH357"/>
  <c r="BG357"/>
  <c r="BF357"/>
  <c r="T357"/>
  <c r="R357"/>
  <c r="P357"/>
  <c r="BI353"/>
  <c r="BH353"/>
  <c r="BG353"/>
  <c r="BF353"/>
  <c r="T353"/>
  <c r="R353"/>
  <c r="P353"/>
  <c r="BI350"/>
  <c r="BH350"/>
  <c r="BG350"/>
  <c r="BF350"/>
  <c r="T350"/>
  <c r="R350"/>
  <c r="P350"/>
  <c r="BI349"/>
  <c r="BH349"/>
  <c r="BG349"/>
  <c r="BF349"/>
  <c r="T349"/>
  <c r="R349"/>
  <c r="P349"/>
  <c r="BI348"/>
  <c r="BH348"/>
  <c r="BG348"/>
  <c r="BF348"/>
  <c r="T348"/>
  <c r="R348"/>
  <c r="P348"/>
  <c r="BI347"/>
  <c r="BH347"/>
  <c r="BG347"/>
  <c r="BF347"/>
  <c r="T347"/>
  <c r="R347"/>
  <c r="P347"/>
  <c r="BI342"/>
  <c r="BH342"/>
  <c r="BG342"/>
  <c r="BF342"/>
  <c r="T342"/>
  <c r="R342"/>
  <c r="P342"/>
  <c r="BI339"/>
  <c r="BH339"/>
  <c r="BG339"/>
  <c r="BF339"/>
  <c r="T339"/>
  <c r="R339"/>
  <c r="P339"/>
  <c r="BI338"/>
  <c r="BH338"/>
  <c r="BG338"/>
  <c r="BF338"/>
  <c r="T338"/>
  <c r="R338"/>
  <c r="P338"/>
  <c r="BI337"/>
  <c r="BH337"/>
  <c r="BG337"/>
  <c r="BF337"/>
  <c r="T337"/>
  <c r="R337"/>
  <c r="P337"/>
  <c r="BI334"/>
  <c r="BH334"/>
  <c r="BG334"/>
  <c r="BF334"/>
  <c r="T334"/>
  <c r="R334"/>
  <c r="P334"/>
  <c r="BI331"/>
  <c r="BH331"/>
  <c r="BG331"/>
  <c r="BF331"/>
  <c r="T331"/>
  <c r="R331"/>
  <c r="P331"/>
  <c r="BI330"/>
  <c r="BH330"/>
  <c r="BG330"/>
  <c r="BF330"/>
  <c r="T330"/>
  <c r="R330"/>
  <c r="P330"/>
  <c r="BI329"/>
  <c r="BH329"/>
  <c r="BG329"/>
  <c r="BF329"/>
  <c r="T329"/>
  <c r="R329"/>
  <c r="P329"/>
  <c r="BI328"/>
  <c r="BH328"/>
  <c r="BG328"/>
  <c r="BF328"/>
  <c r="T328"/>
  <c r="R328"/>
  <c r="P328"/>
  <c r="BI327"/>
  <c r="BH327"/>
  <c r="BG327"/>
  <c r="BF327"/>
  <c r="T327"/>
  <c r="R327"/>
  <c r="P327"/>
  <c r="BI326"/>
  <c r="BH326"/>
  <c r="BG326"/>
  <c r="BF326"/>
  <c r="T326"/>
  <c r="R326"/>
  <c r="P326"/>
  <c r="BI325"/>
  <c r="BH325"/>
  <c r="BG325"/>
  <c r="BF325"/>
  <c r="T325"/>
  <c r="R325"/>
  <c r="P325"/>
  <c r="BI324"/>
  <c r="BH324"/>
  <c r="BG324"/>
  <c r="BF324"/>
  <c r="T324"/>
  <c r="R324"/>
  <c r="P324"/>
  <c r="BI321"/>
  <c r="BH321"/>
  <c r="BG321"/>
  <c r="BF321"/>
  <c r="T321"/>
  <c r="R321"/>
  <c r="P321"/>
  <c r="BI320"/>
  <c r="BH320"/>
  <c r="BG320"/>
  <c r="BF320"/>
  <c r="T320"/>
  <c r="R320"/>
  <c r="P320"/>
  <c r="BI319"/>
  <c r="BH319"/>
  <c r="BG319"/>
  <c r="BF319"/>
  <c r="T319"/>
  <c r="R319"/>
  <c r="P319"/>
  <c r="BI314"/>
  <c r="BH314"/>
  <c r="BG314"/>
  <c r="BF314"/>
  <c r="T314"/>
  <c r="R314"/>
  <c r="P314"/>
  <c r="BI310"/>
  <c r="BH310"/>
  <c r="BG310"/>
  <c r="BF310"/>
  <c r="T310"/>
  <c r="R310"/>
  <c r="P310"/>
  <c r="BI309"/>
  <c r="BH309"/>
  <c r="BG309"/>
  <c r="BF309"/>
  <c r="T309"/>
  <c r="R309"/>
  <c r="P309"/>
  <c r="BI305"/>
  <c r="BH305"/>
  <c r="BG305"/>
  <c r="BF305"/>
  <c r="T305"/>
  <c r="R305"/>
  <c r="P305"/>
  <c r="BI304"/>
  <c r="BH304"/>
  <c r="BG304"/>
  <c r="BF304"/>
  <c r="T304"/>
  <c r="R304"/>
  <c r="P304"/>
  <c r="BI303"/>
  <c r="BH303"/>
  <c r="BG303"/>
  <c r="BF303"/>
  <c r="T303"/>
  <c r="R303"/>
  <c r="P303"/>
  <c r="BI302"/>
  <c r="BH302"/>
  <c r="BG302"/>
  <c r="BF302"/>
  <c r="T302"/>
  <c r="R302"/>
  <c r="P302"/>
  <c r="BI299"/>
  <c r="BH299"/>
  <c r="BG299"/>
  <c r="BF299"/>
  <c r="T299"/>
  <c r="R299"/>
  <c r="P299"/>
  <c r="BI298"/>
  <c r="BH298"/>
  <c r="BG298"/>
  <c r="BF298"/>
  <c r="T298"/>
  <c r="R298"/>
  <c r="P298"/>
  <c r="BI297"/>
  <c r="BH297"/>
  <c r="BG297"/>
  <c r="BF297"/>
  <c r="T297"/>
  <c r="R297"/>
  <c r="P297"/>
  <c r="BI296"/>
  <c r="BH296"/>
  <c r="BG296"/>
  <c r="BF296"/>
  <c r="T296"/>
  <c r="R296"/>
  <c r="P296"/>
  <c r="BI295"/>
  <c r="BH295"/>
  <c r="BG295"/>
  <c r="BF295"/>
  <c r="T295"/>
  <c r="R295"/>
  <c r="P295"/>
  <c r="BI291"/>
  <c r="BH291"/>
  <c r="BG291"/>
  <c r="BF291"/>
  <c r="T291"/>
  <c r="R291"/>
  <c r="P291"/>
  <c r="BI290"/>
  <c r="BH290"/>
  <c r="BG290"/>
  <c r="BF290"/>
  <c r="T290"/>
  <c r="R290"/>
  <c r="P290"/>
  <c r="BI289"/>
  <c r="BH289"/>
  <c r="BG289"/>
  <c r="BF289"/>
  <c r="T289"/>
  <c r="R289"/>
  <c r="P289"/>
  <c r="BI288"/>
  <c r="BH288"/>
  <c r="BG288"/>
  <c r="BF288"/>
  <c r="T288"/>
  <c r="R288"/>
  <c r="P288"/>
  <c r="BI287"/>
  <c r="BH287"/>
  <c r="BG287"/>
  <c r="BF287"/>
  <c r="T287"/>
  <c r="R287"/>
  <c r="P287"/>
  <c r="BI286"/>
  <c r="BH286"/>
  <c r="BG286"/>
  <c r="BF286"/>
  <c r="T286"/>
  <c r="R286"/>
  <c r="P286"/>
  <c r="BI285"/>
  <c r="BH285"/>
  <c r="BG285"/>
  <c r="BF285"/>
  <c r="T285"/>
  <c r="R285"/>
  <c r="P285"/>
  <c r="BI284"/>
  <c r="BH284"/>
  <c r="BG284"/>
  <c r="BF284"/>
  <c r="T284"/>
  <c r="R284"/>
  <c r="P284"/>
  <c r="BI283"/>
  <c r="BH283"/>
  <c r="BG283"/>
  <c r="BF283"/>
  <c r="T283"/>
  <c r="R283"/>
  <c r="P283"/>
  <c r="BI282"/>
  <c r="BH282"/>
  <c r="BG282"/>
  <c r="BF282"/>
  <c r="T282"/>
  <c r="R282"/>
  <c r="P282"/>
  <c r="BI281"/>
  <c r="BH281"/>
  <c r="BG281"/>
  <c r="BF281"/>
  <c r="T281"/>
  <c r="R281"/>
  <c r="P281"/>
  <c r="BI280"/>
  <c r="BH280"/>
  <c r="BG280"/>
  <c r="BF280"/>
  <c r="T280"/>
  <c r="R280"/>
  <c r="P280"/>
  <c r="BI279"/>
  <c r="BH279"/>
  <c r="BG279"/>
  <c r="BF279"/>
  <c r="T279"/>
  <c r="R279"/>
  <c r="P279"/>
  <c r="BI278"/>
  <c r="BH278"/>
  <c r="BG278"/>
  <c r="BF278"/>
  <c r="T278"/>
  <c r="R278"/>
  <c r="P278"/>
  <c r="BI277"/>
  <c r="BH277"/>
  <c r="BG277"/>
  <c r="BF277"/>
  <c r="T277"/>
  <c r="R277"/>
  <c r="P277"/>
  <c r="BI276"/>
  <c r="BH276"/>
  <c r="BG276"/>
  <c r="BF276"/>
  <c r="T276"/>
  <c r="R276"/>
  <c r="P276"/>
  <c r="BI275"/>
  <c r="BH275"/>
  <c r="BG275"/>
  <c r="BF275"/>
  <c r="T275"/>
  <c r="R275"/>
  <c r="P275"/>
  <c r="BI272"/>
  <c r="BH272"/>
  <c r="BG272"/>
  <c r="BF272"/>
  <c r="T272"/>
  <c r="R272"/>
  <c r="P272"/>
  <c r="BI271"/>
  <c r="BH271"/>
  <c r="BG271"/>
  <c r="BF271"/>
  <c r="T271"/>
  <c r="R271"/>
  <c r="P271"/>
  <c r="BI268"/>
  <c r="BH268"/>
  <c r="BG268"/>
  <c r="BF268"/>
  <c r="T268"/>
  <c r="R268"/>
  <c r="P268"/>
  <c r="BI265"/>
  <c r="BH265"/>
  <c r="BG265"/>
  <c r="BF265"/>
  <c r="T265"/>
  <c r="R265"/>
  <c r="P265"/>
  <c r="BI261"/>
  <c r="BH261"/>
  <c r="BG261"/>
  <c r="BF261"/>
  <c r="T261"/>
  <c r="R261"/>
  <c r="P261"/>
  <c r="BI260"/>
  <c r="BH260"/>
  <c r="BG260"/>
  <c r="BF260"/>
  <c r="T260"/>
  <c r="R260"/>
  <c r="P260"/>
  <c r="BI257"/>
  <c r="BH257"/>
  <c r="BG257"/>
  <c r="BF257"/>
  <c r="T257"/>
  <c r="R257"/>
  <c r="P257"/>
  <c r="BI254"/>
  <c r="BH254"/>
  <c r="BG254"/>
  <c r="BF254"/>
  <c r="T254"/>
  <c r="R254"/>
  <c r="P254"/>
  <c r="BI250"/>
  <c r="BH250"/>
  <c r="BG250"/>
  <c r="BF250"/>
  <c r="T250"/>
  <c r="R250"/>
  <c r="P250"/>
  <c r="BI245"/>
  <c r="BH245"/>
  <c r="BG245"/>
  <c r="BF245"/>
  <c r="T245"/>
  <c r="R245"/>
  <c r="P245"/>
  <c r="BI244"/>
  <c r="BH244"/>
  <c r="BG244"/>
  <c r="BF244"/>
  <c r="T244"/>
  <c r="R244"/>
  <c r="P244"/>
  <c r="BI239"/>
  <c r="BH239"/>
  <c r="BG239"/>
  <c r="BF239"/>
  <c r="T239"/>
  <c r="R239"/>
  <c r="P239"/>
  <c r="BI235"/>
  <c r="BH235"/>
  <c r="BG235"/>
  <c r="BF235"/>
  <c r="T235"/>
  <c r="R235"/>
  <c r="P235"/>
  <c r="BI231"/>
  <c r="BH231"/>
  <c r="BG231"/>
  <c r="BF231"/>
  <c r="T231"/>
  <c r="R231"/>
  <c r="P231"/>
  <c r="BI230"/>
  <c r="BH230"/>
  <c r="BG230"/>
  <c r="BF230"/>
  <c r="T230"/>
  <c r="R230"/>
  <c r="P230"/>
  <c r="BI229"/>
  <c r="BH229"/>
  <c r="BG229"/>
  <c r="BF229"/>
  <c r="T229"/>
  <c r="R229"/>
  <c r="P229"/>
  <c r="BI228"/>
  <c r="BH228"/>
  <c r="BG228"/>
  <c r="BF228"/>
  <c r="T228"/>
  <c r="R228"/>
  <c r="P228"/>
  <c r="BI227"/>
  <c r="BH227"/>
  <c r="BG227"/>
  <c r="BF227"/>
  <c r="T227"/>
  <c r="R227"/>
  <c r="P227"/>
  <c r="BI226"/>
  <c r="BH226"/>
  <c r="BG226"/>
  <c r="BF226"/>
  <c r="T226"/>
  <c r="R226"/>
  <c r="P226"/>
  <c r="BI225"/>
  <c r="BH225"/>
  <c r="BG225"/>
  <c r="BF225"/>
  <c r="T225"/>
  <c r="R225"/>
  <c r="P225"/>
  <c r="BI224"/>
  <c r="BH224"/>
  <c r="BG224"/>
  <c r="BF224"/>
  <c r="T224"/>
  <c r="R224"/>
  <c r="P224"/>
  <c r="BI223"/>
  <c r="BH223"/>
  <c r="BG223"/>
  <c r="BF223"/>
  <c r="T223"/>
  <c r="R223"/>
  <c r="P223"/>
  <c r="BI218"/>
  <c r="BH218"/>
  <c r="BG218"/>
  <c r="BF218"/>
  <c r="T218"/>
  <c r="R218"/>
  <c r="P218"/>
  <c r="BI212"/>
  <c r="BH212"/>
  <c r="BG212"/>
  <c r="BF212"/>
  <c r="T212"/>
  <c r="T211"/>
  <c r="R212"/>
  <c r="R211"/>
  <c r="P212"/>
  <c r="P211"/>
  <c r="BI208"/>
  <c r="BH208"/>
  <c r="BG208"/>
  <c r="BF208"/>
  <c r="T208"/>
  <c r="R208"/>
  <c r="P208"/>
  <c r="BI205"/>
  <c r="BH205"/>
  <c r="BG205"/>
  <c r="BF205"/>
  <c r="T205"/>
  <c r="R205"/>
  <c r="P205"/>
  <c r="BI203"/>
  <c r="BH203"/>
  <c r="BG203"/>
  <c r="BF203"/>
  <c r="T203"/>
  <c r="R203"/>
  <c r="P203"/>
  <c r="BI202"/>
  <c r="BH202"/>
  <c r="BG202"/>
  <c r="BF202"/>
  <c r="T202"/>
  <c r="R202"/>
  <c r="P202"/>
  <c r="BI196"/>
  <c r="BH196"/>
  <c r="BG196"/>
  <c r="BF196"/>
  <c r="T196"/>
  <c r="R196"/>
  <c r="P196"/>
  <c r="BI193"/>
  <c r="BH193"/>
  <c r="BG193"/>
  <c r="BF193"/>
  <c r="T193"/>
  <c r="R193"/>
  <c r="P193"/>
  <c r="BI192"/>
  <c r="BH192"/>
  <c r="BG192"/>
  <c r="BF192"/>
  <c r="T192"/>
  <c r="R192"/>
  <c r="P192"/>
  <c r="BI183"/>
  <c r="BH183"/>
  <c r="BG183"/>
  <c r="BF183"/>
  <c r="T183"/>
  <c r="R183"/>
  <c r="P183"/>
  <c r="BI182"/>
  <c r="BH182"/>
  <c r="BG182"/>
  <c r="BF182"/>
  <c r="T182"/>
  <c r="R182"/>
  <c r="P182"/>
  <c r="BI179"/>
  <c r="BH179"/>
  <c r="BG179"/>
  <c r="BF179"/>
  <c r="T179"/>
  <c r="R179"/>
  <c r="P179"/>
  <c r="BI176"/>
  <c r="BH176"/>
  <c r="BG176"/>
  <c r="BF176"/>
  <c r="T176"/>
  <c r="R176"/>
  <c r="P176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65"/>
  <c r="BH165"/>
  <c r="BG165"/>
  <c r="BF165"/>
  <c r="T165"/>
  <c r="R165"/>
  <c r="P165"/>
  <c r="BI158"/>
  <c r="BH158"/>
  <c r="BG158"/>
  <c r="BF158"/>
  <c r="T158"/>
  <c r="R158"/>
  <c r="P158"/>
  <c r="BI151"/>
  <c r="BH151"/>
  <c r="BG151"/>
  <c r="BF151"/>
  <c r="T151"/>
  <c r="R151"/>
  <c r="P151"/>
  <c r="BI142"/>
  <c r="BH142"/>
  <c r="BG142"/>
  <c r="BF142"/>
  <c r="T142"/>
  <c r="R142"/>
  <c r="P142"/>
  <c r="BI138"/>
  <c r="BH138"/>
  <c r="BG138"/>
  <c r="BF138"/>
  <c r="T138"/>
  <c r="R138"/>
  <c r="P138"/>
  <c r="BI134"/>
  <c r="BH134"/>
  <c r="BG134"/>
  <c r="BF134"/>
  <c r="T134"/>
  <c r="R134"/>
  <c r="P134"/>
  <c r="BI127"/>
  <c r="BH127"/>
  <c r="BG127"/>
  <c r="BF127"/>
  <c r="T127"/>
  <c r="R127"/>
  <c r="P127"/>
  <c r="F118"/>
  <c r="E116"/>
  <c r="F89"/>
  <c r="E87"/>
  <c r="J24"/>
  <c r="E24"/>
  <c r="J121"/>
  <c r="J23"/>
  <c r="J21"/>
  <c r="E21"/>
  <c r="J91"/>
  <c r="J20"/>
  <c r="J18"/>
  <c r="E18"/>
  <c r="F121"/>
  <c r="J17"/>
  <c r="J15"/>
  <c r="E15"/>
  <c r="F120"/>
  <c r="J14"/>
  <c r="J12"/>
  <c r="J118"/>
  <c r="E7"/>
  <c r="E85"/>
  <c i="3" r="J37"/>
  <c r="J36"/>
  <c i="1" r="AY96"/>
  <c i="3" r="J35"/>
  <c i="1" r="AX96"/>
  <c i="3" r="BI411"/>
  <c r="BH411"/>
  <c r="BG411"/>
  <c r="BF411"/>
  <c r="T411"/>
  <c r="R411"/>
  <c r="P411"/>
  <c r="BI410"/>
  <c r="BH410"/>
  <c r="BG410"/>
  <c r="BF410"/>
  <c r="T410"/>
  <c r="R410"/>
  <c r="P410"/>
  <c r="BI409"/>
  <c r="BH409"/>
  <c r="BG409"/>
  <c r="BF409"/>
  <c r="T409"/>
  <c r="R409"/>
  <c r="P409"/>
  <c r="BI407"/>
  <c r="BH407"/>
  <c r="BG407"/>
  <c r="BF407"/>
  <c r="T407"/>
  <c r="R407"/>
  <c r="P407"/>
  <c r="BI406"/>
  <c r="BH406"/>
  <c r="BG406"/>
  <c r="BF406"/>
  <c r="T406"/>
  <c r="R406"/>
  <c r="P406"/>
  <c r="BI405"/>
  <c r="BH405"/>
  <c r="BG405"/>
  <c r="BF405"/>
  <c r="T405"/>
  <c r="R405"/>
  <c r="P405"/>
  <c r="BI403"/>
  <c r="BH403"/>
  <c r="BG403"/>
  <c r="BF403"/>
  <c r="T403"/>
  <c r="R403"/>
  <c r="P403"/>
  <c r="BI402"/>
  <c r="BH402"/>
  <c r="BG402"/>
  <c r="BF402"/>
  <c r="T402"/>
  <c r="R402"/>
  <c r="P402"/>
  <c r="BI399"/>
  <c r="BH399"/>
  <c r="BG399"/>
  <c r="BF399"/>
  <c r="T399"/>
  <c r="R399"/>
  <c r="P399"/>
  <c r="BI396"/>
  <c r="BH396"/>
  <c r="BG396"/>
  <c r="BF396"/>
  <c r="T396"/>
  <c r="R396"/>
  <c r="P396"/>
  <c r="BI393"/>
  <c r="BH393"/>
  <c r="BG393"/>
  <c r="BF393"/>
  <c r="T393"/>
  <c r="T392"/>
  <c r="R393"/>
  <c r="R392"/>
  <c r="P393"/>
  <c r="P392"/>
  <c r="BI391"/>
  <c r="BH391"/>
  <c r="BG391"/>
  <c r="BF391"/>
  <c r="T391"/>
  <c r="R391"/>
  <c r="P391"/>
  <c r="BI390"/>
  <c r="BH390"/>
  <c r="BG390"/>
  <c r="BF390"/>
  <c r="T390"/>
  <c r="R390"/>
  <c r="P390"/>
  <c r="BI389"/>
  <c r="BH389"/>
  <c r="BG389"/>
  <c r="BF389"/>
  <c r="T389"/>
  <c r="R389"/>
  <c r="P389"/>
  <c r="BI388"/>
  <c r="BH388"/>
  <c r="BG388"/>
  <c r="BF388"/>
  <c r="T388"/>
  <c r="R388"/>
  <c r="P388"/>
  <c r="BI387"/>
  <c r="BH387"/>
  <c r="BG387"/>
  <c r="BF387"/>
  <c r="T387"/>
  <c r="R387"/>
  <c r="P387"/>
  <c r="BI386"/>
  <c r="BH386"/>
  <c r="BG386"/>
  <c r="BF386"/>
  <c r="T386"/>
  <c r="R386"/>
  <c r="P386"/>
  <c r="BI384"/>
  <c r="BH384"/>
  <c r="BG384"/>
  <c r="BF384"/>
  <c r="T384"/>
  <c r="R384"/>
  <c r="P384"/>
  <c r="BI381"/>
  <c r="BH381"/>
  <c r="BG381"/>
  <c r="BF381"/>
  <c r="T381"/>
  <c r="R381"/>
  <c r="P381"/>
  <c r="BI380"/>
  <c r="BH380"/>
  <c r="BG380"/>
  <c r="BF380"/>
  <c r="T380"/>
  <c r="R380"/>
  <c r="P380"/>
  <c r="BI379"/>
  <c r="BH379"/>
  <c r="BG379"/>
  <c r="BF379"/>
  <c r="T379"/>
  <c r="R379"/>
  <c r="P379"/>
  <c r="BI378"/>
  <c r="BH378"/>
  <c r="BG378"/>
  <c r="BF378"/>
  <c r="T378"/>
  <c r="R378"/>
  <c r="P378"/>
  <c r="BI377"/>
  <c r="BH377"/>
  <c r="BG377"/>
  <c r="BF377"/>
  <c r="T377"/>
  <c r="R377"/>
  <c r="P377"/>
  <c r="BI376"/>
  <c r="BH376"/>
  <c r="BG376"/>
  <c r="BF376"/>
  <c r="T376"/>
  <c r="R376"/>
  <c r="P376"/>
  <c r="BI373"/>
  <c r="BH373"/>
  <c r="BG373"/>
  <c r="BF373"/>
  <c r="T373"/>
  <c r="R373"/>
  <c r="P373"/>
  <c r="BI372"/>
  <c r="BH372"/>
  <c r="BG372"/>
  <c r="BF372"/>
  <c r="T372"/>
  <c r="R372"/>
  <c r="P372"/>
  <c r="BI369"/>
  <c r="BH369"/>
  <c r="BG369"/>
  <c r="BF369"/>
  <c r="T369"/>
  <c r="R369"/>
  <c r="P369"/>
  <c r="BI366"/>
  <c r="BH366"/>
  <c r="BG366"/>
  <c r="BF366"/>
  <c r="T366"/>
  <c r="R366"/>
  <c r="P366"/>
  <c r="BI365"/>
  <c r="BH365"/>
  <c r="BG365"/>
  <c r="BF365"/>
  <c r="T365"/>
  <c r="R365"/>
  <c r="P365"/>
  <c r="BI364"/>
  <c r="BH364"/>
  <c r="BG364"/>
  <c r="BF364"/>
  <c r="T364"/>
  <c r="R364"/>
  <c r="P364"/>
  <c r="BI361"/>
  <c r="BH361"/>
  <c r="BG361"/>
  <c r="BF361"/>
  <c r="T361"/>
  <c r="R361"/>
  <c r="P361"/>
  <c r="BI358"/>
  <c r="BH358"/>
  <c r="BG358"/>
  <c r="BF358"/>
  <c r="T358"/>
  <c r="R358"/>
  <c r="P358"/>
  <c r="BI355"/>
  <c r="BH355"/>
  <c r="BG355"/>
  <c r="BF355"/>
  <c r="T355"/>
  <c r="R355"/>
  <c r="P355"/>
  <c r="BI352"/>
  <c r="BH352"/>
  <c r="BG352"/>
  <c r="BF352"/>
  <c r="T352"/>
  <c r="R352"/>
  <c r="P352"/>
  <c r="BI351"/>
  <c r="BH351"/>
  <c r="BG351"/>
  <c r="BF351"/>
  <c r="T351"/>
  <c r="R351"/>
  <c r="P351"/>
  <c r="BI350"/>
  <c r="BH350"/>
  <c r="BG350"/>
  <c r="BF350"/>
  <c r="T350"/>
  <c r="R350"/>
  <c r="P350"/>
  <c r="BI349"/>
  <c r="BH349"/>
  <c r="BG349"/>
  <c r="BF349"/>
  <c r="T349"/>
  <c r="R349"/>
  <c r="P349"/>
  <c r="BI348"/>
  <c r="BH348"/>
  <c r="BG348"/>
  <c r="BF348"/>
  <c r="T348"/>
  <c r="R348"/>
  <c r="P348"/>
  <c r="BI344"/>
  <c r="BH344"/>
  <c r="BG344"/>
  <c r="BF344"/>
  <c r="T344"/>
  <c r="R344"/>
  <c r="P344"/>
  <c r="BI341"/>
  <c r="BH341"/>
  <c r="BG341"/>
  <c r="BF341"/>
  <c r="T341"/>
  <c r="R341"/>
  <c r="P341"/>
  <c r="BI338"/>
  <c r="BH338"/>
  <c r="BG338"/>
  <c r="BF338"/>
  <c r="T338"/>
  <c r="R338"/>
  <c r="P338"/>
  <c r="BI335"/>
  <c r="BH335"/>
  <c r="BG335"/>
  <c r="BF335"/>
  <c r="T335"/>
  <c r="R335"/>
  <c r="P335"/>
  <c r="BI334"/>
  <c r="BH334"/>
  <c r="BG334"/>
  <c r="BF334"/>
  <c r="T334"/>
  <c r="R334"/>
  <c r="P334"/>
  <c r="BI332"/>
  <c r="BH332"/>
  <c r="BG332"/>
  <c r="BF332"/>
  <c r="T332"/>
  <c r="R332"/>
  <c r="P332"/>
  <c r="BI331"/>
  <c r="BH331"/>
  <c r="BG331"/>
  <c r="BF331"/>
  <c r="T331"/>
  <c r="R331"/>
  <c r="P331"/>
  <c r="BI330"/>
  <c r="BH330"/>
  <c r="BG330"/>
  <c r="BF330"/>
  <c r="T330"/>
  <c r="R330"/>
  <c r="P330"/>
  <c r="BI329"/>
  <c r="BH329"/>
  <c r="BG329"/>
  <c r="BF329"/>
  <c r="T329"/>
  <c r="R329"/>
  <c r="P329"/>
  <c r="BI328"/>
  <c r="BH328"/>
  <c r="BG328"/>
  <c r="BF328"/>
  <c r="T328"/>
  <c r="R328"/>
  <c r="P328"/>
  <c r="BI325"/>
  <c r="BH325"/>
  <c r="BG325"/>
  <c r="BF325"/>
  <c r="T325"/>
  <c r="R325"/>
  <c r="P325"/>
  <c r="BI324"/>
  <c r="BH324"/>
  <c r="BG324"/>
  <c r="BF324"/>
  <c r="T324"/>
  <c r="R324"/>
  <c r="P324"/>
  <c r="BI323"/>
  <c r="BH323"/>
  <c r="BG323"/>
  <c r="BF323"/>
  <c r="T323"/>
  <c r="R323"/>
  <c r="P323"/>
  <c r="BI322"/>
  <c r="BH322"/>
  <c r="BG322"/>
  <c r="BF322"/>
  <c r="T322"/>
  <c r="R322"/>
  <c r="P322"/>
  <c r="BI321"/>
  <c r="BH321"/>
  <c r="BG321"/>
  <c r="BF321"/>
  <c r="T321"/>
  <c r="R321"/>
  <c r="P321"/>
  <c r="BI320"/>
  <c r="BH320"/>
  <c r="BG320"/>
  <c r="BF320"/>
  <c r="T320"/>
  <c r="R320"/>
  <c r="P320"/>
  <c r="BI319"/>
  <c r="BH319"/>
  <c r="BG319"/>
  <c r="BF319"/>
  <c r="T319"/>
  <c r="R319"/>
  <c r="P319"/>
  <c r="BI318"/>
  <c r="BH318"/>
  <c r="BG318"/>
  <c r="BF318"/>
  <c r="T318"/>
  <c r="R318"/>
  <c r="P318"/>
  <c r="BI317"/>
  <c r="BH317"/>
  <c r="BG317"/>
  <c r="BF317"/>
  <c r="T317"/>
  <c r="R317"/>
  <c r="P317"/>
  <c r="BI316"/>
  <c r="BH316"/>
  <c r="BG316"/>
  <c r="BF316"/>
  <c r="T316"/>
  <c r="R316"/>
  <c r="P316"/>
  <c r="BI315"/>
  <c r="BH315"/>
  <c r="BG315"/>
  <c r="BF315"/>
  <c r="T315"/>
  <c r="R315"/>
  <c r="P315"/>
  <c r="BI314"/>
  <c r="BH314"/>
  <c r="BG314"/>
  <c r="BF314"/>
  <c r="T314"/>
  <c r="R314"/>
  <c r="P314"/>
  <c r="BI313"/>
  <c r="BH313"/>
  <c r="BG313"/>
  <c r="BF313"/>
  <c r="T313"/>
  <c r="R313"/>
  <c r="P313"/>
  <c r="BI312"/>
  <c r="BH312"/>
  <c r="BG312"/>
  <c r="BF312"/>
  <c r="T312"/>
  <c r="R312"/>
  <c r="P312"/>
  <c r="BI311"/>
  <c r="BH311"/>
  <c r="BG311"/>
  <c r="BF311"/>
  <c r="T311"/>
  <c r="R311"/>
  <c r="P311"/>
  <c r="BI308"/>
  <c r="BH308"/>
  <c r="BG308"/>
  <c r="BF308"/>
  <c r="T308"/>
  <c r="R308"/>
  <c r="P308"/>
  <c r="BI304"/>
  <c r="BH304"/>
  <c r="BG304"/>
  <c r="BF304"/>
  <c r="T304"/>
  <c r="T303"/>
  <c r="R304"/>
  <c r="R303"/>
  <c r="P304"/>
  <c r="P303"/>
  <c r="BI302"/>
  <c r="BH302"/>
  <c r="BG302"/>
  <c r="BF302"/>
  <c r="T302"/>
  <c r="R302"/>
  <c r="P302"/>
  <c r="BI301"/>
  <c r="BH301"/>
  <c r="BG301"/>
  <c r="BF301"/>
  <c r="T301"/>
  <c r="R301"/>
  <c r="P301"/>
  <c r="BI296"/>
  <c r="BH296"/>
  <c r="BG296"/>
  <c r="BF296"/>
  <c r="T296"/>
  <c r="R296"/>
  <c r="P296"/>
  <c r="BI293"/>
  <c r="BH293"/>
  <c r="BG293"/>
  <c r="BF293"/>
  <c r="T293"/>
  <c r="R293"/>
  <c r="P293"/>
  <c r="BI290"/>
  <c r="BH290"/>
  <c r="BG290"/>
  <c r="BF290"/>
  <c r="T290"/>
  <c r="R290"/>
  <c r="P290"/>
  <c r="BI287"/>
  <c r="BH287"/>
  <c r="BG287"/>
  <c r="BF287"/>
  <c r="T287"/>
  <c r="R287"/>
  <c r="P287"/>
  <c r="BI284"/>
  <c r="BH284"/>
  <c r="BG284"/>
  <c r="BF284"/>
  <c r="T284"/>
  <c r="R284"/>
  <c r="P284"/>
  <c r="BI283"/>
  <c r="BH283"/>
  <c r="BG283"/>
  <c r="BF283"/>
  <c r="T283"/>
  <c r="R283"/>
  <c r="P283"/>
  <c r="BI279"/>
  <c r="BH279"/>
  <c r="BG279"/>
  <c r="BF279"/>
  <c r="T279"/>
  <c r="R279"/>
  <c r="P279"/>
  <c r="BI276"/>
  <c r="BH276"/>
  <c r="BG276"/>
  <c r="BF276"/>
  <c r="T276"/>
  <c r="R276"/>
  <c r="P276"/>
  <c r="BI273"/>
  <c r="BH273"/>
  <c r="BG273"/>
  <c r="BF273"/>
  <c r="T273"/>
  <c r="R273"/>
  <c r="P273"/>
  <c r="BI270"/>
  <c r="BH270"/>
  <c r="BG270"/>
  <c r="BF270"/>
  <c r="T270"/>
  <c r="R270"/>
  <c r="P270"/>
  <c r="BI267"/>
  <c r="BH267"/>
  <c r="BG267"/>
  <c r="BF267"/>
  <c r="T267"/>
  <c r="R267"/>
  <c r="P267"/>
  <c r="BI264"/>
  <c r="BH264"/>
  <c r="BG264"/>
  <c r="BF264"/>
  <c r="T264"/>
  <c r="R264"/>
  <c r="P264"/>
  <c r="BI261"/>
  <c r="BH261"/>
  <c r="BG261"/>
  <c r="BF261"/>
  <c r="T261"/>
  <c r="R261"/>
  <c r="P261"/>
  <c r="BI258"/>
  <c r="BH258"/>
  <c r="BG258"/>
  <c r="BF258"/>
  <c r="T258"/>
  <c r="R258"/>
  <c r="P258"/>
  <c r="BI255"/>
  <c r="BH255"/>
  <c r="BG255"/>
  <c r="BF255"/>
  <c r="T255"/>
  <c r="R255"/>
  <c r="P255"/>
  <c r="BI252"/>
  <c r="BH252"/>
  <c r="BG252"/>
  <c r="BF252"/>
  <c r="T252"/>
  <c r="R252"/>
  <c r="P252"/>
  <c r="BI239"/>
  <c r="BH239"/>
  <c r="BG239"/>
  <c r="BF239"/>
  <c r="T239"/>
  <c r="R239"/>
  <c r="P239"/>
  <c r="BI236"/>
  <c r="BH236"/>
  <c r="BG236"/>
  <c r="BF236"/>
  <c r="T236"/>
  <c r="R236"/>
  <c r="P236"/>
  <c r="BI233"/>
  <c r="BH233"/>
  <c r="BG233"/>
  <c r="BF233"/>
  <c r="T233"/>
  <c r="R233"/>
  <c r="P233"/>
  <c r="BI229"/>
  <c r="BH229"/>
  <c r="BG229"/>
  <c r="BF229"/>
  <c r="T229"/>
  <c r="R229"/>
  <c r="P229"/>
  <c r="BI226"/>
  <c r="BH226"/>
  <c r="BG226"/>
  <c r="BF226"/>
  <c r="T226"/>
  <c r="R226"/>
  <c r="P226"/>
  <c r="BI224"/>
  <c r="BH224"/>
  <c r="BG224"/>
  <c r="BF224"/>
  <c r="T224"/>
  <c r="R224"/>
  <c r="P224"/>
  <c r="BI221"/>
  <c r="BH221"/>
  <c r="BG221"/>
  <c r="BF221"/>
  <c r="T221"/>
  <c r="R221"/>
  <c r="P221"/>
  <c r="BI217"/>
  <c r="BH217"/>
  <c r="BG217"/>
  <c r="BF217"/>
  <c r="T217"/>
  <c r="R217"/>
  <c r="P217"/>
  <c r="BI216"/>
  <c r="BH216"/>
  <c r="BG216"/>
  <c r="BF216"/>
  <c r="T216"/>
  <c r="R216"/>
  <c r="P216"/>
  <c r="BI213"/>
  <c r="BH213"/>
  <c r="BG213"/>
  <c r="BF213"/>
  <c r="T213"/>
  <c r="R213"/>
  <c r="P213"/>
  <c r="BI212"/>
  <c r="BH212"/>
  <c r="BG212"/>
  <c r="BF212"/>
  <c r="T212"/>
  <c r="R212"/>
  <c r="P212"/>
  <c r="BI209"/>
  <c r="BH209"/>
  <c r="BG209"/>
  <c r="BF209"/>
  <c r="T209"/>
  <c r="R209"/>
  <c r="P209"/>
  <c r="BI196"/>
  <c r="BH196"/>
  <c r="BG196"/>
  <c r="BF196"/>
  <c r="T196"/>
  <c r="R196"/>
  <c r="P196"/>
  <c r="BI192"/>
  <c r="BH192"/>
  <c r="BG192"/>
  <c r="BF192"/>
  <c r="T192"/>
  <c r="R192"/>
  <c r="P192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4"/>
  <c r="BH184"/>
  <c r="BG184"/>
  <c r="BF184"/>
  <c r="T184"/>
  <c r="R184"/>
  <c r="P184"/>
  <c r="BI181"/>
  <c r="BH181"/>
  <c r="BG181"/>
  <c r="BF181"/>
  <c r="T181"/>
  <c r="R181"/>
  <c r="P181"/>
  <c r="BI177"/>
  <c r="BH177"/>
  <c r="BG177"/>
  <c r="BF177"/>
  <c r="T177"/>
  <c r="R177"/>
  <c r="P177"/>
  <c r="BI174"/>
  <c r="BH174"/>
  <c r="BG174"/>
  <c r="BF174"/>
  <c r="T174"/>
  <c r="R174"/>
  <c r="P174"/>
  <c r="BI162"/>
  <c r="BH162"/>
  <c r="BG162"/>
  <c r="BF162"/>
  <c r="T162"/>
  <c r="R162"/>
  <c r="P162"/>
  <c r="BI159"/>
  <c r="BH159"/>
  <c r="BG159"/>
  <c r="BF159"/>
  <c r="T159"/>
  <c r="R159"/>
  <c r="P159"/>
  <c r="BI155"/>
  <c r="BH155"/>
  <c r="BG155"/>
  <c r="BF155"/>
  <c r="T155"/>
  <c r="R155"/>
  <c r="P155"/>
  <c r="BI152"/>
  <c r="BH152"/>
  <c r="BG152"/>
  <c r="BF152"/>
  <c r="T152"/>
  <c r="R152"/>
  <c r="P152"/>
  <c r="BI148"/>
  <c r="BH148"/>
  <c r="BG148"/>
  <c r="BF148"/>
  <c r="T148"/>
  <c r="R148"/>
  <c r="P148"/>
  <c r="BI145"/>
  <c r="BH145"/>
  <c r="BG145"/>
  <c r="BF145"/>
  <c r="T145"/>
  <c r="R145"/>
  <c r="P145"/>
  <c r="BI142"/>
  <c r="BH142"/>
  <c r="BG142"/>
  <c r="BF142"/>
  <c r="T142"/>
  <c r="R142"/>
  <c r="P142"/>
  <c r="BI139"/>
  <c r="BH139"/>
  <c r="BG139"/>
  <c r="BF139"/>
  <c r="T139"/>
  <c r="R139"/>
  <c r="P139"/>
  <c r="BI136"/>
  <c r="BH136"/>
  <c r="BG136"/>
  <c r="BF136"/>
  <c r="T136"/>
  <c r="R136"/>
  <c r="P136"/>
  <c r="BI133"/>
  <c r="BH133"/>
  <c r="BG133"/>
  <c r="BF133"/>
  <c r="T133"/>
  <c r="R133"/>
  <c r="P133"/>
  <c r="F124"/>
  <c r="E122"/>
  <c r="F89"/>
  <c r="E87"/>
  <c r="J24"/>
  <c r="E24"/>
  <c r="J127"/>
  <c r="J23"/>
  <c r="J21"/>
  <c r="E21"/>
  <c r="J126"/>
  <c r="J20"/>
  <c r="J18"/>
  <c r="E18"/>
  <c r="F127"/>
  <c r="J17"/>
  <c r="J15"/>
  <c r="E15"/>
  <c r="F91"/>
  <c r="J14"/>
  <c r="J12"/>
  <c r="J124"/>
  <c r="E7"/>
  <c r="E120"/>
  <c i="2" r="J37"/>
  <c r="J36"/>
  <c i="1" r="AY95"/>
  <c i="2" r="J35"/>
  <c i="1" r="AX95"/>
  <c i="2"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3"/>
  <c r="BH123"/>
  <c r="BG123"/>
  <c r="BF123"/>
  <c r="T123"/>
  <c r="R123"/>
  <c r="P123"/>
  <c r="BI122"/>
  <c r="BH122"/>
  <c r="BG122"/>
  <c r="BF122"/>
  <c r="T122"/>
  <c r="R122"/>
  <c r="P122"/>
  <c r="F113"/>
  <c r="E111"/>
  <c r="F89"/>
  <c r="E87"/>
  <c r="J24"/>
  <c r="E24"/>
  <c r="J116"/>
  <c r="J23"/>
  <c r="J21"/>
  <c r="E21"/>
  <c r="J115"/>
  <c r="J20"/>
  <c r="J18"/>
  <c r="E18"/>
  <c r="F116"/>
  <c r="J17"/>
  <c r="J15"/>
  <c r="E15"/>
  <c r="F115"/>
  <c r="J14"/>
  <c r="J12"/>
  <c r="J113"/>
  <c r="E7"/>
  <c r="E109"/>
  <c i="1" r="L90"/>
  <c r="AM90"/>
  <c r="AM89"/>
  <c r="L89"/>
  <c r="AM87"/>
  <c r="L87"/>
  <c r="L85"/>
  <c r="L84"/>
  <c r="AS94"/>
  <c i="2" r="F37"/>
  <c i="3" r="J364"/>
  <c r="J293"/>
  <c r="BK369"/>
  <c r="BK314"/>
  <c r="J389"/>
  <c r="BK378"/>
  <c r="J334"/>
  <c r="BK322"/>
  <c r="BK270"/>
  <c r="J162"/>
  <c r="BK376"/>
  <c r="J324"/>
  <c r="J314"/>
  <c r="BK142"/>
  <c r="BK387"/>
  <c r="J380"/>
  <c r="BK226"/>
  <c r="J409"/>
  <c r="J139"/>
  <c r="J267"/>
  <c r="J308"/>
  <c r="J226"/>
  <c i="4" r="BK338"/>
  <c r="J279"/>
  <c r="J202"/>
  <c r="J361"/>
  <c r="J226"/>
  <c r="J229"/>
  <c r="BK353"/>
  <c r="BK202"/>
  <c r="J360"/>
  <c r="BK229"/>
  <c r="BK377"/>
  <c r="J337"/>
  <c r="BK291"/>
  <c r="BK231"/>
  <c r="J183"/>
  <c r="BK337"/>
  <c r="BK277"/>
  <c r="J176"/>
  <c r="J296"/>
  <c r="J231"/>
  <c r="J339"/>
  <c r="BK309"/>
  <c r="J224"/>
  <c r="J362"/>
  <c r="BK325"/>
  <c r="J285"/>
  <c r="BK179"/>
  <c r="BK212"/>
  <c r="J349"/>
  <c r="BK278"/>
  <c i="5" r="BK202"/>
  <c r="J182"/>
  <c r="J170"/>
  <c r="BK151"/>
  <c r="J208"/>
  <c r="J191"/>
  <c r="J174"/>
  <c r="J145"/>
  <c r="J148"/>
  <c r="BK139"/>
  <c r="J132"/>
  <c r="J188"/>
  <c r="J162"/>
  <c r="BK191"/>
  <c r="BK148"/>
  <c r="J194"/>
  <c r="J163"/>
  <c r="J164"/>
  <c r="J126"/>
  <c r="BK186"/>
  <c r="J127"/>
  <c r="BK175"/>
  <c r="J151"/>
  <c r="J128"/>
  <c i="6" r="J144"/>
  <c r="BK150"/>
  <c r="J135"/>
  <c r="BK158"/>
  <c r="J122"/>
  <c r="J132"/>
  <c r="J137"/>
  <c r="BK165"/>
  <c r="J142"/>
  <c i="8" r="J174"/>
  <c r="BK156"/>
  <c r="J152"/>
  <c r="J167"/>
  <c i="9" r="BK161"/>
  <c i="10" r="BK165"/>
  <c r="J167"/>
  <c r="J129"/>
  <c r="BK144"/>
  <c r="BK132"/>
  <c r="BK129"/>
  <c r="J132"/>
  <c i="11" r="J186"/>
  <c r="J188"/>
  <c r="BK165"/>
  <c r="J192"/>
  <c r="J176"/>
  <c r="J183"/>
  <c r="J190"/>
  <c r="BK188"/>
  <c r="BK154"/>
  <c r="J154"/>
  <c r="J135"/>
  <c i="12" r="J130"/>
  <c r="BK122"/>
  <c r="BK123"/>
  <c r="J137"/>
  <c i="2" r="J132"/>
  <c r="J127"/>
  <c r="F35"/>
  <c i="3" r="BK344"/>
  <c r="BK239"/>
  <c r="BK380"/>
  <c r="J316"/>
  <c r="J273"/>
  <c r="BK224"/>
  <c r="BK379"/>
  <c r="BK349"/>
  <c r="J239"/>
  <c r="J159"/>
  <c r="J390"/>
  <c r="J325"/>
  <c r="J302"/>
  <c r="BK145"/>
  <c r="BK388"/>
  <c r="J349"/>
  <c r="J174"/>
  <c r="J407"/>
  <c r="BK308"/>
  <c r="J261"/>
  <c r="J136"/>
  <c r="J258"/>
  <c i="4" r="J365"/>
  <c r="BK329"/>
  <c r="BK250"/>
  <c r="J151"/>
  <c r="J254"/>
  <c r="BK227"/>
  <c r="BK342"/>
  <c r="BK362"/>
  <c r="BK320"/>
  <c r="BK366"/>
  <c r="BK330"/>
  <c r="BK257"/>
  <c r="BK225"/>
  <c r="BK372"/>
  <c r="BK284"/>
  <c r="BK196"/>
  <c r="J158"/>
  <c r="J244"/>
  <c r="J304"/>
  <c r="BK226"/>
  <c r="J134"/>
  <c r="J329"/>
  <c r="J282"/>
  <c r="BK254"/>
  <c r="J205"/>
  <c r="BK321"/>
  <c r="BK223"/>
  <c i="5" r="J195"/>
  <c r="J175"/>
  <c r="BK163"/>
  <c r="BK144"/>
  <c r="BK206"/>
  <c r="J187"/>
  <c r="J154"/>
  <c r="J166"/>
  <c r="BK135"/>
  <c r="BK138"/>
  <c r="BK198"/>
  <c r="BK160"/>
  <c r="BK210"/>
  <c r="J186"/>
  <c r="J158"/>
  <c r="J206"/>
  <c r="BK170"/>
  <c r="BK162"/>
  <c r="BK128"/>
  <c r="BK192"/>
  <c r="J122"/>
  <c r="BK176"/>
  <c r="BK154"/>
  <c r="BK130"/>
  <c i="6" r="BK134"/>
  <c r="J127"/>
  <c r="J148"/>
  <c r="BK126"/>
  <c r="BK123"/>
  <c r="J160"/>
  <c r="BK151"/>
  <c r="BK121"/>
  <c r="J146"/>
  <c r="BK157"/>
  <c r="J134"/>
  <c r="J156"/>
  <c r="BK143"/>
  <c i="7" r="J134"/>
  <c r="J143"/>
  <c r="BK131"/>
  <c r="J138"/>
  <c i="8" r="BK181"/>
  <c r="J158"/>
  <c r="J151"/>
  <c r="BK141"/>
  <c r="BK135"/>
  <c i="9" r="BK227"/>
  <c r="J178"/>
  <c r="J145"/>
  <c r="J128"/>
  <c r="J266"/>
  <c r="BK219"/>
  <c r="BK185"/>
  <c r="J168"/>
  <c r="J132"/>
  <c r="BK246"/>
  <c r="J226"/>
  <c r="BK193"/>
  <c r="J261"/>
  <c r="J225"/>
  <c r="J218"/>
  <c r="J152"/>
  <c r="J121"/>
  <c r="BK209"/>
  <c r="BK196"/>
  <c r="BK141"/>
  <c i="10" r="J169"/>
  <c r="BK138"/>
  <c r="J159"/>
  <c r="J166"/>
  <c r="J141"/>
  <c r="BK154"/>
  <c r="BK159"/>
  <c i="11" r="BK185"/>
  <c r="J143"/>
  <c i="12" r="BK134"/>
  <c i="2" r="J135"/>
  <c r="BK128"/>
  <c r="BK125"/>
  <c r="BK137"/>
  <c i="3" r="BK217"/>
  <c r="J212"/>
  <c r="J187"/>
  <c r="BK384"/>
  <c r="J192"/>
  <c r="J341"/>
  <c r="J233"/>
  <c r="BK212"/>
  <c r="J369"/>
  <c r="J331"/>
  <c r="J301"/>
  <c r="J229"/>
  <c r="BK403"/>
  <c r="BK351"/>
  <c r="J287"/>
  <c r="BK139"/>
  <c r="J379"/>
  <c r="J335"/>
  <c r="BK324"/>
  <c r="J318"/>
  <c r="BK313"/>
  <c r="BK301"/>
  <c r="BK296"/>
  <c r="BK177"/>
  <c r="BK410"/>
  <c r="J386"/>
  <c r="BK341"/>
  <c r="BK411"/>
  <c r="J387"/>
  <c r="BK311"/>
  <c r="J311"/>
  <c i="4" r="J342"/>
  <c r="J309"/>
  <c r="J208"/>
  <c r="J368"/>
  <c r="BK290"/>
  <c r="J366"/>
  <c r="J325"/>
  <c r="J298"/>
  <c r="J212"/>
  <c r="J375"/>
  <c r="BK302"/>
  <c r="BK193"/>
  <c r="J223"/>
  <c r="J348"/>
  <c r="J275"/>
  <c i="5" r="BK207"/>
  <c r="BK156"/>
  <c r="J180"/>
  <c r="J155"/>
  <c r="J134"/>
  <c r="BK146"/>
  <c r="J190"/>
  <c r="J144"/>
  <c r="BK121"/>
  <c i="6" r="J125"/>
  <c r="J147"/>
  <c i="7" r="J132"/>
  <c i="8" r="BK185"/>
  <c r="J150"/>
  <c r="J177"/>
  <c r="BK150"/>
  <c r="J185"/>
  <c r="J164"/>
  <c r="BK166"/>
  <c r="J140"/>
  <c r="BK164"/>
  <c i="9" r="BK178"/>
  <c r="BK128"/>
  <c i="10" r="BK139"/>
  <c r="J139"/>
  <c r="J168"/>
  <c r="BK127"/>
  <c r="BK140"/>
  <c r="BK124"/>
  <c r="J135"/>
  <c i="11" r="J142"/>
  <c r="J189"/>
  <c r="J168"/>
  <c r="BK191"/>
  <c r="BK175"/>
  <c r="BK181"/>
  <c r="BK127"/>
  <c r="J187"/>
  <c r="J146"/>
  <c r="BK168"/>
  <c i="12" r="J158"/>
  <c r="BK154"/>
  <c r="J144"/>
  <c r="BK151"/>
  <c i="2" r="BK136"/>
  <c r="J133"/>
  <c r="J131"/>
  <c r="BK127"/>
  <c r="J123"/>
  <c r="J34"/>
  <c i="3" r="J377"/>
  <c r="J321"/>
  <c r="BK255"/>
  <c r="J152"/>
  <c r="BK366"/>
  <c r="BK377"/>
  <c r="BK192"/>
  <c r="J388"/>
  <c r="J358"/>
  <c r="BK335"/>
  <c r="J188"/>
  <c r="J252"/>
  <c r="J155"/>
  <c r="J264"/>
  <c r="BK279"/>
  <c r="BK233"/>
  <c i="4" r="BK348"/>
  <c r="J305"/>
  <c r="BK268"/>
  <c r="J165"/>
  <c r="BK365"/>
  <c r="BK275"/>
  <c r="BK334"/>
  <c r="J277"/>
  <c r="BK165"/>
  <c r="BK350"/>
  <c r="J138"/>
  <c r="BK283"/>
  <c r="BK182"/>
  <c r="BK364"/>
  <c r="J328"/>
  <c r="J303"/>
  <c r="BK205"/>
  <c r="J276"/>
  <c r="BK171"/>
  <c r="J350"/>
  <c r="J290"/>
  <c r="BK265"/>
  <c i="5" r="J200"/>
  <c r="BK184"/>
  <c r="BK168"/>
  <c r="J153"/>
  <c r="BK134"/>
  <c r="J199"/>
  <c r="BK180"/>
  <c r="J168"/>
  <c r="BK209"/>
  <c r="J159"/>
  <c r="J140"/>
  <c r="BK137"/>
  <c r="BK208"/>
  <c r="J183"/>
  <c r="BK140"/>
  <c r="J123"/>
  <c r="BK200"/>
  <c r="J172"/>
  <c r="J121"/>
  <c r="J202"/>
  <c r="J177"/>
  <c i="6" r="J151"/>
  <c i="8" r="BK174"/>
  <c r="BK143"/>
  <c r="J169"/>
  <c r="BK189"/>
  <c r="BK186"/>
  <c r="BK172"/>
  <c r="J162"/>
  <c r="BK187"/>
  <c r="BK148"/>
  <c r="BK152"/>
  <c i="9" r="J247"/>
  <c r="BK135"/>
  <c r="BK218"/>
  <c r="BK212"/>
  <c r="BK189"/>
  <c r="BK149"/>
  <c r="J149"/>
  <c r="BK132"/>
  <c i="11" r="J130"/>
  <c r="J172"/>
  <c r="J185"/>
  <c r="J155"/>
  <c r="BK142"/>
  <c r="J175"/>
  <c r="BK158"/>
  <c i="12" r="BK158"/>
  <c r="J123"/>
  <c r="J148"/>
  <c r="J126"/>
  <c i="2" r="J134"/>
  <c r="BK123"/>
  <c r="J130"/>
  <c i="3" r="BK221"/>
  <c r="J213"/>
  <c r="BK189"/>
  <c r="BK402"/>
  <c r="J351"/>
  <c r="J279"/>
  <c r="J391"/>
  <c r="BK328"/>
  <c r="J393"/>
  <c r="BK252"/>
  <c r="J221"/>
  <c r="J399"/>
  <c r="BK355"/>
  <c r="BK325"/>
  <c r="BK264"/>
  <c r="BK133"/>
  <c r="BK358"/>
  <c r="BK323"/>
  <c r="BK276"/>
  <c r="BK393"/>
  <c r="BK399"/>
  <c r="BK331"/>
  <c r="J283"/>
  <c r="BK136"/>
  <c r="J270"/>
  <c i="4" r="BK172"/>
  <c r="BK358"/>
  <c r="BK297"/>
  <c r="BK271"/>
  <c r="BK224"/>
  <c r="J371"/>
  <c r="J281"/>
  <c r="J173"/>
  <c r="BK235"/>
  <c r="J334"/>
  <c r="BK319"/>
  <c r="BK276"/>
  <c r="BK173"/>
  <c r="BK310"/>
  <c r="BK192"/>
  <c r="BK218"/>
  <c i="5" r="BK203"/>
  <c r="J137"/>
  <c r="J193"/>
  <c r="BK171"/>
  <c r="BK201"/>
  <c r="BK167"/>
  <c r="J142"/>
  <c r="J152"/>
  <c r="BK199"/>
  <c r="BK143"/>
  <c r="BK183"/>
  <c r="BK155"/>
  <c r="J138"/>
  <c i="6" r="BK145"/>
  <c r="J131"/>
  <c r="J159"/>
  <c r="J145"/>
  <c r="BK130"/>
  <c r="J126"/>
  <c r="BK137"/>
  <c r="J155"/>
  <c r="BK129"/>
  <c r="BK161"/>
  <c r="BK124"/>
  <c r="BK155"/>
  <c r="BK139"/>
  <c r="BK122"/>
  <c r="J149"/>
  <c i="7" r="BK141"/>
  <c r="J128"/>
  <c r="BK126"/>
  <c r="J126"/>
  <c i="8" r="J163"/>
  <c r="BK155"/>
  <c r="J146"/>
  <c r="J137"/>
  <c i="9" r="BK240"/>
  <c r="BK182"/>
  <c r="J155"/>
  <c r="J138"/>
  <c r="BK262"/>
  <c r="J209"/>
  <c r="J227"/>
  <c r="BK158"/>
  <c r="J124"/>
  <c r="J234"/>
  <c r="BK175"/>
  <c r="J255"/>
  <c r="J219"/>
  <c r="J189"/>
  <c r="BK225"/>
  <c r="BK226"/>
  <c r="J175"/>
  <c r="BK152"/>
  <c i="10" r="J161"/>
  <c r="BK147"/>
  <c r="J164"/>
  <c r="BK141"/>
  <c r="BK168"/>
  <c r="J138"/>
  <c i="11" r="J181"/>
  <c r="BK152"/>
  <c r="BK187"/>
  <c r="J159"/>
  <c r="J180"/>
  <c r="J134"/>
  <c r="BK159"/>
  <c r="J191"/>
  <c r="BK153"/>
  <c r="BK182"/>
  <c r="J123"/>
  <c r="J138"/>
  <c i="12" r="J133"/>
  <c r="J145"/>
  <c r="BK141"/>
  <c r="J141"/>
  <c r="J122"/>
  <c i="2" r="J136"/>
  <c r="BK130"/>
  <c i="3" r="J366"/>
  <c r="BK321"/>
  <c r="J184"/>
  <c r="J384"/>
  <c r="BK334"/>
  <c r="BK315"/>
  <c r="J381"/>
  <c r="BK381"/>
  <c r="BK284"/>
  <c r="J410"/>
  <c r="BK196"/>
  <c r="J133"/>
  <c r="J313"/>
  <c r="BK267"/>
  <c i="4" r="BK368"/>
  <c r="BK326"/>
  <c r="J265"/>
  <c r="J127"/>
  <c r="J257"/>
  <c r="BK281"/>
  <c r="BK367"/>
  <c r="BK245"/>
  <c r="J377"/>
  <c r="BK331"/>
  <c r="J227"/>
  <c r="BK357"/>
  <c r="J321"/>
  <c r="J250"/>
  <c r="BK203"/>
  <c r="J299"/>
  <c r="J271"/>
  <c r="J171"/>
  <c r="BK260"/>
  <c r="J358"/>
  <c r="BK314"/>
  <c r="BK151"/>
  <c r="J319"/>
  <c r="J280"/>
  <c r="BK228"/>
  <c r="BK158"/>
  <c r="BK295"/>
  <c r="J272"/>
  <c i="5" r="J189"/>
  <c r="BK173"/>
  <c r="BK161"/>
  <c r="J143"/>
  <c r="BK197"/>
  <c r="J176"/>
  <c r="J160"/>
  <c r="J203"/>
  <c r="BK147"/>
  <c r="J205"/>
  <c r="J167"/>
  <c r="BK132"/>
  <c r="BK185"/>
  <c i="6" r="BK125"/>
  <c r="J161"/>
  <c r="BK128"/>
  <c r="BK136"/>
  <c r="BK160"/>
  <c r="BK162"/>
  <c r="BK149"/>
  <c r="J123"/>
  <c r="BK163"/>
  <c r="J141"/>
  <c i="7" r="BK140"/>
  <c r="J130"/>
  <c r="BK135"/>
  <c r="BK132"/>
  <c i="8" r="BK180"/>
  <c r="BK162"/>
  <c r="BK149"/>
  <c r="BK167"/>
  <c r="BK146"/>
  <c r="J166"/>
  <c r="J183"/>
  <c r="BK168"/>
  <c r="BK151"/>
  <c r="BK183"/>
  <c r="J156"/>
  <c r="J153"/>
  <c r="J149"/>
  <c r="BK139"/>
  <c i="9" r="BK261"/>
  <c r="J202"/>
  <c r="J158"/>
  <c r="BK124"/>
  <c r="BK247"/>
  <c r="BK206"/>
  <c r="J182"/>
  <c r="BK145"/>
  <c r="BK266"/>
  <c r="J233"/>
  <c r="J196"/>
  <c r="J172"/>
  <c r="BK234"/>
  <c r="J193"/>
  <c r="BK168"/>
  <c r="BK172"/>
  <c r="J212"/>
  <c r="BK155"/>
  <c r="J135"/>
  <c i="10" r="BK155"/>
  <c r="BK161"/>
  <c r="BK167"/>
  <c r="J163"/>
  <c r="BK163"/>
  <c r="J147"/>
  <c r="J151"/>
  <c i="11" r="J174"/>
  <c r="J193"/>
  <c r="BK179"/>
  <c r="BK138"/>
  <c r="J162"/>
  <c r="J178"/>
  <c r="BK189"/>
  <c r="BK123"/>
  <c r="BK124"/>
  <c r="BK141"/>
  <c i="2" r="BK135"/>
  <c r="BK132"/>
  <c r="J129"/>
  <c r="J126"/>
  <c r="BK122"/>
  <c r="F34"/>
  <c i="3" r="BK373"/>
  <c r="BK318"/>
  <c r="J189"/>
  <c r="BK389"/>
  <c r="BK350"/>
  <c r="J320"/>
  <c r="BK396"/>
  <c r="J255"/>
  <c r="J217"/>
  <c r="BK152"/>
  <c r="J332"/>
  <c r="BK320"/>
  <c r="BK258"/>
  <c r="BK405"/>
  <c r="BK364"/>
  <c r="BK348"/>
  <c r="BK317"/>
  <c r="BK391"/>
  <c r="BK407"/>
  <c r="BK390"/>
  <c r="J350"/>
  <c r="BK332"/>
  <c r="BK159"/>
  <c r="J402"/>
  <c r="BK229"/>
  <c r="BK316"/>
  <c r="BK287"/>
  <c r="BK188"/>
  <c r="J142"/>
  <c r="BK273"/>
  <c r="BK187"/>
  <c i="4" r="BK347"/>
  <c r="J310"/>
  <c r="J278"/>
  <c r="BK230"/>
  <c r="BK138"/>
  <c r="BK328"/>
  <c r="J235"/>
  <c r="J284"/>
  <c r="BK369"/>
  <c r="J326"/>
  <c r="BK134"/>
  <c r="BK327"/>
  <c r="J302"/>
  <c r="J372"/>
  <c r="J331"/>
  <c r="BK296"/>
  <c r="J287"/>
  <c r="BK239"/>
  <c r="J228"/>
  <c r="BK375"/>
  <c r="BK363"/>
  <c r="J283"/>
  <c r="J268"/>
  <c r="J179"/>
  <c r="BK298"/>
  <c r="J289"/>
  <c r="BK360"/>
  <c r="J330"/>
  <c r="J320"/>
  <c r="BK289"/>
  <c r="BK208"/>
  <c r="J367"/>
  <c r="J338"/>
  <c r="BK305"/>
  <c r="J297"/>
  <c r="J182"/>
  <c r="BK127"/>
  <c r="J314"/>
  <c r="BK287"/>
  <c r="J260"/>
  <c i="5" r="J209"/>
  <c r="J192"/>
  <c r="J179"/>
  <c r="BK164"/>
  <c r="J147"/>
  <c r="J131"/>
  <c r="J198"/>
  <c r="BK190"/>
  <c r="BK177"/>
  <c r="J169"/>
  <c r="J210"/>
  <c r="BK149"/>
  <c r="BK133"/>
  <c r="BK131"/>
  <c r="BK122"/>
  <c r="BK169"/>
  <c r="BK158"/>
  <c r="BK204"/>
  <c r="BK178"/>
  <c r="BK150"/>
  <c r="BK189"/>
  <c r="J173"/>
  <c r="BK166"/>
  <c r="J150"/>
  <c r="J125"/>
  <c r="BK188"/>
  <c r="J133"/>
  <c r="BK187"/>
  <c r="BK174"/>
  <c r="J146"/>
  <c r="BK127"/>
  <c i="6" r="J133"/>
  <c r="J121"/>
  <c r="BK146"/>
  <c r="BK133"/>
  <c r="BK154"/>
  <c r="J139"/>
  <c r="BK156"/>
  <c r="J152"/>
  <c r="J136"/>
  <c r="BK131"/>
  <c r="BK147"/>
  <c r="BK140"/>
  <c r="J154"/>
  <c r="BK138"/>
  <c r="J165"/>
  <c r="J157"/>
  <c r="BK148"/>
  <c r="BK164"/>
  <c i="7" r="BK143"/>
  <c r="BK128"/>
  <c r="BK138"/>
  <c r="BK127"/>
  <c r="BK130"/>
  <c i="8" r="BK188"/>
  <c r="BK175"/>
  <c r="BK169"/>
  <c r="J155"/>
  <c r="BK140"/>
  <c r="J165"/>
  <c r="J148"/>
  <c r="J181"/>
  <c r="BK171"/>
  <c r="J186"/>
  <c r="J171"/>
  <c r="BK158"/>
  <c r="BK153"/>
  <c r="J141"/>
  <c r="J172"/>
  <c i="9" r="BK255"/>
  <c r="J262"/>
  <c r="J240"/>
  <c r="BK202"/>
  <c r="J161"/>
  <c r="BK138"/>
  <c r="BK121"/>
  <c i="10" r="J124"/>
  <c r="BK166"/>
  <c r="J127"/>
  <c r="BK151"/>
  <c r="BK123"/>
  <c r="J154"/>
  <c r="BK164"/>
  <c r="BK162"/>
  <c r="J162"/>
  <c i="11" r="BK184"/>
  <c r="BK172"/>
  <c r="BK190"/>
  <c r="BK180"/>
  <c r="J158"/>
  <c r="BK186"/>
  <c r="J141"/>
  <c r="BK183"/>
  <c r="BK149"/>
  <c r="BK193"/>
  <c r="J127"/>
  <c r="BK143"/>
  <c r="J177"/>
  <c r="J165"/>
  <c r="BK134"/>
  <c i="12" r="J154"/>
  <c r="J151"/>
  <c r="BK126"/>
  <c r="BK144"/>
  <c r="BK130"/>
  <c i="2" r="BK133"/>
  <c r="BK129"/>
  <c r="BK126"/>
  <c r="J137"/>
  <c i="3" r="J224"/>
  <c r="J216"/>
  <c r="BK209"/>
  <c r="J406"/>
  <c r="BK352"/>
  <c r="J304"/>
  <c r="BK184"/>
  <c r="J372"/>
  <c r="J290"/>
  <c r="BK386"/>
  <c r="BK213"/>
  <c r="J376"/>
  <c r="J352"/>
  <c r="J317"/>
  <c r="BK302"/>
  <c r="J181"/>
  <c r="J411"/>
  <c r="BK406"/>
  <c r="BK361"/>
  <c r="BK290"/>
  <c r="J236"/>
  <c r="BK304"/>
  <c r="J177"/>
  <c r="J209"/>
  <c i="4" r="BK349"/>
  <c r="BK303"/>
  <c r="J203"/>
  <c r="BK359"/>
  <c r="J288"/>
  <c r="J239"/>
  <c r="J357"/>
  <c r="BK244"/>
  <c r="J353"/>
  <c r="J245"/>
  <c r="BK371"/>
  <c r="J327"/>
  <c r="BK288"/>
  <c r="J230"/>
  <c r="J172"/>
  <c r="BK285"/>
  <c r="BK279"/>
  <c r="J192"/>
  <c r="BK286"/>
  <c r="J363"/>
  <c r="BK324"/>
  <c r="J291"/>
  <c r="J193"/>
  <c r="J347"/>
  <c r="BK299"/>
  <c i="5" r="BK123"/>
  <c r="BK129"/>
  <c r="BK179"/>
  <c r="J130"/>
  <c r="BK181"/>
  <c r="BK153"/>
  <c r="J184"/>
  <c r="J157"/>
  <c r="BK141"/>
  <c r="BK196"/>
  <c r="J139"/>
  <c r="BK182"/>
  <c r="J156"/>
  <c r="J141"/>
  <c r="BK124"/>
  <c i="6" r="J124"/>
  <c i="7" r="J131"/>
  <c r="J127"/>
  <c r="J141"/>
  <c i="8" r="BK193"/>
  <c r="J179"/>
  <c r="J160"/>
  <c r="J193"/>
  <c r="BK145"/>
  <c r="BK179"/>
  <c r="J187"/>
  <c r="J173"/>
  <c r="BK191"/>
  <c r="J175"/>
  <c i="9" r="J206"/>
  <c r="BK165"/>
  <c i="10" r="J144"/>
  <c i="11" r="BK176"/>
  <c r="J149"/>
  <c r="BK130"/>
  <c i="12" r="BK140"/>
  <c r="J134"/>
  <c r="J140"/>
  <c r="J127"/>
  <c i="2" r="BK134"/>
  <c r="BK131"/>
  <c r="J128"/>
  <c r="J125"/>
  <c r="J122"/>
  <c r="F36"/>
  <c i="3" r="J378"/>
  <c r="J338"/>
  <c r="J284"/>
  <c r="BK181"/>
  <c r="J365"/>
  <c r="J319"/>
  <c r="J403"/>
  <c r="BK236"/>
  <c r="BK216"/>
  <c r="J196"/>
  <c r="J373"/>
  <c r="BK338"/>
  <c r="BK329"/>
  <c r="BK312"/>
  <c r="BK261"/>
  <c r="BK148"/>
  <c r="J396"/>
  <c r="J330"/>
  <c r="J322"/>
  <c r="BK293"/>
  <c r="BK155"/>
  <c r="BK365"/>
  <c r="J361"/>
  <c r="J355"/>
  <c r="J348"/>
  <c r="J344"/>
  <c r="BK330"/>
  <c r="J328"/>
  <c r="J323"/>
  <c r="J315"/>
  <c r="J312"/>
  <c r="BK162"/>
  <c r="BK409"/>
  <c r="J405"/>
  <c r="BK372"/>
  <c r="J329"/>
  <c r="BK283"/>
  <c r="BK174"/>
  <c r="J296"/>
  <c r="BK319"/>
  <c r="J148"/>
  <c r="J276"/>
  <c r="J145"/>
  <c i="4" r="BK339"/>
  <c r="BK280"/>
  <c r="BK261"/>
  <c r="J196"/>
  <c r="J369"/>
  <c r="BK272"/>
  <c r="J286"/>
  <c r="BK183"/>
  <c r="J364"/>
  <c r="J261"/>
  <c r="BK142"/>
  <c r="BK361"/>
  <c r="J324"/>
  <c r="BK176"/>
  <c r="J359"/>
  <c r="J295"/>
  <c r="J225"/>
  <c r="J142"/>
  <c r="BK304"/>
  <c r="BK282"/>
  <c r="J218"/>
  <c i="5" r="J197"/>
  <c r="J185"/>
  <c r="J165"/>
  <c r="BK159"/>
  <c r="J136"/>
  <c r="J201"/>
  <c r="BK194"/>
  <c r="J178"/>
  <c r="J171"/>
  <c r="BK157"/>
  <c r="BK205"/>
  <c r="BK152"/>
  <c r="BK145"/>
  <c r="J124"/>
  <c r="BK136"/>
  <c r="BK126"/>
  <c r="J181"/>
  <c r="J161"/>
  <c r="BK195"/>
  <c r="J207"/>
  <c r="J196"/>
  <c r="BK165"/>
  <c r="J204"/>
  <c r="J129"/>
  <c r="BK193"/>
  <c r="BK142"/>
  <c r="BK125"/>
  <c r="BK172"/>
  <c r="J149"/>
  <c r="J135"/>
  <c i="6" r="BK153"/>
  <c r="J138"/>
  <c r="J130"/>
  <c r="J153"/>
  <c r="J140"/>
  <c r="BK127"/>
  <c r="J128"/>
  <c r="BK159"/>
  <c r="J162"/>
  <c r="J129"/>
  <c r="BK142"/>
  <c r="BK132"/>
  <c r="J163"/>
  <c r="J150"/>
  <c r="BK141"/>
  <c r="J158"/>
  <c r="J143"/>
  <c r="BK135"/>
  <c r="J164"/>
  <c r="BK152"/>
  <c r="BK144"/>
  <c i="7" r="J135"/>
  <c r="J129"/>
  <c r="J140"/>
  <c r="BK129"/>
  <c r="BK134"/>
  <c i="8" r="J191"/>
  <c r="BK177"/>
  <c r="BK163"/>
  <c r="J145"/>
  <c r="J188"/>
  <c r="J143"/>
  <c r="BK137"/>
  <c r="BK173"/>
  <c r="BK165"/>
  <c r="J180"/>
  <c r="BK160"/>
  <c r="J135"/>
  <c r="J189"/>
  <c r="J139"/>
  <c r="J168"/>
  <c i="9" r="J185"/>
  <c r="J246"/>
  <c r="BK233"/>
  <c r="J165"/>
  <c r="J141"/>
  <c i="10" r="J140"/>
  <c r="J165"/>
  <c r="BK169"/>
  <c r="J128"/>
  <c r="J123"/>
  <c r="J155"/>
  <c r="BK135"/>
  <c r="BK128"/>
  <c i="11" r="BK162"/>
  <c r="J184"/>
  <c r="BK177"/>
  <c r="BK146"/>
  <c r="BK178"/>
  <c r="BK135"/>
  <c r="J182"/>
  <c r="BK155"/>
  <c r="J152"/>
  <c r="BK192"/>
  <c r="J179"/>
  <c r="BK174"/>
  <c r="J153"/>
  <c r="J124"/>
  <c i="12" r="BK145"/>
  <c r="BK127"/>
  <c r="BK137"/>
  <c r="BK133"/>
  <c r="BK148"/>
  <c i="2" l="1" r="P124"/>
  <c i="3" r="R132"/>
  <c r="BK225"/>
  <c r="J225"/>
  <c r="J100"/>
  <c r="T225"/>
  <c r="P307"/>
  <c r="R385"/>
  <c r="P404"/>
  <c i="4" r="T217"/>
  <c i="6" r="P120"/>
  <c r="P119"/>
  <c r="P118"/>
  <c i="1" r="AU99"/>
  <c i="7" r="BK125"/>
  <c r="J125"/>
  <c r="J98"/>
  <c i="11" r="P122"/>
  <c r="P121"/>
  <c r="BK173"/>
  <c r="J173"/>
  <c r="J100"/>
  <c i="2" r="T124"/>
  <c i="3" r="T208"/>
  <c r="P225"/>
  <c r="BK307"/>
  <c r="J307"/>
  <c r="J103"/>
  <c r="BK385"/>
  <c r="J385"/>
  <c r="J105"/>
  <c r="T408"/>
  <c i="4" r="BK249"/>
  <c r="J249"/>
  <c r="J102"/>
  <c i="7" r="BK133"/>
  <c r="J133"/>
  <c r="J99"/>
  <c r="BK139"/>
  <c r="J139"/>
  <c r="J102"/>
  <c i="8" r="T147"/>
  <c r="BK161"/>
  <c r="J161"/>
  <c r="J106"/>
  <c r="P178"/>
  <c i="2" r="T121"/>
  <c r="T120"/>
  <c i="3" r="T232"/>
  <c r="P385"/>
  <c r="T395"/>
  <c r="P408"/>
  <c i="4" r="R126"/>
  <c r="T204"/>
  <c r="R370"/>
  <c i="7" r="P125"/>
  <c r="P124"/>
  <c r="P139"/>
  <c r="P136"/>
  <c i="9" r="P120"/>
  <c r="P119"/>
  <c r="P118"/>
  <c i="1" r="AU102"/>
  <c i="10" r="T160"/>
  <c i="3" r="P132"/>
  <c r="P333"/>
  <c r="R404"/>
  <c i="4" r="BK204"/>
  <c r="J204"/>
  <c r="J99"/>
  <c i="6" r="R120"/>
  <c r="R119"/>
  <c r="R118"/>
  <c i="7" r="R133"/>
  <c r="T139"/>
  <c r="T136"/>
  <c i="8" r="R138"/>
  <c r="P147"/>
  <c r="T161"/>
  <c r="BK178"/>
  <c r="J178"/>
  <c r="J109"/>
  <c i="9" r="BK120"/>
  <c r="BK119"/>
  <c r="BK118"/>
  <c r="J118"/>
  <c r="J96"/>
  <c i="10" r="T122"/>
  <c r="T121"/>
  <c r="T120"/>
  <c i="11" r="R173"/>
  <c i="2" r="BK121"/>
  <c r="J121"/>
  <c r="J98"/>
  <c i="3" r="T132"/>
  <c r="R333"/>
  <c r="BK395"/>
  <c r="T404"/>
  <c i="4" r="R249"/>
  <c i="7" r="T125"/>
  <c r="T124"/>
  <c i="8" r="T138"/>
  <c r="BK144"/>
  <c r="J144"/>
  <c r="J101"/>
  <c r="BK154"/>
  <c r="J154"/>
  <c r="J103"/>
  <c r="T170"/>
  <c r="R184"/>
  <c i="10" r="P160"/>
  <c i="2" r="R121"/>
  <c r="R120"/>
  <c i="3" r="R208"/>
  <c r="R225"/>
  <c r="T307"/>
  <c i="4" r="P126"/>
  <c r="R217"/>
  <c i="5" r="R120"/>
  <c r="R119"/>
  <c r="R118"/>
  <c i="6" r="T120"/>
  <c r="T119"/>
  <c r="T118"/>
  <c i="7" r="P133"/>
  <c i="8" r="R144"/>
  <c r="R154"/>
  <c r="R161"/>
  <c r="T178"/>
  <c i="10" r="BK160"/>
  <c r="J160"/>
  <c r="J100"/>
  <c i="2" r="BK124"/>
  <c r="J124"/>
  <c r="J99"/>
  <c i="3" r="BK132"/>
  <c r="J132"/>
  <c r="J98"/>
  <c r="BK232"/>
  <c r="J232"/>
  <c r="J101"/>
  <c r="R307"/>
  <c r="T385"/>
  <c r="BK404"/>
  <c r="J404"/>
  <c r="J109"/>
  <c r="R408"/>
  <c i="4" r="T249"/>
  <c i="5" r="BK120"/>
  <c r="J120"/>
  <c r="J98"/>
  <c i="8" r="BK138"/>
  <c r="J138"/>
  <c r="J99"/>
  <c r="BK147"/>
  <c r="J147"/>
  <c r="J102"/>
  <c r="P170"/>
  <c r="P184"/>
  <c i="9" r="T120"/>
  <c r="T119"/>
  <c r="T118"/>
  <c i="10" r="R122"/>
  <c r="R121"/>
  <c i="11" r="T122"/>
  <c r="T121"/>
  <c r="T120"/>
  <c r="T173"/>
  <c i="2" r="R124"/>
  <c i="3" r="BK208"/>
  <c r="J208"/>
  <c r="J99"/>
  <c r="T333"/>
  <c r="R395"/>
  <c r="R394"/>
  <c r="BK408"/>
  <c r="J408"/>
  <c r="J110"/>
  <c i="4" r="P204"/>
  <c r="P217"/>
  <c r="T370"/>
  <c i="5" r="P120"/>
  <c r="P119"/>
  <c r="P118"/>
  <c i="1" r="AU98"/>
  <c i="6" r="BK120"/>
  <c r="BK119"/>
  <c r="J119"/>
  <c r="J97"/>
  <c i="10" r="R160"/>
  <c i="3" r="P208"/>
  <c r="BK333"/>
  <c r="J333"/>
  <c r="J104"/>
  <c r="P395"/>
  <c r="P394"/>
  <c i="4" r="P249"/>
  <c i="7" r="R139"/>
  <c r="R136"/>
  <c i="8" r="R147"/>
  <c r="BK170"/>
  <c r="J170"/>
  <c r="J107"/>
  <c r="T184"/>
  <c i="10" r="P122"/>
  <c r="P121"/>
  <c r="P120"/>
  <c i="1" r="AU103"/>
  <c i="11" r="P173"/>
  <c i="3" r="R232"/>
  <c i="4" r="T126"/>
  <c r="T125"/>
  <c r="T124"/>
  <c r="BK217"/>
  <c r="J217"/>
  <c r="J101"/>
  <c r="P370"/>
  <c i="5" r="T120"/>
  <c r="T119"/>
  <c r="T118"/>
  <c i="7" r="R125"/>
  <c r="R124"/>
  <c i="8" r="T144"/>
  <c r="T154"/>
  <c r="R170"/>
  <c r="R178"/>
  <c i="9" r="R120"/>
  <c r="R119"/>
  <c r="R118"/>
  <c i="10" r="BK122"/>
  <c r="J122"/>
  <c r="J98"/>
  <c i="11" r="R122"/>
  <c r="R121"/>
  <c r="R120"/>
  <c i="2" r="P121"/>
  <c r="P120"/>
  <c r="P119"/>
  <c i="1" r="AU95"/>
  <c i="3" r="P232"/>
  <c i="4" r="BK126"/>
  <c r="R204"/>
  <c r="BK370"/>
  <c r="J370"/>
  <c r="J103"/>
  <c i="7" r="T133"/>
  <c i="8" r="P138"/>
  <c r="P133"/>
  <c i="1" r="AU101"/>
  <c i="8" r="P144"/>
  <c r="P154"/>
  <c r="P161"/>
  <c r="BK184"/>
  <c r="J184"/>
  <c r="J111"/>
  <c i="11" r="BK122"/>
  <c r="J122"/>
  <c r="J98"/>
  <c i="12" r="BK121"/>
  <c r="J121"/>
  <c r="J98"/>
  <c r="P121"/>
  <c r="P120"/>
  <c r="P119"/>
  <c i="1" r="AU105"/>
  <c i="12" r="R121"/>
  <c r="R120"/>
  <c r="R119"/>
  <c r="T121"/>
  <c r="T120"/>
  <c r="T119"/>
  <c i="3" r="BK392"/>
  <c r="J392"/>
  <c r="J106"/>
  <c i="8" r="BK192"/>
  <c r="J192"/>
  <c r="J113"/>
  <c r="BK136"/>
  <c r="J136"/>
  <c r="J98"/>
  <c r="BK182"/>
  <c r="J182"/>
  <c r="J110"/>
  <c r="BK190"/>
  <c r="J190"/>
  <c r="J112"/>
  <c i="7" r="BK137"/>
  <c i="8" r="BK134"/>
  <c r="J134"/>
  <c r="J97"/>
  <c r="BK157"/>
  <c r="J157"/>
  <c r="J104"/>
  <c r="BK159"/>
  <c r="J159"/>
  <c r="J105"/>
  <c i="4" r="BK376"/>
  <c r="J376"/>
  <c r="J104"/>
  <c i="8" r="BK142"/>
  <c r="J142"/>
  <c r="J100"/>
  <c i="3" r="BK303"/>
  <c r="J303"/>
  <c r="J102"/>
  <c i="10" r="BK158"/>
  <c r="J158"/>
  <c r="J99"/>
  <c i="11" r="BK171"/>
  <c r="J171"/>
  <c r="J99"/>
  <c i="4" r="BK211"/>
  <c r="J211"/>
  <c r="J100"/>
  <c i="7" r="BK142"/>
  <c r="J142"/>
  <c r="J103"/>
  <c i="8" r="BK176"/>
  <c r="J176"/>
  <c r="J108"/>
  <c i="12" r="BK157"/>
  <c r="J157"/>
  <c r="J99"/>
  <c r="F92"/>
  <c r="J115"/>
  <c r="J89"/>
  <c r="BE134"/>
  <c r="BE140"/>
  <c r="E85"/>
  <c r="F115"/>
  <c r="BE158"/>
  <c r="BE127"/>
  <c r="BE130"/>
  <c r="BE122"/>
  <c r="BE126"/>
  <c r="BE148"/>
  <c r="BE154"/>
  <c r="BE144"/>
  <c r="BE145"/>
  <c r="J116"/>
  <c r="BE123"/>
  <c r="BE133"/>
  <c r="BE137"/>
  <c r="BE141"/>
  <c r="BE151"/>
  <c i="11" r="E85"/>
  <c r="J117"/>
  <c r="BE146"/>
  <c r="BE155"/>
  <c r="BE176"/>
  <c r="J91"/>
  <c r="BE184"/>
  <c r="BE127"/>
  <c r="BE186"/>
  <c r="BE138"/>
  <c r="BE149"/>
  <c r="BE152"/>
  <c r="BE168"/>
  <c r="BE172"/>
  <c r="F91"/>
  <c r="F117"/>
  <c r="BE174"/>
  <c r="BE175"/>
  <c r="BE177"/>
  <c r="BE178"/>
  <c r="BE180"/>
  <c r="J114"/>
  <c r="BE135"/>
  <c r="BE141"/>
  <c r="BE142"/>
  <c r="BE165"/>
  <c r="BE187"/>
  <c r="BE189"/>
  <c r="BE123"/>
  <c r="BE143"/>
  <c r="BE185"/>
  <c r="BE188"/>
  <c r="BE192"/>
  <c r="BE193"/>
  <c r="BE124"/>
  <c r="BE153"/>
  <c r="BE158"/>
  <c r="BE159"/>
  <c r="BE162"/>
  <c r="BE181"/>
  <c r="BE183"/>
  <c r="BE190"/>
  <c r="BE130"/>
  <c r="BE154"/>
  <c r="BE134"/>
  <c r="BE179"/>
  <c r="BE182"/>
  <c r="BE191"/>
  <c i="9" r="J120"/>
  <c r="J98"/>
  <c i="10" r="E85"/>
  <c r="J92"/>
  <c r="J116"/>
  <c r="BE124"/>
  <c r="BE155"/>
  <c r="BE123"/>
  <c r="BE139"/>
  <c r="BE140"/>
  <c r="BE164"/>
  <c r="F117"/>
  <c r="BE135"/>
  <c r="BE144"/>
  <c i="9" r="J119"/>
  <c r="J97"/>
  <c i="10" r="BE127"/>
  <c r="BE147"/>
  <c r="BE165"/>
  <c r="J114"/>
  <c r="BE159"/>
  <c r="BE161"/>
  <c r="BE163"/>
  <c r="BE169"/>
  <c r="BE129"/>
  <c r="BE138"/>
  <c r="BE141"/>
  <c r="BE132"/>
  <c r="BE162"/>
  <c r="BE168"/>
  <c r="F91"/>
  <c r="BE128"/>
  <c r="BE151"/>
  <c r="BE154"/>
  <c r="BE166"/>
  <c r="BE167"/>
  <c i="9" r="E85"/>
  <c r="J92"/>
  <c r="BE121"/>
  <c r="BE124"/>
  <c r="J89"/>
  <c r="BE128"/>
  <c r="BE135"/>
  <c r="BE138"/>
  <c r="F91"/>
  <c r="BE132"/>
  <c r="BE165"/>
  <c r="J91"/>
  <c r="BE172"/>
  <c r="BE185"/>
  <c r="BE158"/>
  <c r="BE255"/>
  <c r="BE227"/>
  <c r="BE145"/>
  <c r="BE189"/>
  <c r="BE196"/>
  <c r="BE212"/>
  <c r="BE218"/>
  <c r="BE262"/>
  <c r="BE161"/>
  <c r="BE175"/>
  <c r="BE178"/>
  <c r="BE240"/>
  <c r="BE247"/>
  <c r="BE182"/>
  <c r="BE202"/>
  <c r="BE141"/>
  <c r="BE149"/>
  <c r="BE152"/>
  <c r="BE155"/>
  <c r="BE246"/>
  <c r="BE266"/>
  <c r="BE193"/>
  <c r="BE233"/>
  <c r="BE234"/>
  <c r="BE261"/>
  <c r="F92"/>
  <c r="BE168"/>
  <c r="BE206"/>
  <c r="BE209"/>
  <c r="BE219"/>
  <c r="BE225"/>
  <c r="BE226"/>
  <c i="7" r="J137"/>
  <c r="J101"/>
  <c i="8" r="F129"/>
  <c r="BE166"/>
  <c r="BE169"/>
  <c r="BE175"/>
  <c r="J130"/>
  <c r="BE180"/>
  <c r="BE191"/>
  <c r="BE143"/>
  <c r="BE146"/>
  <c r="E85"/>
  <c r="F92"/>
  <c r="BE135"/>
  <c r="BE137"/>
  <c r="BE150"/>
  <c r="BE152"/>
  <c r="BE173"/>
  <c r="J91"/>
  <c r="BE141"/>
  <c r="BE177"/>
  <c r="J127"/>
  <c r="BE139"/>
  <c r="BE145"/>
  <c r="BE149"/>
  <c r="BE160"/>
  <c r="BE162"/>
  <c r="BE164"/>
  <c r="BE167"/>
  <c r="BE185"/>
  <c r="BE188"/>
  <c r="BE155"/>
  <c r="BE158"/>
  <c r="BE168"/>
  <c r="BE172"/>
  <c r="BE174"/>
  <c r="BE179"/>
  <c r="BE183"/>
  <c r="BE140"/>
  <c r="BE163"/>
  <c r="BE186"/>
  <c r="BE189"/>
  <c r="BE148"/>
  <c r="BE151"/>
  <c r="BE153"/>
  <c r="BE156"/>
  <c r="BE165"/>
  <c r="BE171"/>
  <c r="BE181"/>
  <c r="BE187"/>
  <c r="BE193"/>
  <c i="7" r="BE129"/>
  <c r="J92"/>
  <c r="F119"/>
  <c r="BE126"/>
  <c r="J91"/>
  <c r="F120"/>
  <c r="BE127"/>
  <c r="BE134"/>
  <c r="BE135"/>
  <c i="6" r="J120"/>
  <c r="J98"/>
  <c i="7" r="E85"/>
  <c r="J117"/>
  <c r="BE131"/>
  <c r="BE132"/>
  <c r="BE138"/>
  <c r="BE128"/>
  <c r="BE130"/>
  <c r="BE141"/>
  <c r="BE143"/>
  <c i="6" r="BK118"/>
  <c r="J118"/>
  <c i="7" r="BE140"/>
  <c i="6" r="BE127"/>
  <c r="BE135"/>
  <c r="BE140"/>
  <c r="BE142"/>
  <c r="BE147"/>
  <c r="F91"/>
  <c r="J115"/>
  <c r="BE146"/>
  <c r="BE152"/>
  <c r="BE163"/>
  <c r="BE164"/>
  <c r="BE130"/>
  <c r="BE165"/>
  <c i="5" r="BK119"/>
  <c r="J119"/>
  <c r="J97"/>
  <c i="6" r="J89"/>
  <c r="BE123"/>
  <c r="BE134"/>
  <c r="BE155"/>
  <c r="BE156"/>
  <c r="BE158"/>
  <c r="BE162"/>
  <c r="BE126"/>
  <c r="BE144"/>
  <c r="BE145"/>
  <c r="BE148"/>
  <c r="BE149"/>
  <c r="BE159"/>
  <c r="F115"/>
  <c r="BE122"/>
  <c r="BE124"/>
  <c r="BE131"/>
  <c r="BE133"/>
  <c r="BE153"/>
  <c r="E108"/>
  <c r="J114"/>
  <c r="BE125"/>
  <c r="BE128"/>
  <c r="BE129"/>
  <c r="BE138"/>
  <c r="BE160"/>
  <c r="BE121"/>
  <c r="BE132"/>
  <c r="BE137"/>
  <c r="BE139"/>
  <c r="BE141"/>
  <c r="BE154"/>
  <c r="BE157"/>
  <c r="BE161"/>
  <c r="BE136"/>
  <c r="BE143"/>
  <c r="BE150"/>
  <c r="BE151"/>
  <c i="5" r="J92"/>
  <c r="J114"/>
  <c r="BE126"/>
  <c r="BE133"/>
  <c r="BE147"/>
  <c r="BE153"/>
  <c r="BE158"/>
  <c r="BE159"/>
  <c r="BE171"/>
  <c r="BE173"/>
  <c r="BE186"/>
  <c r="F115"/>
  <c r="BE128"/>
  <c r="BE185"/>
  <c r="BE189"/>
  <c r="BE194"/>
  <c r="BE195"/>
  <c r="BE198"/>
  <c r="F91"/>
  <c r="BE121"/>
  <c r="BE127"/>
  <c r="BE131"/>
  <c r="BE132"/>
  <c r="BE136"/>
  <c r="BE137"/>
  <c r="BE138"/>
  <c r="BE160"/>
  <c r="BE143"/>
  <c r="BE144"/>
  <c r="BE148"/>
  <c r="BE149"/>
  <c r="BE162"/>
  <c r="BE172"/>
  <c r="BE182"/>
  <c r="BE187"/>
  <c r="BE191"/>
  <c r="BE205"/>
  <c r="BE208"/>
  <c r="J89"/>
  <c r="BE124"/>
  <c r="BE154"/>
  <c r="BE170"/>
  <c r="BE175"/>
  <c r="BE180"/>
  <c r="BE184"/>
  <c r="BE188"/>
  <c r="BE190"/>
  <c r="BE192"/>
  <c r="BE196"/>
  <c r="BE201"/>
  <c r="BE206"/>
  <c r="BE122"/>
  <c r="BE129"/>
  <c r="BE134"/>
  <c r="BE156"/>
  <c r="BE163"/>
  <c r="BE164"/>
  <c r="BE165"/>
  <c r="BE166"/>
  <c r="BE168"/>
  <c r="BE181"/>
  <c r="BE197"/>
  <c r="BE199"/>
  <c r="BE200"/>
  <c r="BE202"/>
  <c r="BE207"/>
  <c r="E108"/>
  <c r="BE123"/>
  <c r="BE125"/>
  <c r="BE135"/>
  <c r="BE152"/>
  <c i="4" r="J126"/>
  <c r="J98"/>
  <c i="5" r="BE141"/>
  <c r="BE146"/>
  <c r="BE150"/>
  <c r="BE151"/>
  <c r="BE155"/>
  <c r="BE161"/>
  <c r="BE204"/>
  <c r="BE210"/>
  <c r="BE142"/>
  <c r="BE193"/>
  <c r="BE203"/>
  <c r="BE130"/>
  <c r="BE139"/>
  <c r="BE140"/>
  <c r="BE145"/>
  <c r="BE157"/>
  <c r="BE167"/>
  <c r="BE169"/>
  <c r="BE174"/>
  <c r="BE176"/>
  <c r="BE177"/>
  <c r="BE178"/>
  <c r="BE179"/>
  <c r="BE183"/>
  <c r="BE209"/>
  <c i="4" r="BE224"/>
  <c r="BE225"/>
  <c r="BE235"/>
  <c r="BE239"/>
  <c r="BE268"/>
  <c r="BE283"/>
  <c r="BE286"/>
  <c r="BE296"/>
  <c r="BE302"/>
  <c r="BE309"/>
  <c r="BE330"/>
  <c r="BE334"/>
  <c r="J89"/>
  <c r="F92"/>
  <c r="BE165"/>
  <c r="BE203"/>
  <c r="BE250"/>
  <c r="BE260"/>
  <c r="BE265"/>
  <c r="BE277"/>
  <c r="E114"/>
  <c r="BE202"/>
  <c r="BE226"/>
  <c r="BE272"/>
  <c r="BE278"/>
  <c r="BE281"/>
  <c r="BE284"/>
  <c r="BE321"/>
  <c r="BE326"/>
  <c r="BE357"/>
  <c r="BE365"/>
  <c r="BE366"/>
  <c r="BE368"/>
  <c r="J120"/>
  <c r="BE127"/>
  <c r="BE138"/>
  <c r="BE142"/>
  <c r="BE290"/>
  <c r="BE310"/>
  <c r="BE348"/>
  <c r="BE350"/>
  <c r="BE362"/>
  <c r="BE254"/>
  <c r="BE285"/>
  <c r="F91"/>
  <c r="J92"/>
  <c r="BE151"/>
  <c r="BE192"/>
  <c r="BE208"/>
  <c r="BE212"/>
  <c r="BE218"/>
  <c r="BE223"/>
  <c r="BE227"/>
  <c r="BE276"/>
  <c r="BE319"/>
  <c r="BE360"/>
  <c r="BE369"/>
  <c r="BE371"/>
  <c r="BE372"/>
  <c r="BE375"/>
  <c r="BE377"/>
  <c r="BE172"/>
  <c r="BE176"/>
  <c r="BE179"/>
  <c r="BE245"/>
  <c r="BE324"/>
  <c r="BE325"/>
  <c r="BE349"/>
  <c r="BE359"/>
  <c r="BE361"/>
  <c r="BE363"/>
  <c r="BE230"/>
  <c r="BE288"/>
  <c r="BE289"/>
  <c r="BE295"/>
  <c r="BE303"/>
  <c r="BE305"/>
  <c r="BE314"/>
  <c r="BE358"/>
  <c r="BE173"/>
  <c r="BE196"/>
  <c r="BE297"/>
  <c r="BE298"/>
  <c r="BE299"/>
  <c r="BE328"/>
  <c r="BE329"/>
  <c r="BE337"/>
  <c r="BE347"/>
  <c i="3" r="BK131"/>
  <c r="J131"/>
  <c r="J97"/>
  <c r="J395"/>
  <c r="J108"/>
  <c i="4" r="BE158"/>
  <c r="BE171"/>
  <c r="BE231"/>
  <c r="BE244"/>
  <c r="BE261"/>
  <c r="BE275"/>
  <c r="BE279"/>
  <c r="BE280"/>
  <c r="BE282"/>
  <c r="BE287"/>
  <c r="BE291"/>
  <c r="BE339"/>
  <c r="BE229"/>
  <c r="BE338"/>
  <c r="BE342"/>
  <c r="BE367"/>
  <c r="BE134"/>
  <c r="BE182"/>
  <c r="BE183"/>
  <c r="BE193"/>
  <c r="BE205"/>
  <c r="BE228"/>
  <c r="BE257"/>
  <c r="BE271"/>
  <c r="BE304"/>
  <c r="BE320"/>
  <c r="BE327"/>
  <c r="BE331"/>
  <c r="BE353"/>
  <c r="BE364"/>
  <c i="3" r="F92"/>
  <c r="BE261"/>
  <c r="BE264"/>
  <c r="J92"/>
  <c r="F126"/>
  <c r="BE155"/>
  <c r="BE159"/>
  <c r="BE181"/>
  <c r="BE290"/>
  <c r="BE302"/>
  <c r="BE209"/>
  <c r="BE276"/>
  <c r="BE320"/>
  <c r="BE324"/>
  <c i="2" r="BK120"/>
  <c r="BK119"/>
  <c r="J119"/>
  <c i="3" r="BE152"/>
  <c r="BE239"/>
  <c r="BE252"/>
  <c r="BE258"/>
  <c r="BE284"/>
  <c r="BE393"/>
  <c r="BE396"/>
  <c r="BE410"/>
  <c r="BE411"/>
  <c r="BE133"/>
  <c r="BE145"/>
  <c r="BE148"/>
  <c r="BE162"/>
  <c r="BE233"/>
  <c r="BE318"/>
  <c r="BE329"/>
  <c r="BE344"/>
  <c r="BE349"/>
  <c r="BE351"/>
  <c r="BE355"/>
  <c r="BE366"/>
  <c r="BE369"/>
  <c r="BE373"/>
  <c r="BE377"/>
  <c r="BE379"/>
  <c r="BE380"/>
  <c r="BE406"/>
  <c r="BE407"/>
  <c r="BE409"/>
  <c r="BE319"/>
  <c r="BE322"/>
  <c r="BE334"/>
  <c r="BE364"/>
  <c r="BE378"/>
  <c r="E85"/>
  <c r="BE177"/>
  <c r="BE189"/>
  <c r="BE226"/>
  <c r="BE287"/>
  <c r="BE308"/>
  <c r="BE321"/>
  <c r="BE328"/>
  <c r="BE332"/>
  <c r="BE350"/>
  <c r="BE352"/>
  <c r="BE142"/>
  <c r="BE187"/>
  <c r="BE236"/>
  <c r="BE255"/>
  <c r="BE267"/>
  <c r="BE273"/>
  <c r="BE293"/>
  <c r="BE315"/>
  <c r="BE316"/>
  <c r="BE323"/>
  <c r="BE335"/>
  <c r="BE341"/>
  <c r="BE348"/>
  <c r="BE365"/>
  <c r="BE372"/>
  <c r="BE386"/>
  <c r="BE387"/>
  <c r="BE402"/>
  <c r="J89"/>
  <c r="BE136"/>
  <c r="BE139"/>
  <c r="BE184"/>
  <c r="BE188"/>
  <c r="BE192"/>
  <c r="BE213"/>
  <c r="BE221"/>
  <c r="BE270"/>
  <c r="BE283"/>
  <c r="BE296"/>
  <c r="BE391"/>
  <c r="BE403"/>
  <c r="BE405"/>
  <c r="BE279"/>
  <c r="BE304"/>
  <c r="BE311"/>
  <c r="BE325"/>
  <c r="BE330"/>
  <c r="BE331"/>
  <c r="BE338"/>
  <c r="BE384"/>
  <c r="J91"/>
  <c r="BE174"/>
  <c r="BE301"/>
  <c r="BE312"/>
  <c r="BE313"/>
  <c r="BE314"/>
  <c r="BE317"/>
  <c r="BE358"/>
  <c r="BE361"/>
  <c r="BE376"/>
  <c r="BE381"/>
  <c r="BE388"/>
  <c r="BE389"/>
  <c r="BE390"/>
  <c r="BE196"/>
  <c r="BE212"/>
  <c r="BE216"/>
  <c r="BE217"/>
  <c r="BE224"/>
  <c r="BE229"/>
  <c r="BE399"/>
  <c i="2" r="BE129"/>
  <c r="BE137"/>
  <c i="1" r="BA95"/>
  <c i="2" r="E85"/>
  <c r="F91"/>
  <c r="J91"/>
  <c r="F92"/>
  <c i="1" r="AW95"/>
  <c r="BC95"/>
  <c i="2" r="J89"/>
  <c r="J92"/>
  <c r="BE122"/>
  <c r="BE123"/>
  <c r="BE125"/>
  <c r="BE126"/>
  <c r="BE127"/>
  <c r="BE128"/>
  <c r="BE130"/>
  <c r="BE131"/>
  <c r="BE132"/>
  <c r="BE133"/>
  <c r="BE134"/>
  <c r="BE135"/>
  <c r="BE136"/>
  <c i="1" r="BB95"/>
  <c r="BD95"/>
  <c i="4" r="F34"/>
  <c i="1" r="BA97"/>
  <c i="6" r="F36"/>
  <c i="1" r="BC99"/>
  <c i="8" r="J34"/>
  <c i="1" r="AW101"/>
  <c i="10" r="F35"/>
  <c i="1" r="BB103"/>
  <c i="11" r="F34"/>
  <c i="1" r="BA104"/>
  <c i="4" r="F36"/>
  <c i="1" r="BC97"/>
  <c i="6" r="J34"/>
  <c i="1" r="AW99"/>
  <c i="7" r="F35"/>
  <c i="1" r="BB100"/>
  <c i="9" r="F35"/>
  <c i="1" r="BB102"/>
  <c i="12" r="F37"/>
  <c i="1" r="BD105"/>
  <c i="3" r="F36"/>
  <c i="1" r="BC96"/>
  <c i="9" r="F37"/>
  <c i="1" r="BD102"/>
  <c i="5" r="F35"/>
  <c i="1" r="BB98"/>
  <c i="5" r="F36"/>
  <c i="1" r="BC98"/>
  <c i="7" r="J34"/>
  <c i="1" r="AW100"/>
  <c i="9" r="F36"/>
  <c i="1" r="BC102"/>
  <c i="4" r="J34"/>
  <c i="1" r="AW97"/>
  <c i="6" r="F34"/>
  <c i="1" r="BA99"/>
  <c i="8" r="F34"/>
  <c i="1" r="BA101"/>
  <c i="10" r="J34"/>
  <c i="1" r="AW103"/>
  <c i="11" r="F35"/>
  <c i="1" r="BB104"/>
  <c i="3" r="F34"/>
  <c i="1" r="BA96"/>
  <c i="6" r="F37"/>
  <c i="1" r="BD99"/>
  <c i="8" r="F37"/>
  <c i="1" r="BD101"/>
  <c i="10" r="F37"/>
  <c i="1" r="BD103"/>
  <c i="12" r="J34"/>
  <c i="1" r="AW105"/>
  <c i="5" r="J34"/>
  <c i="1" r="AW98"/>
  <c i="5" r="F34"/>
  <c i="1" r="BA98"/>
  <c i="6" r="F35"/>
  <c i="1" r="BB99"/>
  <c i="7" r="F37"/>
  <c i="1" r="BD100"/>
  <c i="9" r="F34"/>
  <c i="1" r="BA102"/>
  <c i="12" r="F35"/>
  <c i="1" r="BB105"/>
  <c i="3" r="F37"/>
  <c i="1" r="BD96"/>
  <c i="5" r="F37"/>
  <c i="1" r="BD98"/>
  <c i="9" r="J34"/>
  <c i="1" r="AW102"/>
  <c i="12" r="F36"/>
  <c i="1" r="BC105"/>
  <c i="4" r="F35"/>
  <c i="1" r="BB97"/>
  <c i="7" r="F34"/>
  <c i="1" r="BA100"/>
  <c i="8" r="F36"/>
  <c i="1" r="BC101"/>
  <c i="10" r="F36"/>
  <c i="1" r="BC103"/>
  <c i="12" r="F34"/>
  <c i="1" r="BA105"/>
  <c i="3" r="J34"/>
  <c i="1" r="AW96"/>
  <c i="9" r="J30"/>
  <c i="11" r="F37"/>
  <c i="1" r="BD104"/>
  <c i="3" r="F35"/>
  <c i="1" r="BB96"/>
  <c i="11" r="F36"/>
  <c i="1" r="BC104"/>
  <c i="2" r="J30"/>
  <c i="4" r="F37"/>
  <c i="1" r="BD97"/>
  <c i="7" r="F36"/>
  <c i="1" r="BC100"/>
  <c i="6" r="J30"/>
  <c i="8" r="F35"/>
  <c i="1" r="BB101"/>
  <c i="10" r="F34"/>
  <c i="1" r="BA103"/>
  <c i="11" r="J34"/>
  <c i="1" r="AW104"/>
  <c i="8" l="1" r="R133"/>
  <c i="2" r="T119"/>
  <c r="R119"/>
  <c i="4" r="BK125"/>
  <c r="BK124"/>
  <c r="J124"/>
  <c r="J96"/>
  <c i="7" r="R123"/>
  <c i="4" r="P125"/>
  <c r="P124"/>
  <c i="1" r="AU97"/>
  <c i="3" r="P131"/>
  <c r="P130"/>
  <c i="1" r="AU96"/>
  <c i="7" r="P123"/>
  <c i="1" r="AU100"/>
  <c i="7" r="T123"/>
  <c i="4" r="R125"/>
  <c r="R124"/>
  <c i="7" r="BK136"/>
  <c i="10" r="R120"/>
  <c i="3" r="T131"/>
  <c i="8" r="T133"/>
  <c i="3" r="R131"/>
  <c r="R130"/>
  <c r="BK394"/>
  <c r="J394"/>
  <c r="J107"/>
  <c r="T394"/>
  <c i="11" r="P120"/>
  <c i="1" r="AU104"/>
  <c i="10" r="BK121"/>
  <c r="J121"/>
  <c r="J97"/>
  <c i="11" r="BK121"/>
  <c r="J121"/>
  <c r="J97"/>
  <c i="7" r="BK124"/>
  <c r="J124"/>
  <c r="J97"/>
  <c i="8" r="BK133"/>
  <c r="J133"/>
  <c i="12" r="BK120"/>
  <c r="J120"/>
  <c r="J97"/>
  <c i="11" r="BK120"/>
  <c r="J120"/>
  <c r="J96"/>
  <c i="10" r="BK120"/>
  <c r="J120"/>
  <c i="1" r="AG102"/>
  <c r="AG99"/>
  <c i="6" r="J96"/>
  <c i="5" r="BK118"/>
  <c r="J118"/>
  <c i="3" r="BK130"/>
  <c r="J130"/>
  <c i="1" r="AG95"/>
  <c i="2" r="J96"/>
  <c r="J120"/>
  <c r="J97"/>
  <c i="3" r="F33"/>
  <c i="1" r="AZ96"/>
  <c i="12" r="F33"/>
  <c i="1" r="AZ105"/>
  <c i="8" r="J30"/>
  <c i="1" r="AG101"/>
  <c i="3" r="J30"/>
  <c i="1" r="AG96"/>
  <c i="4" r="J33"/>
  <c i="1" r="AV97"/>
  <c r="AT97"/>
  <c r="BB94"/>
  <c r="W31"/>
  <c i="2" r="J33"/>
  <c i="1" r="AV95"/>
  <c r="AT95"/>
  <c r="AN95"/>
  <c i="7" r="F33"/>
  <c i="1" r="AZ100"/>
  <c i="8" r="F33"/>
  <c i="1" r="AZ101"/>
  <c i="10" r="F33"/>
  <c i="1" r="AZ103"/>
  <c r="BD94"/>
  <c r="W33"/>
  <c i="2" r="F33"/>
  <c i="1" r="AZ95"/>
  <c i="4" r="F33"/>
  <c i="1" r="AZ97"/>
  <c i="12" r="J33"/>
  <c i="1" r="AV105"/>
  <c r="AT105"/>
  <c i="3" r="J33"/>
  <c i="1" r="AV96"/>
  <c r="AT96"/>
  <c r="BC94"/>
  <c r="W32"/>
  <c i="5" r="F33"/>
  <c i="1" r="AZ98"/>
  <c i="5" r="J33"/>
  <c i="1" r="AV98"/>
  <c r="AT98"/>
  <c i="5" r="J30"/>
  <c i="1" r="AG98"/>
  <c i="8" r="J33"/>
  <c i="1" r="AV101"/>
  <c r="AT101"/>
  <c r="AN101"/>
  <c i="11" r="F33"/>
  <c i="1" r="AZ104"/>
  <c i="6" r="F33"/>
  <c i="1" r="AZ99"/>
  <c i="10" r="J33"/>
  <c i="1" r="AV103"/>
  <c r="AT103"/>
  <c r="BA94"/>
  <c r="W30"/>
  <c i="6" r="J33"/>
  <c i="1" r="AV99"/>
  <c r="AT99"/>
  <c r="AN99"/>
  <c i="10" r="J30"/>
  <c i="1" r="AG103"/>
  <c i="11" r="J33"/>
  <c i="1" r="AV104"/>
  <c r="AT104"/>
  <c i="7" r="J33"/>
  <c i="1" r="AV100"/>
  <c r="AT100"/>
  <c i="9" r="F33"/>
  <c i="1" r="AZ102"/>
  <c i="9" r="J33"/>
  <c i="1" r="AV102"/>
  <c r="AT102"/>
  <c r="AN102"/>
  <c i="3" l="1" r="T130"/>
  <c i="7" r="BK123"/>
  <c r="J123"/>
  <c r="J96"/>
  <c r="J136"/>
  <c r="J100"/>
  <c i="4" r="J125"/>
  <c r="J97"/>
  <c i="8" r="J96"/>
  <c i="12" r="BK119"/>
  <c r="J119"/>
  <c r="J96"/>
  <c i="1" r="AN103"/>
  <c i="10" r="J96"/>
  <c r="J39"/>
  <c i="9" r="J39"/>
  <c i="8" r="J39"/>
  <c i="1" r="AN98"/>
  <c i="5" r="J96"/>
  <c i="6" r="J39"/>
  <c i="5" r="J39"/>
  <c i="1" r="AN96"/>
  <c i="3" r="J96"/>
  <c r="J39"/>
  <c i="2" r="J39"/>
  <c i="1" r="AU94"/>
  <c r="AX94"/>
  <c i="4" r="J30"/>
  <c i="1" r="AG97"/>
  <c r="AW94"/>
  <c r="AK30"/>
  <c r="AY94"/>
  <c r="AZ94"/>
  <c r="W29"/>
  <c i="11" r="J30"/>
  <c i="1" r="AG104"/>
  <c r="AN104"/>
  <c i="4" l="1" r="J39"/>
  <c i="11" r="J39"/>
  <c i="1" r="AN97"/>
  <c r="AV94"/>
  <c r="AK29"/>
  <c i="12" r="J30"/>
  <c i="1" r="AG105"/>
  <c i="7" r="J30"/>
  <c i="1" r="AG100"/>
  <c i="12" l="1" r="J39"/>
  <c i="7" r="J39"/>
  <c i="1" r="AN105"/>
  <c r="AN100"/>
  <c r="AG94"/>
  <c r="AK26"/>
  <c r="AK35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<sst xmlns="http://schemas.openxmlformats.org/spreadsheetml/2006/main">
  <si>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</si>
  <si>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</si>
  <si>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</si>
  <si>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</si>
  <si>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</si>
  <si>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{71938275-acf4-47bd-a718-254d26147fed}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</si>
  <si>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</si>
  <si>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</si>
  <si>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</si>
  <si>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</si>
  <si>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</si>
  <si>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</si>
  <si>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</si>
  <si>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</si>
  <si>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2519J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</si>
  <si>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</si>
  <si>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</si>
  <si>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Rekonstrukce sidliště Spáleniště, II.etapa, Cheb - rozpočet</t>
  </si>
  <si>
    <t>KSO:</t>
  </si>
  <si>
    <t>CC-CZ:</t>
  </si>
  <si>
    <t>Místo:</t>
  </si>
  <si>
    <t xml:space="preserve"> </t>
  </si>
  <si>
    <t>Datum:</t>
  </si>
  <si>
    <t>10. 10. 2025</t>
  </si>
  <si>
    <t>Zadavatel:</t>
  </si>
  <si>
    <t>IČ:</t>
  </si>
  <si>
    <t>DIČ:</t>
  </si>
  <si>
    <t>Uchazeč:</t>
  </si>
  <si>
    <t>Vyplň údaj</t>
  </si>
  <si>
    <t>Projektant: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</si>
  <si>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</si>
  <si>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</si>
  <si>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</si>
  <si>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</si>
  <si>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</si>
  <si>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</si>
  <si>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</si>
  <si>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</si>
  <si>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</si>
  <si>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</si>
  <si>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</si>
  <si>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</si>
  <si>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</si>
  <si>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</si>
  <si>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</si>
  <si>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</si>
  <si>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</si>
  <si>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</si>
  <si>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</si>
  <si>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</si>
  <si>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</si>
  <si>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</si>
  <si>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</si>
  <si>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</si>
  <si>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</si>
  <si>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</si>
  <si>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</si>
  <si>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</si>
  <si>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</si>
  <si>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</si>
  <si>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</si>
  <si>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</si>
  <si>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</si>
  <si>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</si>
  <si>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</si>
  <si>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</si>
  <si>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</si>
  <si>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</si>
  <si>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</si>
  <si>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</si>
  <si>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</si>
  <si>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</si>
  <si>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</si>
  <si>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</si>
  <si>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</si>
  <si>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</si>
  <si>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</si>
  <si>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00</t>
  </si>
  <si>
    <t>VRN</t>
  </si>
  <si>
    <t>STA</t>
  </si>
  <si>
    <t>1</t>
  </si>
  <si>
    <t>{bdb13451-b203-4c9f-9ff7-11e2eb40a6fc}</t>
  </si>
  <si>
    <t>2</t>
  </si>
  <si>
    <t>101</t>
  </si>
  <si>
    <t>SO 101 - Zpevněné plochy</t>
  </si>
  <si>
    <t>{6fce692b-7c43-4e40-8848-b6e44ceb14bb}</t>
  </si>
  <si>
    <t>301</t>
  </si>
  <si>
    <t>SO 301 - Vodohospodářské objekty</t>
  </si>
  <si>
    <t>{4818ec98-b011-401b-a649-fe790cbec258}</t>
  </si>
  <si>
    <t>431-1</t>
  </si>
  <si>
    <t>SO 431 - Veřejné osvětlení</t>
  </si>
  <si>
    <t>{fff4b6f7-b52d-4999-9489-714ada1b065a}</t>
  </si>
  <si>
    <t>431-2</t>
  </si>
  <si>
    <t>SO 431 - Optika</t>
  </si>
  <si>
    <t>{d75b57ec-db38-4438-b574-b0f00a86f0dd}</t>
  </si>
  <si>
    <t>501-1</t>
  </si>
  <si>
    <t>SO 501 - Trubní vedení</t>
  </si>
  <si>
    <t>{7cf02ae9-acee-4fe0-a5c1-744a6914fc81}</t>
  </si>
  <si>
    <t>501-2</t>
  </si>
  <si>
    <t>SO 501 - Stavební část</t>
  </si>
  <si>
    <t>{580ac15d-4de7-4d23-9d94-dfc00f1a417e}</t>
  </si>
  <si>
    <t>801_01</t>
  </si>
  <si>
    <t>Kácení stromů</t>
  </si>
  <si>
    <t>{b417da2f-3cc3-4cc2-a074-3d9af01a3d49}</t>
  </si>
  <si>
    <t>801_02</t>
  </si>
  <si>
    <t>Výsadba stromů</t>
  </si>
  <si>
    <t>{055830e0-280e-460d-869f-53aad5b14ad3}</t>
  </si>
  <si>
    <t>801_03</t>
  </si>
  <si>
    <t>Založení štěrkových záhonů</t>
  </si>
  <si>
    <t>{9af3bb98-dd34-48cf-9dc4-6a78fb956a32}</t>
  </si>
  <si>
    <t>801_04</t>
  </si>
  <si>
    <t>Založení trávníku</t>
  </si>
  <si>
    <t>{e58d2d90-14c1-48ce-a741-de54ef2b9d06}</t>
  </si>
  <si>
    <t>KRYCÍ LIST SOUPISU PRACÍ</t>
  </si>
  <si>
    <t>Objekt:</t>
  </si>
  <si>
    <t>00 - VRN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</si>
  <si>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</si>
  <si>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</si>
  <si>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</si>
  <si>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</si>
  <si>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</si>
  <si>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</si>
  <si>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9 - Ostatní konstrukce a práce, bourání</t>
  </si>
  <si>
    <t>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</si>
  <si>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</si>
  <si>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</si>
  <si>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</si>
  <si>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</si>
  <si>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</si>
  <si>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</si>
  <si>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</si>
  <si>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</si>
  <si>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</si>
  <si>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</si>
  <si>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</si>
  <si>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</si>
  <si>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</si>
  <si>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</si>
  <si>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</si>
  <si>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</si>
  <si>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9</t>
  </si>
  <si>
    <t>Ostatní konstrukce a práce, bourání</t>
  </si>
  <si>
    <t>K</t>
  </si>
  <si>
    <t>IP 01</t>
  </si>
  <si>
    <t>Přechodné dopravní značení (max. částka)</t>
  </si>
  <si>
    <t>soubor</t>
  </si>
  <si>
    <t>4</t>
  </si>
  <si>
    <t>IP 03</t>
  </si>
  <si>
    <t>Informační tabule s údaji stavby (max. částka)</t>
  </si>
  <si>
    <t>kus</t>
  </si>
  <si>
    <t>Vedlejší rozpočtové náklady</t>
  </si>
  <si>
    <t>5</t>
  </si>
  <si>
    <t>3</t>
  </si>
  <si>
    <t>043134000</t>
  </si>
  <si>
    <t>Zkoušky zatěžovací</t>
  </si>
  <si>
    <t>6</t>
  </si>
  <si>
    <t>999-VRN-1.1</t>
  </si>
  <si>
    <t>geodetické práce před výstavbou</t>
  </si>
  <si>
    <t>---</t>
  </si>
  <si>
    <t>8</t>
  </si>
  <si>
    <t>999-VRN-10</t>
  </si>
  <si>
    <t>Geolog (geotechnik) - posouzení únosnosti zemní pláně</t>
  </si>
  <si>
    <t>10</t>
  </si>
  <si>
    <t>999-VRN-2.1</t>
  </si>
  <si>
    <t>geodetické práce při provádění stavby</t>
  </si>
  <si>
    <t>7</t>
  </si>
  <si>
    <t>999-VRN-3.1</t>
  </si>
  <si>
    <t>Geodetické práce po výstavbě</t>
  </si>
  <si>
    <t>14</t>
  </si>
  <si>
    <t>R02</t>
  </si>
  <si>
    <t>Vytýčení inženýrských sítí a zařízení, včetně zajištění případné aktualizace vyjádření správců sítí, která pozbudou platnosti v období mezi předáním staveniště a vytyčením sítí.</t>
  </si>
  <si>
    <t>16</t>
  </si>
  <si>
    <t>R04</t>
  </si>
  <si>
    <t>Vytyčení stavby, hranic pozemků a provedení geodetických prací nutných k posouzení shody realizované stavby se schválenou projektovou dokumentací odborně způsobilou osobou v oboru zeměměřictví.</t>
  </si>
  <si>
    <t>18</t>
  </si>
  <si>
    <t>R14</t>
  </si>
  <si>
    <t>Zajištění a zabezpečení staveniště (ZS - buňkovistě, kontejnery, sklady, WC, umývárny, vybavení apod.), zřízení a likvidace zařízení staveniště, včetně oplocení, případných přípojek, přístupů, sjezdů, skládek, deponií, míchacích center apod.</t>
  </si>
  <si>
    <t>20</t>
  </si>
  <si>
    <t>11</t>
  </si>
  <si>
    <t>R16</t>
  </si>
  <si>
    <t>Zajištění a provedení zkoušek, rozborů a atestů nutných pro řádné provádění a dokončení díla, včetně předání jejich výsledků objednateli, jakož i provedení zkoušek a rozborů předepsaných platnou projektovou dokumentací</t>
  </si>
  <si>
    <t>22</t>
  </si>
  <si>
    <t>R17</t>
  </si>
  <si>
    <t>Uvedení dotčených pozemků a komunikací do původního (popř. zasmluvněného) stavu.</t>
  </si>
  <si>
    <t>24</t>
  </si>
  <si>
    <t>13</t>
  </si>
  <si>
    <t>R19</t>
  </si>
  <si>
    <t>Zpracování a předání dokumentace skutečného provedení stavby pro kolaudaci a klienta v rozsahu dle SoD (1 paré + 1 v elektronické formě) objednateli a zaměření skutečného provedení stavby – geodetická část dokumentace (1 paré + 1 v elektronické formě) v r</t>
  </si>
  <si>
    <t>26</t>
  </si>
  <si>
    <t>R20</t>
  </si>
  <si>
    <t>Čištění a úklid dotčených komunikací a veřejných prostranství, čištění kol veškeré stavební techniky před výjezdem ze staveniště po celou dobu stavby, včetně všech souvisejících činností.</t>
  </si>
  <si>
    <t>kpl</t>
  </si>
  <si>
    <t>28</t>
  </si>
  <si>
    <t>15</t>
  </si>
  <si>
    <t>R25</t>
  </si>
  <si>
    <t>Geometrický plán</t>
  </si>
  <si>
    <t>30</t>
  </si>
  <si>
    <t>101 - SO 101 - Zpevněné plochy</t>
  </si>
  <si>
    <t xml:space="preserve">    1 - Zemní práce</t>
  </si>
  <si>
    <t xml:space="preserve">    2 - Zakládání</t>
  </si>
  <si>
    <t xml:space="preserve">    3 - Svislé a kompletní konstrukce</t>
  </si>
  <si>
    <t xml:space="preserve">    5 - Komunikace pozemní</t>
  </si>
  <si>
    <t xml:space="preserve">    6 - Úpravy povrchů, podlahy a osazování výplní</t>
  </si>
  <si>
    <t xml:space="preserve">    8 - Trubní vedení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</si>
  <si>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</si>
  <si>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</si>
  <si>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</si>
  <si>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</si>
  <si>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741 - Elektroinstalace - silnoproud</t>
  </si>
  <si>
    <t xml:space="preserve">    767 - Konstrukce zámečnické</t>
  </si>
  <si>
    <t>Zemní práce</t>
  </si>
  <si>
    <t>113106123</t>
  </si>
  <si>
    <t>Rozebrání dlažeb ze zámkových dlaždic komunikací pro pěší ručně</t>
  </si>
  <si>
    <t>m2</t>
  </si>
  <si>
    <t>VV</t>
  </si>
  <si>
    <t>67 "chodník</t>
  </si>
  <si>
    <t>True</t>
  </si>
  <si>
    <t>Součet</t>
  </si>
  <si>
    <t>113106125</t>
  </si>
  <si>
    <t>Rozebrání dlažeb z vegetačních dlaždic betonových komunikací pro pěší ručně</t>
  </si>
  <si>
    <t>5 "zatravňovací dlažba</t>
  </si>
  <si>
    <t>113107170</t>
  </si>
  <si>
    <t>Odstranění podkladu z betonu prostého tl do 100 mm strojně pl přes 50 do 200 m2</t>
  </si>
  <si>
    <t>656 " chodník - betonový podklad</t>
  </si>
  <si>
    <t>113107177</t>
  </si>
  <si>
    <t>Odstranění podkladu z betonu vyztuženého sítěmi tl přes 150 do 300 mm strojně pl přes 50 do 200 m2</t>
  </si>
  <si>
    <t>408 "betony, konstrukce/panely</t>
  </si>
  <si>
    <t>113107182</t>
  </si>
  <si>
    <t>Odstranění podkladu živičného tl přes 50 do 100 mm strojně pl přes 50 do 200 m2</t>
  </si>
  <si>
    <t>656 "chodník - asfalt</t>
  </si>
  <si>
    <t>113107222</t>
  </si>
  <si>
    <t>Odstranění podkladu z kameniva drceného tl přes 100 do 200 mm strojně pl přes 200 m2</t>
  </si>
  <si>
    <t>663 "provizorní parkoviště (štěrky)</t>
  </si>
  <si>
    <t>531 "nezpevněná plocha (stavební suť)</t>
  </si>
  <si>
    <t>113107244</t>
  </si>
  <si>
    <t>Odstranění podkladu živičného tl přes 150 do 200 mm strojně pl přes 200 m2</t>
  </si>
  <si>
    <t>2376 "vozovka - asfalt</t>
  </si>
  <si>
    <t>113202111</t>
  </si>
  <si>
    <t>Vytrhání obrub krajníků obrubníků stojatých</t>
  </si>
  <si>
    <t>m</t>
  </si>
  <si>
    <t>743 "obruba chodníková</t>
  </si>
  <si>
    <t>822 "obruba silniční</t>
  </si>
  <si>
    <t>121103111</t>
  </si>
  <si>
    <t>Skrývka zemin schopných zúrodnění v rovině a svahu do 1:5</t>
  </si>
  <si>
    <t>m3</t>
  </si>
  <si>
    <t>7005*0,2</t>
  </si>
  <si>
    <t>122251101</t>
  </si>
  <si>
    <t>Odkopávky a prokopávky nezapažené v hornině třídy těžitelnosti I skupiny 3 objem do 20 m3 strojně</t>
  </si>
  <si>
    <t>2928*0,52 "komunikace - asfalt</t>
  </si>
  <si>
    <t>1857*0,52 "parkoviště - bet.dlažba 8 cm</t>
  </si>
  <si>
    <t>793*0,52 "pojížděný chodník - bet.dlažba 8 cm</t>
  </si>
  <si>
    <t>97*0,53 "zpomalovací práh - kam.kostky 9/10</t>
  </si>
  <si>
    <t>27*0,52 "reliéfní dlažba 8 cm</t>
  </si>
  <si>
    <t>2928*0,4 "komunikace - asfalt - sanace</t>
  </si>
  <si>
    <t>1857*0,4 "parkoviště - bet.dlažba 8 cm - sanace</t>
  </si>
  <si>
    <t>793*0,4 "pojížděný chodník - bet.dlažba 8 cm - sanace</t>
  </si>
  <si>
    <t>97*0,4 "zpomalovací práh - kam.kostky 9/10 - sanace</t>
  </si>
  <si>
    <t>27*0,4 "reliéfní dlažba 8 cm - sanace</t>
  </si>
  <si>
    <t>131251102</t>
  </si>
  <si>
    <t>Hloubení jam nezapažených v hornině třídy těžitelnosti I skupiny 3 objem do 50 m3 strojně</t>
  </si>
  <si>
    <t>(1,69*15+0,8*5)*2,4*1,6 "polopodzemní kontejnery</t>
  </si>
  <si>
    <t>132251101</t>
  </si>
  <si>
    <t>Hloubení rýh nezapažených š do 800 mm v hornině třídy těžitelnosti I skupiny 3 objem do 20 m3 strojně</t>
  </si>
  <si>
    <t>520*0,3*0,5 "drenáž</t>
  </si>
  <si>
    <t>15*0,5*1 "palisáda</t>
  </si>
  <si>
    <t>162751117</t>
  </si>
  <si>
    <t>Vodorovné přemístění přes 9 000 do 10000 m výkopku/sypaniny z horniny třídy těžitelnosti I skupiny 1 až 3</t>
  </si>
  <si>
    <t>5246,81+85,5+112,704</t>
  </si>
  <si>
    <t>171201231</t>
  </si>
  <si>
    <t>Poplatek za uložení zeminy a kamení na recyklační skládce (skládkovné) kód odpadu 17 05 04</t>
  </si>
  <si>
    <t>t</t>
  </si>
  <si>
    <t>5445,014*2 "Přepočtené koeficientem množství</t>
  </si>
  <si>
    <t>171251201</t>
  </si>
  <si>
    <t>Uložení sypaniny na skládky nebo meziskládky</t>
  </si>
  <si>
    <t>174111101</t>
  </si>
  <si>
    <t>Zásyp jam, šachet rýh nebo kolem objektů sypaninou se zhutněním ručně</t>
  </si>
  <si>
    <t>32</t>
  </si>
  <si>
    <t>17</t>
  </si>
  <si>
    <t>M</t>
  </si>
  <si>
    <t>58331200</t>
  </si>
  <si>
    <t>štěrkopísek netříděný</t>
  </si>
  <si>
    <t>34</t>
  </si>
  <si>
    <t>45,511*2 "Přepočtené koeficientem množství</t>
  </si>
  <si>
    <t>181951111</t>
  </si>
  <si>
    <t>Úprava pláně v hornině třídy těžitelnosti I skupiny 1 až 3 bez zhutnění strojně</t>
  </si>
  <si>
    <t>36</t>
  </si>
  <si>
    <t>70 "štípaný kámen HDK fr.16-32 - šedý</t>
  </si>
  <si>
    <t>3 "kačírek</t>
  </si>
  <si>
    <t>19</t>
  </si>
  <si>
    <t>181951112</t>
  </si>
  <si>
    <t>Úprava pláně v hornině třídy těžitelnosti I skupiny 1 až 3 se zhutněním strojně</t>
  </si>
  <si>
    <t>38</t>
  </si>
  <si>
    <t>2928 "komunikace - asfalt</t>
  </si>
  <si>
    <t>1857 "parkoviště - bet.dlažba 8 cm</t>
  </si>
  <si>
    <t>793 "pojížděný chodník - bet.dlažba 8 cm</t>
  </si>
  <si>
    <t>56 "plocha pro kontejnery - bet.dlažba 8 cm</t>
  </si>
  <si>
    <t>97 "zpomalovací práh - kam.kostky 9/10</t>
  </si>
  <si>
    <t>1082 "chodník - bet.dlažba tl. 6 cm</t>
  </si>
  <si>
    <t>20 "přeskládání stáv.bet.dlažby tl. 6 cm</t>
  </si>
  <si>
    <t>27 "reliéfní dlažba 8 cm</t>
  </si>
  <si>
    <t>56 "reliéfní dlažba 6 cm</t>
  </si>
  <si>
    <t>(1,69*15+0,8*5)*2,4 "polopodzemní kontejnery</t>
  </si>
  <si>
    <t>Zakládání</t>
  </si>
  <si>
    <t>211531111</t>
  </si>
  <si>
    <t>Výplň odvodňovacích žeber nebo trativodů kamenivem hrubým drceným frakce 16 až 63 mm</t>
  </si>
  <si>
    <t>40</t>
  </si>
  <si>
    <t>520*0,3*0,5</t>
  </si>
  <si>
    <t>211971110</t>
  </si>
  <si>
    <t>Zřízení opláštění žeber nebo trativodů geotextilií v rýze nebo zářezu sklonu do 1:2</t>
  </si>
  <si>
    <t>42</t>
  </si>
  <si>
    <t>69311172</t>
  </si>
  <si>
    <t>geotextilie PP s ÚV stabilizací 300g/m2</t>
  </si>
  <si>
    <t>44</t>
  </si>
  <si>
    <t>624*1,1 "Přepočtené koeficientem množství</t>
  </si>
  <si>
    <t>23</t>
  </si>
  <si>
    <t>212755214</t>
  </si>
  <si>
    <t>Trativody z drenážních trubek plastových flexibilních DN 100 mm bez lože a obsypu</t>
  </si>
  <si>
    <t>46</t>
  </si>
  <si>
    <t>274313711</t>
  </si>
  <si>
    <t>Základové pasy z betonu tř. C 20/25</t>
  </si>
  <si>
    <t>48</t>
  </si>
  <si>
    <t>-15*0,103</t>
  </si>
  <si>
    <t>25</t>
  </si>
  <si>
    <t>274351121</t>
  </si>
  <si>
    <t>Zřízení bednění základových pasů rovného</t>
  </si>
  <si>
    <t>50</t>
  </si>
  <si>
    <t>(15*2+0,5*2)*0,2 "palisáda</t>
  </si>
  <si>
    <t>274351122</t>
  </si>
  <si>
    <t>Odstranění bednění základových pasů rovného</t>
  </si>
  <si>
    <t>52</t>
  </si>
  <si>
    <t>Svislé a kompletní konstrukce</t>
  </si>
  <si>
    <t>27</t>
  </si>
  <si>
    <t>339921132</t>
  </si>
  <si>
    <t>Osazování betonových palisád do betonového základu v řadě výšky prvku přes 0,5 do 1 m</t>
  </si>
  <si>
    <t>54</t>
  </si>
  <si>
    <t>15 "palisáda</t>
  </si>
  <si>
    <t>59228414</t>
  </si>
  <si>
    <t>palisáda tyčová kruhová betonová 175x200mm v 1000mm přírodní</t>
  </si>
  <si>
    <t>56</t>
  </si>
  <si>
    <t>15*5,715 "Přepočtené koeficientem množství</t>
  </si>
  <si>
    <t>Komunikace pozemní</t>
  </si>
  <si>
    <t>29</t>
  </si>
  <si>
    <t>564750101</t>
  </si>
  <si>
    <t>Podklad nebo kryt z kameniva hrubého drceného vel. 16-32 mm plochy do 100 m2 tl 150 mm</t>
  </si>
  <si>
    <t>58</t>
  </si>
  <si>
    <t>564811011</t>
  </si>
  <si>
    <t>Podklad ze štěrkodrtě ŠD plochy do 100 m2 tl 50 mm</t>
  </si>
  <si>
    <t>60</t>
  </si>
  <si>
    <t>31</t>
  </si>
  <si>
    <t>564861111</t>
  </si>
  <si>
    <t>Podklad ze štěrkodrtě ŠD plochy přes 100 m2 tl 200 mm</t>
  </si>
  <si>
    <t>62</t>
  </si>
  <si>
    <t>2928 "komunikace - asfalt fr. 0/63</t>
  </si>
  <si>
    <t>2928-309 "komunikace - asfalt fr. 0/32</t>
  </si>
  <si>
    <t>1857 "parkoviště - bet.dlažba 8 cm fr. 0/63</t>
  </si>
  <si>
    <t>793 "pojížděný chodník - bet.dlažba 8 cm fr. 0/63</t>
  </si>
  <si>
    <t>1857 "parkoviště - bet.dlažba 8 cm fr. 0/32</t>
  </si>
  <si>
    <t>793 "pojížděný chodník - bet.dlažba 8 cm fr. 0/32</t>
  </si>
  <si>
    <t>56 "plocha pro kontejnery - bet.dlažba 8 cm fr. 0/32</t>
  </si>
  <si>
    <t>1082 "chodník - bet.dlažba tl. 6 cm fr. 0/32</t>
  </si>
  <si>
    <t>27 "reliéfní dlažba 8 cm fr. 0/32</t>
  </si>
  <si>
    <t>27 "reliéfní dlažba 8 cm fr. 0/63</t>
  </si>
  <si>
    <t>56 "reliéfní dlažba 6 cm fr. 0/32</t>
  </si>
  <si>
    <t>564871011</t>
  </si>
  <si>
    <t>Podklad ze štěrkodrtě ŠD plochy do 100 m2 tl 250 mm</t>
  </si>
  <si>
    <t>64</t>
  </si>
  <si>
    <t>33</t>
  </si>
  <si>
    <t>565165001</t>
  </si>
  <si>
    <t>Asfaltový beton vrstva podkladní ACP 16 + tl 80 mm š do 1,5 m z nemodifikovaného asfaltu</t>
  </si>
  <si>
    <t>66</t>
  </si>
  <si>
    <t>567124113</t>
  </si>
  <si>
    <t>Podklad ze směsi stmelené cementem SC C 12/15 (PB III) tl 150 mm</t>
  </si>
  <si>
    <t>68</t>
  </si>
  <si>
    <t>309 "komunikace - asfalt - zesílená kce - SC</t>
  </si>
  <si>
    <t>35</t>
  </si>
  <si>
    <t>567124123</t>
  </si>
  <si>
    <t>Podklad ze směsi stmelené cementem SC C 12/15 (PB III) tl 160 mm</t>
  </si>
  <si>
    <t>70</t>
  </si>
  <si>
    <t>573111113</t>
  </si>
  <si>
    <t>Postřik živičný infiltrační s posypem z asfaltu množství 1,5 kg/m2</t>
  </si>
  <si>
    <t>72</t>
  </si>
  <si>
    <t>37</t>
  </si>
  <si>
    <t>573211112</t>
  </si>
  <si>
    <t>Postřik živičný spojovací z asfaltu v množství 0,70 kg/m2</t>
  </si>
  <si>
    <t>74</t>
  </si>
  <si>
    <t>577134021</t>
  </si>
  <si>
    <t>Asfaltový beton vrstva obrusná ACO 11 tř. II tl 40 mm š do 1,5 m z nemodifikovaného asfaltu</t>
  </si>
  <si>
    <t>76</t>
  </si>
  <si>
    <t>39</t>
  </si>
  <si>
    <t>591241111</t>
  </si>
  <si>
    <t>Kladení dlažby z kostek drobných z kamene na MC tl 50 mm</t>
  </si>
  <si>
    <t>78</t>
  </si>
  <si>
    <t>58381007</t>
  </si>
  <si>
    <t>kostka štípaná dlažební žula drobná 8/10</t>
  </si>
  <si>
    <t>80</t>
  </si>
  <si>
    <t>97*1,05 "Přepočtené koeficientem množství</t>
  </si>
  <si>
    <t>41</t>
  </si>
  <si>
    <t>596211110</t>
  </si>
  <si>
    <t>Kladení zámkové dlažby komunikací pro pěší ručně tl 60 mm skupiny A pl do 50 m2</t>
  </si>
  <si>
    <t>82</t>
  </si>
  <si>
    <t>59245006</t>
  </si>
  <si>
    <t>dlažba pro nevidomé betonová 200x100mm tl 60mm barevná</t>
  </si>
  <si>
    <t>84</t>
  </si>
  <si>
    <t>43</t>
  </si>
  <si>
    <t>596211112</t>
  </si>
  <si>
    <t>Kladení zámkové dlažby komunikací pro pěší ručně tl 60 mm skupiny A pl přes 100 do 300 m2</t>
  </si>
  <si>
    <t>86</t>
  </si>
  <si>
    <t>59245018</t>
  </si>
  <si>
    <t>dlažba skladebná betonová 200x100mm tl 60mm přírodní</t>
  </si>
  <si>
    <t>88</t>
  </si>
  <si>
    <t>1082*1,02 "Přepočtené koeficientem množství</t>
  </si>
  <si>
    <t>45</t>
  </si>
  <si>
    <t>596212210</t>
  </si>
  <si>
    <t>Kladení zámkové dlažby pozemních komunikací ručně tl 80 mm skupiny A pl do 50 m2</t>
  </si>
  <si>
    <t>90</t>
  </si>
  <si>
    <t>59245226</t>
  </si>
  <si>
    <t>dlažba pro nevidomé betonová 200x100mm tl 80mm barevná</t>
  </si>
  <si>
    <t>92</t>
  </si>
  <si>
    <t>27*1,05 "Přepočtené koeficientem množství</t>
  </si>
  <si>
    <t>47</t>
  </si>
  <si>
    <t>596212212</t>
  </si>
  <si>
    <t>Kladení zámkové dlažby pozemních komunikací ručně tl 80 mm skupiny A pl přes 100 do 300 m2</t>
  </si>
  <si>
    <t>94</t>
  </si>
  <si>
    <t>59245030</t>
  </si>
  <si>
    <t>dlažba skladebná betonová 200x200mm tl 80mm přírodní</t>
  </si>
  <si>
    <t>96</t>
  </si>
  <si>
    <t>49</t>
  </si>
  <si>
    <t>59245004</t>
  </si>
  <si>
    <t>dlažba skladebná betonová 200x200mm tl 80mm barevná</t>
  </si>
  <si>
    <t>98</t>
  </si>
  <si>
    <t>Úpravy povrchů, podlahy a osazování výplní</t>
  </si>
  <si>
    <t>637121112</t>
  </si>
  <si>
    <t>Okapový chodník z kačírku tl 150 mm s udusáním</t>
  </si>
  <si>
    <t>100</t>
  </si>
  <si>
    <t>Trubní vedení</t>
  </si>
  <si>
    <t>51</t>
  </si>
  <si>
    <t>890211811</t>
  </si>
  <si>
    <t>Bourání šachet z prostého betonu ručně obestavěného prostoru do 1,5 m3</t>
  </si>
  <si>
    <t>102</t>
  </si>
  <si>
    <t>0,3*1,5*7 "uliční vpusti</t>
  </si>
  <si>
    <t>895270101</t>
  </si>
  <si>
    <t>Proplachovací a kontrolní šachta z PE-HD pro drenáže liniových staveb šachtové dno DN 400/250 průchozí</t>
  </si>
  <si>
    <t>104</t>
  </si>
  <si>
    <t>53</t>
  </si>
  <si>
    <t>895270131</t>
  </si>
  <si>
    <t>Proplachovací a kontrolní šachta z PE-HD DN 400 pro drenáže liniových staveb šachtové prodloužení světlé hloubky 3000 mm</t>
  </si>
  <si>
    <t>106</t>
  </si>
  <si>
    <t>895270135</t>
  </si>
  <si>
    <t>Příplatek k rourám proplachovací a kontrolní šachty z PE-HD DN 400 pro drenáže liniových staveb za uříznutí šachtové roury</t>
  </si>
  <si>
    <t>108</t>
  </si>
  <si>
    <t>55</t>
  </si>
  <si>
    <t>895270151</t>
  </si>
  <si>
    <t>Proplachovací a kontrolní šachta z PE-HD DN 400 pro drenáže liniových staveb redukce DN 250/100-200</t>
  </si>
  <si>
    <t>110</t>
  </si>
  <si>
    <t>895270224</t>
  </si>
  <si>
    <t>Proplachovací a kontrolní šachta z PE-HD DN 400 pro drenáže liniových staveb poklop litinový pro třídu zatížení D 400</t>
  </si>
  <si>
    <t>112</t>
  </si>
  <si>
    <t>57</t>
  </si>
  <si>
    <t>895941302</t>
  </si>
  <si>
    <t>Osazení vpusti uliční DN 450 z betonových dílců dno s kalištěm</t>
  </si>
  <si>
    <t>114</t>
  </si>
  <si>
    <t>59224495</t>
  </si>
  <si>
    <t>vpusť uliční DN 450 kaliště nízké 450/240x50mm</t>
  </si>
  <si>
    <t>116</t>
  </si>
  <si>
    <t>59</t>
  </si>
  <si>
    <t>895941314</t>
  </si>
  <si>
    <t>Osazení vpusti uliční DN 450 z betonových dílců skruž horní 570 mm</t>
  </si>
  <si>
    <t>118</t>
  </si>
  <si>
    <t>59224486</t>
  </si>
  <si>
    <t>skruž betonová horní pro uliční vpusť 450x570x50mm</t>
  </si>
  <si>
    <t>120</t>
  </si>
  <si>
    <t>61</t>
  </si>
  <si>
    <t>59223864</t>
  </si>
  <si>
    <t>prstenec pro uliční vpusť vyrovnávací betonový 390x60x130mm</t>
  </si>
  <si>
    <t>122</t>
  </si>
  <si>
    <t>895941322</t>
  </si>
  <si>
    <t>Osazení vpusti uliční DN 450 z betonových dílců skruž středová 295 mm</t>
  </si>
  <si>
    <t>124</t>
  </si>
  <si>
    <t>63</t>
  </si>
  <si>
    <t>59224487</t>
  </si>
  <si>
    <t>skruž betonová středová pro uliční vpusť 450x295x50mm</t>
  </si>
  <si>
    <t>126</t>
  </si>
  <si>
    <t>895941331</t>
  </si>
  <si>
    <t>Osazení vpusti uliční DN 450 z betonových dílců skruž průběžná s výtokem</t>
  </si>
  <si>
    <t>128</t>
  </si>
  <si>
    <t>65</t>
  </si>
  <si>
    <t>59224489</t>
  </si>
  <si>
    <t>skruž betonová s odtokem 150mm pro uliční vpusť 450x450x50mm</t>
  </si>
  <si>
    <t>130</t>
  </si>
  <si>
    <t>899132111</t>
  </si>
  <si>
    <t>Výměna (výšková úprava) poklopu kanalizačního samonivelačního s ošetřením podkladu hloubky do 25 cm</t>
  </si>
  <si>
    <t>132</t>
  </si>
  <si>
    <t>13 "poklop do nové nivelety</t>
  </si>
  <si>
    <t>67</t>
  </si>
  <si>
    <t>899203112</t>
  </si>
  <si>
    <t>Osazení mříží litinových včetně rámů a košů na bahno pro třídu zatížení B125, C250</t>
  </si>
  <si>
    <t>134</t>
  </si>
  <si>
    <t>55242323</t>
  </si>
  <si>
    <t>mříž D 400 - konkávní 300x500mm</t>
  </si>
  <si>
    <t>136</t>
  </si>
  <si>
    <t>69</t>
  </si>
  <si>
    <t>59227093</t>
  </si>
  <si>
    <t>vpusť horní díl pro obrubníkové odvodnění z polymerbetonu s krytem z tvárné litiny</t>
  </si>
  <si>
    <t>138</t>
  </si>
  <si>
    <t>28661784</t>
  </si>
  <si>
    <t>revizní šachty D 400-kalový koš pro D 315</t>
  </si>
  <si>
    <t>140</t>
  </si>
  <si>
    <t>71</t>
  </si>
  <si>
    <t>899-KK</t>
  </si>
  <si>
    <t>Kabelová komora D400 553x845x1220</t>
  </si>
  <si>
    <t>142</t>
  </si>
  <si>
    <t>914111111</t>
  </si>
  <si>
    <t>Montáž svislé dopravní značky do velikosti 1 m2 objímkami na sloupek nebo konzolu</t>
  </si>
  <si>
    <t>144</t>
  </si>
  <si>
    <t>73</t>
  </si>
  <si>
    <t>40445608</t>
  </si>
  <si>
    <t>značky upravující přednost P1, P4 700mm</t>
  </si>
  <si>
    <t>146</t>
  </si>
  <si>
    <t>1 "P4</t>
  </si>
  <si>
    <t>40445612</t>
  </si>
  <si>
    <t>značky upravující přednost P2, P3, P8 750mm</t>
  </si>
  <si>
    <t>148</t>
  </si>
  <si>
    <t>1 "P2</t>
  </si>
  <si>
    <t>75</t>
  </si>
  <si>
    <t>40445625</t>
  </si>
  <si>
    <t>informativní značky provozní IP8, IP9, IP11-IP13 500x700mm</t>
  </si>
  <si>
    <t>150</t>
  </si>
  <si>
    <t>4 "IP12</t>
  </si>
  <si>
    <t>40445651</t>
  </si>
  <si>
    <t>informativní značky zónové IZ1, IZ2, IZ8, IZ9 1000x1000mm</t>
  </si>
  <si>
    <t>152</t>
  </si>
  <si>
    <t>1 "IZ8a</t>
  </si>
  <si>
    <t>1 "IZ8b</t>
  </si>
  <si>
    <t>77</t>
  </si>
  <si>
    <t>914511111</t>
  </si>
  <si>
    <t>Montáž sloupku dopravních značek délky do 3,5 m s betonovým základem</t>
  </si>
  <si>
    <t>154</t>
  </si>
  <si>
    <t>40445230</t>
  </si>
  <si>
    <t>sloupek pro dopravní značku Zn D 70mm v 3,5m</t>
  </si>
  <si>
    <t>156</t>
  </si>
  <si>
    <t>79</t>
  </si>
  <si>
    <t>40445257</t>
  </si>
  <si>
    <t>svorka upínací na sloupek D 70mm</t>
  </si>
  <si>
    <t>158</t>
  </si>
  <si>
    <t>40445254</t>
  </si>
  <si>
    <t>víčko plastové na sloupek D 70mm</t>
  </si>
  <si>
    <t>160</t>
  </si>
  <si>
    <t>81</t>
  </si>
  <si>
    <t>915231111-1</t>
  </si>
  <si>
    <t>Vodorovné dopravní značení přechody pro chodce, šipky, symboly z kamenné kostky černé</t>
  </si>
  <si>
    <t>162</t>
  </si>
  <si>
    <t>8 "zdravotně postižení</t>
  </si>
  <si>
    <t>916131213</t>
  </si>
  <si>
    <t>Osazení silničního obrubníku betonového stojatého s boční opěrou do lože z betonu prostého</t>
  </si>
  <si>
    <t>164</t>
  </si>
  <si>
    <t>794+160+52*1</t>
  </si>
  <si>
    <t>83</t>
  </si>
  <si>
    <t>59217032</t>
  </si>
  <si>
    <t>obrubník silniční betonový nájezdový 1000x150x150mm</t>
  </si>
  <si>
    <t>166</t>
  </si>
  <si>
    <t>160*1,02 "Přepočtené koeficientem množství</t>
  </si>
  <si>
    <t>59217031</t>
  </si>
  <si>
    <t>obrubník silniční betonový 1000x150x250mm</t>
  </si>
  <si>
    <t>168</t>
  </si>
  <si>
    <t>794*1,02 "Přepočtené koeficientem množství</t>
  </si>
  <si>
    <t>85</t>
  </si>
  <si>
    <t>59217030</t>
  </si>
  <si>
    <t>obrubník silniční betonový přechodový 1000x150x150-250mm</t>
  </si>
  <si>
    <t>170</t>
  </si>
  <si>
    <t>916331112</t>
  </si>
  <si>
    <t>Osazení zahradního obrubníku betonového do lože z betonu s boční opěrou</t>
  </si>
  <si>
    <t>172</t>
  </si>
  <si>
    <t>87</t>
  </si>
  <si>
    <t>59217012</t>
  </si>
  <si>
    <t>obrubník zahradní betonový 500x80x250mm</t>
  </si>
  <si>
    <t>174</t>
  </si>
  <si>
    <t>1788*1,02 "Přepočtené koeficientem množství</t>
  </si>
  <si>
    <t>919121111</t>
  </si>
  <si>
    <t>Těsnění spár zálivkou za studena pro komůrky š 10 mm hl 20 mm s těsnicím profilem</t>
  </si>
  <si>
    <t>176</t>
  </si>
  <si>
    <t>207 "střechovitý sklon, napojení chodníku ke stáv.vozovce</t>
  </si>
  <si>
    <t>89</t>
  </si>
  <si>
    <t>919735112</t>
  </si>
  <si>
    <t>Řezání stávajícího živičného krytu hl přes 50 do 100 mm</t>
  </si>
  <si>
    <t>178</t>
  </si>
  <si>
    <t>935113111</t>
  </si>
  <si>
    <t>Osazení odvodňovacího polymerbetonového žlabu s krycím roštem šířky do 210 mm</t>
  </si>
  <si>
    <t>180</t>
  </si>
  <si>
    <t>34+22,5+31</t>
  </si>
  <si>
    <t>91</t>
  </si>
  <si>
    <t>59227101</t>
  </si>
  <si>
    <t>žlab odvodňovací z polymerbetonu bez spádu dna pozinkovaná hrana š 100mm</t>
  </si>
  <si>
    <t>182</t>
  </si>
  <si>
    <t>56241406</t>
  </si>
  <si>
    <t>čelo plné na začátek a konec odvodňovacího žlabu PE/PP š 100 mm</t>
  </si>
  <si>
    <t>184</t>
  </si>
  <si>
    <t>93</t>
  </si>
  <si>
    <t>56241018</t>
  </si>
  <si>
    <t>rošt můstkový D400 litina pro žlab š 100mm</t>
  </si>
  <si>
    <t>186</t>
  </si>
  <si>
    <t>935923216</t>
  </si>
  <si>
    <t>Osazení vpusti pro odvodňovací žlab betonový nebo polymerbetonový s krycím roštem šířky do 210 mm</t>
  </si>
  <si>
    <t>188</t>
  </si>
  <si>
    <t>95</t>
  </si>
  <si>
    <t>59223071</t>
  </si>
  <si>
    <t>vpusť odtoková polymerbetonová s integrovaným těsněním pro horizontální připojení potrubí pozinkovaná hrana 500x185x610</t>
  </si>
  <si>
    <t>190</t>
  </si>
  <si>
    <t>962052210</t>
  </si>
  <si>
    <t>Bourání zdiva nadzákladového ze ŽB do 1 m3</t>
  </si>
  <si>
    <t>192</t>
  </si>
  <si>
    <t>16*1*0,1 "bet.zídka u kontejnerů</t>
  </si>
  <si>
    <t>97</t>
  </si>
  <si>
    <t>966001211</t>
  </si>
  <si>
    <t>Odstranění lavičky stabilní zabetonované</t>
  </si>
  <si>
    <t>194</t>
  </si>
  <si>
    <t>997</t>
  </si>
  <si>
    <t>Přesun sutě</t>
  </si>
  <si>
    <t>997221551</t>
  </si>
  <si>
    <t>Vodorovná doprava suti ze sypkých materiálů do 1 km</t>
  </si>
  <si>
    <t>196</t>
  </si>
  <si>
    <t>99</t>
  </si>
  <si>
    <t>997221559</t>
  </si>
  <si>
    <t>Příplatek ZKD 1 km u vodorovné dopravy suti ze sypkých materiálů</t>
  </si>
  <si>
    <t>198</t>
  </si>
  <si>
    <t>997221861</t>
  </si>
  <si>
    <t>Poplatek za uložení na recyklační skládce (skládkovné) stavebního odpadu z prostého betonu pod kódem 17 01 01</t>
  </si>
  <si>
    <t>200</t>
  </si>
  <si>
    <t>997221862</t>
  </si>
  <si>
    <t>Poplatek za uložení na recyklační skládce (skládkovné) stavebního odpadu z armovaného betonu pod kódem 17 01 01</t>
  </si>
  <si>
    <t>202</t>
  </si>
  <si>
    <t>997221873</t>
  </si>
  <si>
    <t>Poplatek za uložení na recyklační skládce (skládkovné) stavebního odpadu zeminy a kamení zatříděného do Katalogu odpadů pod kódem 17 05 04</t>
  </si>
  <si>
    <t>204</t>
  </si>
  <si>
    <t>103</t>
  </si>
  <si>
    <t>997221875</t>
  </si>
  <si>
    <t>Poplatek za uložení na recyklační skládce (skládkovné) stavebního odpadu asfaltového bez obsahu dehtu zatříděného do Katalogu odpadů pod kódem 17 03 02</t>
  </si>
  <si>
    <t>206</t>
  </si>
  <si>
    <t>998</t>
  </si>
  <si>
    <t>Přesun hmot</t>
  </si>
  <si>
    <t>998225111</t>
  </si>
  <si>
    <t>Přesun hmot pro pozemní komunikace s krytem z kamene, monolitickým betonovým nebo živičným</t>
  </si>
  <si>
    <t>208</t>
  </si>
  <si>
    <t>PSV</t>
  </si>
  <si>
    <t>Práce a dodávky PSV</t>
  </si>
  <si>
    <t>711</t>
  </si>
  <si>
    <t>Izolace proti vodě, vlhkosti a plynům</t>
  </si>
  <si>
    <t>105</t>
  </si>
  <si>
    <t>711161112</t>
  </si>
  <si>
    <t>Izolace proti zemní vlhkosti nopovou fólií vodorovná, výška nopu 8,0 mm, tl do 0,6 mm</t>
  </si>
  <si>
    <t>210</t>
  </si>
  <si>
    <t>114*1</t>
  </si>
  <si>
    <t>711161212</t>
  </si>
  <si>
    <t>Izolace proti zemní vlhkosti nopovou fólií svislá, výška nopu 8,0 mm, tl do 0,6 mm</t>
  </si>
  <si>
    <t>212</t>
  </si>
  <si>
    <t>114*0,4</t>
  </si>
  <si>
    <t>107</t>
  </si>
  <si>
    <t>711161384</t>
  </si>
  <si>
    <t>Izolace proti zemní vlhkosti nopovou fólií ukončení provětrávací lištou</t>
  </si>
  <si>
    <t>214</t>
  </si>
  <si>
    <t>998711201</t>
  </si>
  <si>
    <t>Přesun hmot procentní pro izolace proti vodě, vlhkosti a plynům v objektech v do 6 m</t>
  </si>
  <si>
    <t>%</t>
  </si>
  <si>
    <t>216</t>
  </si>
  <si>
    <t>741</t>
  </si>
  <si>
    <t>Elektroinstalace - silnoproud</t>
  </si>
  <si>
    <t>109</t>
  </si>
  <si>
    <t>741-1</t>
  </si>
  <si>
    <t>Chránička CETIN PE 110</t>
  </si>
  <si>
    <t>218</t>
  </si>
  <si>
    <t>741-2</t>
  </si>
  <si>
    <t>Chránička Vodafone</t>
  </si>
  <si>
    <t>220</t>
  </si>
  <si>
    <t>111</t>
  </si>
  <si>
    <t>741-3</t>
  </si>
  <si>
    <t>Chránička elektro NN</t>
  </si>
  <si>
    <t>222</t>
  </si>
  <si>
    <t>767</t>
  </si>
  <si>
    <t>Konstrukce zámečnické</t>
  </si>
  <si>
    <t>767163121</t>
  </si>
  <si>
    <t>Montáž přímého kovového zábradlí do betonu v rovině v interiéru</t>
  </si>
  <si>
    <t>224</t>
  </si>
  <si>
    <t>113</t>
  </si>
  <si>
    <t>553422-1</t>
  </si>
  <si>
    <t>zábradlí trubkové Pz kotvení boční v 1,1 m</t>
  </si>
  <si>
    <t>226</t>
  </si>
  <si>
    <t>767-KONT</t>
  </si>
  <si>
    <t>M+D kontejner polozapuštěný 5 m3 - viz PD</t>
  </si>
  <si>
    <t>228</t>
  </si>
  <si>
    <t>301 - SO 301 - Vodohospodářské objekty</t>
  </si>
  <si>
    <t xml:space="preserve">    4 - Vodorovné konstrukce</t>
  </si>
  <si>
    <t xml:space="preserve">    8 - Vedení trubní dálková a přípojná</t>
  </si>
  <si>
    <t>129001101</t>
  </si>
  <si>
    <t>Příplatek za ztížení odkopávky nebo prokopávky v blízkosti inženýrských sítí</t>
  </si>
  <si>
    <t>7*1,5*1*1,75 "kanal.stoka D1.1</t>
  </si>
  <si>
    <t>13*1,5*1*1,75 "kanal.stoka D2.1</t>
  </si>
  <si>
    <t>4*1,5*1*1,75 "kanal.stoka D2.2</t>
  </si>
  <si>
    <t>20*1*0,9*1,5 "kanal.přípojky UV a LV</t>
  </si>
  <si>
    <t>12*1*0,9*1,5 "kanal.přípojky objektů</t>
  </si>
  <si>
    <t>131251104</t>
  </si>
  <si>
    <t>Hloubení jam nezapažených v hornině třídy těžitelnosti I skupiny 3 objem do 500 m3 strojně</t>
  </si>
  <si>
    <t>12,8*6,8*3,6*0,8 "retenční nádrž RN1 - 80% výměry</t>
  </si>
  <si>
    <t>19,4*5,8*3,6*0,8 "retenční nádrž RN2 - 80% výměry</t>
  </si>
  <si>
    <t>131351104</t>
  </si>
  <si>
    <t>Hloubení jam nezapažených v hornině třídy těžitelnosti II skupiny 4 objem do 500 m3 strojně</t>
  </si>
  <si>
    <t>12,8*6,8*3,6*0,2 "retenční nádrž RN1 - 20% výměry</t>
  </si>
  <si>
    <t>19,4*5,8*3,6*0,2 "retenční nádrž RN2 - 20% výměry</t>
  </si>
  <si>
    <t>132251254</t>
  </si>
  <si>
    <t>Hloubení rýh nezapažených š do 2000 mm v hornině třídy těžitelnosti I skupiny 3 objem do 500 m3 strojně</t>
  </si>
  <si>
    <t xml:space="preserve">(2,5*0,9*2,8+62,5*1,1*2,33+22,6*0,9*1,55)*0,8  "kanal.stoka D1.1 - 80% výměry</t>
  </si>
  <si>
    <t>(52,9*1,1*2,34)*0,8 "kanal.stoka D1.2 - 80% výměry</t>
  </si>
  <si>
    <t>(31,3*0,9*2,62+23,2*1,2*2,76+76,1*1,1*2,3)*0,8 "kanal.stoka D2.1 - 80% výměry</t>
  </si>
  <si>
    <t>(61,8*1,1*2,48)*0,8 "kanal.stoka D2.2 - 80% výměry</t>
  </si>
  <si>
    <t>(13*3*1,9*2,4+1*3,3*2,3*4,4)*0,8 "rozšíření výkopu u šachet a OLK - 80% výměry</t>
  </si>
  <si>
    <t>214,7*0,9*1,6+61,4*1*1,63 "kanal.přípojky UV a LV</t>
  </si>
  <si>
    <t>161,6*0,9*1,25+52,6*1*1,75 "kanal.přípojky objektů</t>
  </si>
  <si>
    <t>132351254</t>
  </si>
  <si>
    <t>Hloubení rýh nezapažených š do 2000 mm v hornině třídy těžitelnosti II skupiny 4 objem do 500 m3 strojně</t>
  </si>
  <si>
    <t xml:space="preserve">(2,5*0,9*2,8+62,5*1,1*2,33+22,6*0,9*1,55)*0,2  "kanal.stoka D1.1 - 20% výměry</t>
  </si>
  <si>
    <t>(52,9*1,1*2,34)*0,2 "kanal.stoka D1.2 - 20% výměry</t>
  </si>
  <si>
    <t>(31,3*0,9*2,62+23,2*1,2*2,76+76,1*1,1*2,3)*0,2 "kanal.stoka D2.1 - 20% výměry</t>
  </si>
  <si>
    <t>(61,8*1,1*2,48)*0,2 "kanal.stoka D2.2 - 20% výměry</t>
  </si>
  <si>
    <t>(13*3*1,9*2,4+1*3,3*2,3*4,4)*0,2 "rozšíření výkopu u šachet a OLK - 20% výměry</t>
  </si>
  <si>
    <t>151101101</t>
  </si>
  <si>
    <t>Zřízení příložného pažení a rozepření stěn rýh hl do 2 m</t>
  </si>
  <si>
    <t>2*12,5*1,82+2*22,6*1,4 "kanal.stoka D1.1</t>
  </si>
  <si>
    <t>2*10,8*1,86 "kanal.stoka D2.1</t>
  </si>
  <si>
    <t>2*10,4*1,82 "kanal.stoka D2.2</t>
  </si>
  <si>
    <t>2*214,7*1,6+2*61,4*1,63 "kanal.přípojky UV a LV</t>
  </si>
  <si>
    <t>2*52,6*1,67 "kanal.přípojky objektů</t>
  </si>
  <si>
    <t>151101102</t>
  </si>
  <si>
    <t>Zřízení příložného pažení a rozepření stěn rýh hl přes 2 do 4 m</t>
  </si>
  <si>
    <t>2*52,5*2,46 "kanal.stoka D1.1</t>
  </si>
  <si>
    <t>2*52,9*2,34 "kanal.stoka D1.2</t>
  </si>
  <si>
    <t>2*31,3*2,62+2*23,2*2,76+2*65,3*2,37 "kanal.stoka D2.1</t>
  </si>
  <si>
    <t>2*51,4*2,61 "kanal.stoka D2.2</t>
  </si>
  <si>
    <t>151101111</t>
  </si>
  <si>
    <t>Odstranění příložného pažení a rozepření stěn rýh hl do 2 m</t>
  </si>
  <si>
    <t>151101112</t>
  </si>
  <si>
    <t>Odstranění příložného pažení a rozepření stěn rýh hl přes 2 do 4 m</t>
  </si>
  <si>
    <t>2064,5 "nevhodná a přebytečná zemina z výkopu rýh a jam, 100% z výkopů rýh a jam</t>
  </si>
  <si>
    <t>167151111</t>
  </si>
  <si>
    <t>Nakládání výkopku z hornin třídy těžitelnosti I skupiny 1 až 3 přes 100 m3</t>
  </si>
  <si>
    <t>1528,8+211,4+574,8+143,7-186,4-207,8</t>
  </si>
  <si>
    <t>2064,5*1,8 "Přepočtené koeficientem množství</t>
  </si>
  <si>
    <t>174151101</t>
  </si>
  <si>
    <t>Zásyp jam, šachet rýh nebo kolem objektů sypaninou se zhutněním</t>
  </si>
  <si>
    <t>158,4+39,6-35,7-14 "kanal.stoka D1.1</t>
  </si>
  <si>
    <t>108,9+27,2-23,3-8,7 "kanal.stoka D1.2</t>
  </si>
  <si>
    <t>274,5+68,6-55,9-20,6 "kanal.stoka D2.1</t>
  </si>
  <si>
    <t>134,9+33,7-27,2-10,2 "kanal.stoka D2.2</t>
  </si>
  <si>
    <t>409,3-85,2-27 "kanal.přípojky UV a LV</t>
  </si>
  <si>
    <t>273,9-66,4-21,1 "kanal.přípojky objektů</t>
  </si>
  <si>
    <t>8*1*1*1,5+4*1,5*1,5*2,5 "bourané kanalizační objekty</t>
  </si>
  <si>
    <t>175151101</t>
  </si>
  <si>
    <t>Obsypání potrubí strojně sypaninou bez prohození, uloženou do 3 m</t>
  </si>
  <si>
    <t>58337331</t>
  </si>
  <si>
    <t>štěrkopísek frakce 0/22</t>
  </si>
  <si>
    <t>343,812*1,85 "Přepočtené koeficientem množství</t>
  </si>
  <si>
    <t>175151201</t>
  </si>
  <si>
    <t>Obsypání objektu nad přilehlým původním terénem sypaninou bez prohození, uloženou do 3 m strojně</t>
  </si>
  <si>
    <t>169+42,2-13*3,14*0,62*0,62*2,4-1*3,14*0,62*0,62*4,4-3,5-5,3 "kanal.šachty BT a OLK</t>
  </si>
  <si>
    <t>7*1*1*1,32-2*3,14*0,3*0,3*1,32-5*3,14*0,2*0,2*1,32-0,4 "kanal.šachty plast</t>
  </si>
  <si>
    <t>250,7+62,7-10,6*4,6*2,3-13,7-12,3 "retenční nádrž RN1</t>
  </si>
  <si>
    <t>324,1+81-16,9*3,6*2,7-17,4-15,6 "retenční nádrž RN2</t>
  </si>
  <si>
    <t>583-1</t>
  </si>
  <si>
    <t>Hutnitelný materiál vhodný pro zpětný zásypy - nákup a dovoz vhodné zeminy k zásypům a obsypům</t>
  </si>
  <si>
    <t>211571121</t>
  </si>
  <si>
    <t>Výplň odvodňovacích žeber nebo trativodů kamenivem drobným těženým</t>
  </si>
  <si>
    <t>333,5*0,25*0,15</t>
  </si>
  <si>
    <t>212755211</t>
  </si>
  <si>
    <t>Trativody z drenážních trubek plastových flexibilních DN 50 mm bez lože a obsypu</t>
  </si>
  <si>
    <t>62,5+25,7+52,9+23,2+76,1+31,3+61,8 "kanal.stoka D1.1, D1.2, D2.1, D2.2</t>
  </si>
  <si>
    <t>359901211</t>
  </si>
  <si>
    <t>Monitoring stoky jakékoli výšky na nové kanalizaci</t>
  </si>
  <si>
    <t>23,2 "Kamerová zkouška stoky DN 300 - stoka D2.1</t>
  </si>
  <si>
    <t>253,3 "Kamerová zkouška stoky DN 250 - stoka D1.1, D1.2, D2.1, D2.2</t>
  </si>
  <si>
    <t>57 "Kamerová zkouška stoky DN 150 - stoka D1.1, D1.2</t>
  </si>
  <si>
    <t>Vodorovné konstrukce</t>
  </si>
  <si>
    <t>451541111</t>
  </si>
  <si>
    <t>Lože pod potrubí otevřený výkop ze štěrkodrtě</t>
  </si>
  <si>
    <t>13*1,5*1,5*0,1+1*2,4*2,4*0,1 "kanal.šachty BT a OLK</t>
  </si>
  <si>
    <t>11,8*5,8*0,2 "retenční nádrž RN1</t>
  </si>
  <si>
    <t>18,1*4,8*0,2 "retenční nádrž RN2</t>
  </si>
  <si>
    <t>451572111</t>
  </si>
  <si>
    <t>Lože pod potrubí otevřený výkop z kameniva drobného těženého</t>
  </si>
  <si>
    <t>452112112</t>
  </si>
  <si>
    <t>Osazení betonových prstenců nebo rámů do malty výšky do 100 mm pod poklopy a mříže</t>
  </si>
  <si>
    <t>59224010</t>
  </si>
  <si>
    <t>prstenec šachtový vyrovnávací betonový 625x100x40mm</t>
  </si>
  <si>
    <t>59224011</t>
  </si>
  <si>
    <t>prstenec šachtový vyrovnávací betonový 625x100x60mm</t>
  </si>
  <si>
    <t>59224012</t>
  </si>
  <si>
    <t>prstenec šachtový vyrovnávací betonový 625x100x80mm</t>
  </si>
  <si>
    <t>59224013</t>
  </si>
  <si>
    <t>prstenec šachtový vyrovnávací betonový 625x100x100mm</t>
  </si>
  <si>
    <t>452112122</t>
  </si>
  <si>
    <t>Osazení betonových prstenců nebo rámů do malty výšky přes 100 do 200 mm pod poklopy a mříže</t>
  </si>
  <si>
    <t>59224188</t>
  </si>
  <si>
    <t>prstenec šachtový vyrovnávací betonový 625x120x120mm</t>
  </si>
  <si>
    <t>452311141</t>
  </si>
  <si>
    <t>Podkladní desky z betonu prostého bez zvýšených nároků na prostředí tř. C 16/20 otevřený výkop</t>
  </si>
  <si>
    <t>13*1,5*1,5*0,15+1*2,4*2,4*0,15 "kanal.šachty BT a OLK</t>
  </si>
  <si>
    <t>2*1*1*0,1+5*0,7*0,7*0,1 "kanalizační šachty plast</t>
  </si>
  <si>
    <t>452311161</t>
  </si>
  <si>
    <t>Podkladní desky z betonu prostého bez zvýšených nároků na prostředí tř. C 25/30 otevřený výkop</t>
  </si>
  <si>
    <t>11,4*5,4*0,2 "reteční nádrž RN1</t>
  </si>
  <si>
    <t>17,7*4,4*0,2 "retenční nádrž RN2</t>
  </si>
  <si>
    <t>452351111</t>
  </si>
  <si>
    <t>Bednění podkladních desek nebo sedlového lože pod potrubí, stoky a drobné objekty otevřený výkop zřízení</t>
  </si>
  <si>
    <t>13*4*1,5*0,2+1*4*1,7*0,2 "kanal.šachty BT a OLK</t>
  </si>
  <si>
    <t>(11,4*2+5,4*2)*0,25 "reteční nádrž RN1</t>
  </si>
  <si>
    <t>(17,7*2+4,4*2)*0,25 "reteční nádrž RN2</t>
  </si>
  <si>
    <t>452351112</t>
  </si>
  <si>
    <t>Bednění podkladních desek nebo sedlového lože pod potrubí, stoky a drobné objekty otevřený výkop odstranění</t>
  </si>
  <si>
    <t>452368211</t>
  </si>
  <si>
    <t>Výztuž podkladních desek nebo bloků nebo pražců otevřený výkop ze svařovaných sítí Kari</t>
  </si>
  <si>
    <t>2*11,4*5,4*4,45/1000 "reteční nádrž RN1</t>
  </si>
  <si>
    <t>2*17,7*4,4*4,45/1000 "reteční nádrž RN2</t>
  </si>
  <si>
    <t>Vedení trubní dálková a přípojná</t>
  </si>
  <si>
    <t>871313121</t>
  </si>
  <si>
    <t>Montáž kanalizačního potrubí hladkého plnostěnného SN 8 z PVC-U DN 160</t>
  </si>
  <si>
    <t>214,7 "kanal.přípojky UV a LV</t>
  </si>
  <si>
    <t>161,6 "kanal.přípojky objektů</t>
  </si>
  <si>
    <t>28611165</t>
  </si>
  <si>
    <t>trubka kanalizační PVC-U plnostěnná jednovrstvá DN 160x3000mm SN8</t>
  </si>
  <si>
    <t>376,3*1,03 "Přepočtené koeficientem množství</t>
  </si>
  <si>
    <t>871350410</t>
  </si>
  <si>
    <t>Montáž kanalizačního potrubí korugovaného SN 10 z polypropylenu DN 150</t>
  </si>
  <si>
    <t>25,7+31,3 "kanal.stoka D1.1, D1.2</t>
  </si>
  <si>
    <t>28617043</t>
  </si>
  <si>
    <t>trubka kanalizační PP korugovaná DN 150x6000mm SN10</t>
  </si>
  <si>
    <t>871353121</t>
  </si>
  <si>
    <t>Montáž kanalizačního potrubí hladkého plnostěnného SN 8 z PVC-U DN 200</t>
  </si>
  <si>
    <t>61,4 "kanal.přípojky UV a LV</t>
  </si>
  <si>
    <t>52,6 "kanal.přípojky objektů</t>
  </si>
  <si>
    <t>28611167</t>
  </si>
  <si>
    <t>trubka kanalizační PVC-U plnostěnná jednovrstvá DN 200x1000mm SN8</t>
  </si>
  <si>
    <t>114*1,03 "Přepočtené koeficientem množství</t>
  </si>
  <si>
    <t>871360410</t>
  </si>
  <si>
    <t>Montáž kanalizačního potrubí korugovaného SN 10 z polypropylenu DN 250</t>
  </si>
  <si>
    <t>62,5+52,9+76,1+61,8 "kanal.stoka D1.1, D1.2, D2.1, D2.2</t>
  </si>
  <si>
    <t>28617045</t>
  </si>
  <si>
    <t>trubka kanalizační PP korugovaná DN 250x6000mm SN10</t>
  </si>
  <si>
    <t>871370410</t>
  </si>
  <si>
    <t>Montáž kanalizačního potrubí korugovaného SN 10 z polypropylenu DN 300</t>
  </si>
  <si>
    <t>23,2 "kanal.stoka D2.1</t>
  </si>
  <si>
    <t>28617046</t>
  </si>
  <si>
    <t>trubka kanalizační PP korugovaná DN 300x6000mm SN10</t>
  </si>
  <si>
    <t>877310310</t>
  </si>
  <si>
    <t>Montáž kolen na kanalizačním potrubí z PP nebo tvrdého PVC-U trub hladkých plnostěnných DN 150</t>
  </si>
  <si>
    <t>28611361</t>
  </si>
  <si>
    <t>koleno kanalizační PVC KG 160x45°</t>
  </si>
  <si>
    <t>877310330</t>
  </si>
  <si>
    <t>Montáž spojek na kanalizačním potrubí z PP nebo tvrdého PVC-U trub hladkých plnostěnných DN 150</t>
  </si>
  <si>
    <t>28617235</t>
  </si>
  <si>
    <t>spojka přesuvná kanalizační PP třívrstvá DN 150</t>
  </si>
  <si>
    <t>28612243</t>
  </si>
  <si>
    <t>přesuvka kanalizační plastová PVC KG DN 160 SN12/16</t>
  </si>
  <si>
    <t>877350320</t>
  </si>
  <si>
    <t>Montáž odboček na kanalizačním potrubí z PP nebo tvrdého PVC-U trub hladkých plnostěnných DN 200</t>
  </si>
  <si>
    <t>28611918</t>
  </si>
  <si>
    <t>odbočka kanalizační plastová s hrdlem KG 200/160/45°</t>
  </si>
  <si>
    <t>877350330</t>
  </si>
  <si>
    <t>Montáž spojek na kanalizačním potrubí z PP nebo tvrdého PVC-U trub hladkých plnostěnných DN 200</t>
  </si>
  <si>
    <t>28611570</t>
  </si>
  <si>
    <t>objímka převlečná kanalizace plastové KG DN 200</t>
  </si>
  <si>
    <t>28611508</t>
  </si>
  <si>
    <t>redukce kanalizační PVC 200/160</t>
  </si>
  <si>
    <t>877360320</t>
  </si>
  <si>
    <t>Montáž odboček na kanalizačním potrubí z PP nebo tvrdého PVC-U trub hladkých plnostěnných DN 250</t>
  </si>
  <si>
    <t>28617210</t>
  </si>
  <si>
    <t>odbočka kanalizační PP třívrstvá SN16 45° DN 250/150</t>
  </si>
  <si>
    <t>28617211</t>
  </si>
  <si>
    <t>odbočka kanalizační PP třívrstvá SN16 45° DN 250/200</t>
  </si>
  <si>
    <t>877360430</t>
  </si>
  <si>
    <t>Montáž spojek na kanalizačním potrubí z PP trub korugovaných DN 250</t>
  </si>
  <si>
    <t>28617422</t>
  </si>
  <si>
    <t>spojka přesuvná kanalizace PP korugované DN 250</t>
  </si>
  <si>
    <t>4*1,5 "Sst1, 4, 5 a 7</t>
  </si>
  <si>
    <t>8*0,5 "UVS1-UVS8</t>
  </si>
  <si>
    <t>892312121</t>
  </si>
  <si>
    <t>Tlaková zkouška vzduchem potrubí DN 150 těsnícím vakem ucpávkovým</t>
  </si>
  <si>
    <t>úsek</t>
  </si>
  <si>
    <t>892362121</t>
  </si>
  <si>
    <t>Tlaková zkouška vzduchem potrubí DN 250 těsnícím vakem ucpávkovým</t>
  </si>
  <si>
    <t>892372121</t>
  </si>
  <si>
    <t>Tlaková zkouška vzduchem potrubí DN 300 těsnícím vakem ucpávkovým</t>
  </si>
  <si>
    <t>894410103</t>
  </si>
  <si>
    <t>Osazení betonových dílců pro kanalizační šachty DN 1000 šachtové dno výšky 1000 mm</t>
  </si>
  <si>
    <t>59224339</t>
  </si>
  <si>
    <t>dno betonové šachty DN 1000 kanalizační výšky 100cm</t>
  </si>
  <si>
    <t>13 "geometrie dna viz příloha č.1</t>
  </si>
  <si>
    <t>894410211</t>
  </si>
  <si>
    <t>Osazení betonových dílců pro kanalizační šachty DN 1000 skruž rovná výšky 250 mm</t>
  </si>
  <si>
    <t>59224066</t>
  </si>
  <si>
    <t>skruž betonová DN 1000x250 PS 100x25x12cm</t>
  </si>
  <si>
    <t>894410212</t>
  </si>
  <si>
    <t>Osazení betonových dílců pro kanalizační šachty DN 1000 skruž rovná výšky 500 mm</t>
  </si>
  <si>
    <t>59224067</t>
  </si>
  <si>
    <t>skruž betonová DN 1000x500 100x50x12cm</t>
  </si>
  <si>
    <t>6 "kanalizační šachty nové</t>
  </si>
  <si>
    <t>1 "OLK</t>
  </si>
  <si>
    <t>894410213</t>
  </si>
  <si>
    <t>Osazení betonových dílců pro kanalizační šachty DN 1000 skruž rovná výšky 1000 mm</t>
  </si>
  <si>
    <t>59224162</t>
  </si>
  <si>
    <t>skruž betonová kanalizační se stupadly 100x100x12cm</t>
  </si>
  <si>
    <t>4 "kanalizační šachty nové</t>
  </si>
  <si>
    <t>894410232</t>
  </si>
  <si>
    <t>Osazení betonových dílců pro kanalizační šachty DN 1000 skruž přechodová (konus)</t>
  </si>
  <si>
    <t>13 "kanalizační šachty nové</t>
  </si>
  <si>
    <t>2 "kanalizační šachty - úprava stívajících</t>
  </si>
  <si>
    <t>5 "OLK, RN1, RN2</t>
  </si>
  <si>
    <t>59224312</t>
  </si>
  <si>
    <t>konus betonové šachty DN 1000 kanalizační 100x62,5x58cm tl stěny 12 stupadla poplastovaná</t>
  </si>
  <si>
    <t>592245-1</t>
  </si>
  <si>
    <t>Přechodová deska O625÷1000</t>
  </si>
  <si>
    <t>894812006</t>
  </si>
  <si>
    <t>Revizní a čistící šachta z PP šachtové dno DN 400/200 přímý tok</t>
  </si>
  <si>
    <t>5 "geometrie dna viz příloha č.2</t>
  </si>
  <si>
    <t>28651239</t>
  </si>
  <si>
    <t>redukce kanalizační PVC-U plnostěnná 200/160</t>
  </si>
  <si>
    <t>28611724</t>
  </si>
  <si>
    <t>víčko kanalizace plastové KG DN 200</t>
  </si>
  <si>
    <t>286-KGUR150</t>
  </si>
  <si>
    <t>Materiálová přechodka KGxUR DN150</t>
  </si>
  <si>
    <t>894812031</t>
  </si>
  <si>
    <t>Revizní a čistící šachta z PP DN 400 šachtová roura korugovaná bez hrdla světlé hloubky 1000 mm</t>
  </si>
  <si>
    <t>894812032</t>
  </si>
  <si>
    <t>Revizní a čistící šachta z PP DN 400 šachtová roura korugovaná bez hrdla světlé hloubky 1500 mm</t>
  </si>
  <si>
    <t>894812041</t>
  </si>
  <si>
    <t>Příplatek k rourám revizní a čistící šachty z PP DN 400 za uříznutí šachtové roury</t>
  </si>
  <si>
    <t>894812061</t>
  </si>
  <si>
    <t>Revizní a čistící šachta z PP DN 400 poklop litinový pochozí pro třídu zatížení A15</t>
  </si>
  <si>
    <t>894812311</t>
  </si>
  <si>
    <t>Revizní a čistící šachta z PP typ DN 600/160 šachtové dno průtočné</t>
  </si>
  <si>
    <t>1 "geometrie dna viz příloha č.2</t>
  </si>
  <si>
    <t>894812321</t>
  </si>
  <si>
    <t>Revizní a čistící šachta z PP typ DN 600/250 šachtové dno průtočné</t>
  </si>
  <si>
    <t>894812331</t>
  </si>
  <si>
    <t>Revizní a čistící šachta z PP DN 600 šachtová roura korugovaná světlé hloubky 1000 mm</t>
  </si>
  <si>
    <t>894812357</t>
  </si>
  <si>
    <t>Revizní a čistící šachta z PP DN 600 poklop litinový pro třídu zatížení B125 s teleskopickým adaptérem</t>
  </si>
  <si>
    <t>89815-1</t>
  </si>
  <si>
    <t>Sanace potrubí KT DN 300 - relining hadicovou vystýlkou včetně tlakového čištění potrubí, frézování betonu v potrubí, inspekce kamerou</t>
  </si>
  <si>
    <t>26,3 "kanaliační stoka D1.1</t>
  </si>
  <si>
    <t>899104112</t>
  </si>
  <si>
    <t>Osazení poklopů litinových, ocelových nebo železobetonových včetně rámů pro třídu zatížení D400, E600</t>
  </si>
  <si>
    <t>58591030-1</t>
  </si>
  <si>
    <t>Kanalizační malta vysokopevnostní pro osazení poklopů</t>
  </si>
  <si>
    <t>kg</t>
  </si>
  <si>
    <t>55241402-1</t>
  </si>
  <si>
    <t>Poklop kanal. celolitinový tř. D400 s litinobetonovým rámem se zámkem a pantem bez odvětrání se znakem města Cheb</t>
  </si>
  <si>
    <t>55241406-1</t>
  </si>
  <si>
    <t>Poklop kanal. celolitinový tř. D400 s litinobetonovým rámem se zámkem a pantem s odvětráním se znakem města Cheb</t>
  </si>
  <si>
    <t>899623141</t>
  </si>
  <si>
    <t>Obetonování potrubí nebo zdiva stok betonem prostým tř. C 12/15 v otevřeném výkopu</t>
  </si>
  <si>
    <t>22*0.5*0.5*0.4</t>
  </si>
  <si>
    <t>899910102</t>
  </si>
  <si>
    <t>Výplň potrubí betonem tř. C 8/10 délky do 50 m</t>
  </si>
  <si>
    <t>(6.7+14.5+50.72)*3.14*0.125*0.125+11*3.14*0.075*0.075 "kanal.potrubí</t>
  </si>
  <si>
    <t>2*3.14*0.5*0.5*1 "kanal.šachty</t>
  </si>
  <si>
    <t>89-1</t>
  </si>
  <si>
    <t>Prostupový otvor stěnou bet. šachty vrtáním DN150, přesný průměr bude stanoven podle typu vložky</t>
  </si>
  <si>
    <t>ks</t>
  </si>
  <si>
    <t>286-1-1</t>
  </si>
  <si>
    <t>Těsnící vložka ze syntetické pryže SBR pro hladké potrubí dle ČSN EN 681-1 DN150</t>
  </si>
  <si>
    <t>286-1-2</t>
  </si>
  <si>
    <t>Těsnící vložka ze syntetické pryže SBR pro žebrované potrubí dle ČSN EN 681-1 DN150</t>
  </si>
  <si>
    <t>89-2</t>
  </si>
  <si>
    <t>Prostupový otvor stěnou bet. šachty vrtáním DN200, přesný průměr bude stanoven podle typu vložky</t>
  </si>
  <si>
    <t>286-2</t>
  </si>
  <si>
    <t>Těsnící vložka ze syntetické pryže SBR pro hladké potrubí dle ČSN EN 681-1 DN200</t>
  </si>
  <si>
    <t>89-3</t>
  </si>
  <si>
    <t>Prostupový otvor stěnou bet. šachty vrtáním DN250, přesný průměr bude stanoven podle typu vložky</t>
  </si>
  <si>
    <t>286-3</t>
  </si>
  <si>
    <t>Těsnící vložka ze syntetické pryže SBR pro žebrované potrubí dle ČSN EN 681-1 DN250</t>
  </si>
  <si>
    <t>89-4</t>
  </si>
  <si>
    <t>Prostupový otvor stěnou bet. šachty vrtáním DN300, přesný průměr bude stanoven podle typu vložky</t>
  </si>
  <si>
    <t>286-4</t>
  </si>
  <si>
    <t>Těsnící vložka ze syntetické pryže SBR pro žebrované potrubí dle ČSN EN 681-1 DN300</t>
  </si>
  <si>
    <t>89-GKO1</t>
  </si>
  <si>
    <t>Gravitačně-koalescenční odlučovač třídy 1 dle ČSN EN 858-1 se jmenovitou velikostí NS 6 l/s a s garantovanou účinností 5 mg C10÷40 na výstupu v prefabrikované ŽB nádrži - dodávka + montáž</t>
  </si>
  <si>
    <t>89-RN1</t>
  </si>
  <si>
    <t>Retenční nádrž RN1, skládaná ŽB nádrž s vnitřními půdorysnými rozměry 10.3 x 4.3 m a světlou hloubkou 1.93 m, zákrytová deska pro zatížení třídy D400 se dvěma vstupy, včetně integrovaných stupadel v místech vstupu, dodávka a montáž včetně zkoušky vodotěsn</t>
  </si>
  <si>
    <t>89-RN2</t>
  </si>
  <si>
    <t>Retenční nádrž RN2, skládaná ŽB nádrž s vnitřními půdorysnými rozměry 16.6 x 3.3 m a světlou hloubkou 2.38 m, zákrytová deska pro zatížení třídy C250 se dvěma vstupy, včetně integrovaných stupadel v místech vstupu, dodávka a montáž včetně zkoušky vodotěsn</t>
  </si>
  <si>
    <t>89-VV150</t>
  </si>
  <si>
    <t xml:space="preserve">Vírový ventil pro odtokové potrubí DN 150 s bezpčnostním potrubním přelivem, kapacitní průtok 1.5 l/s, montáž na stěnu  nádrže, dodávka a montáž</t>
  </si>
  <si>
    <t>997013501</t>
  </si>
  <si>
    <t>Odvoz suti a vybouraných hmot na skládku nebo meziskládku do 1 km se složením</t>
  </si>
  <si>
    <t>997013509</t>
  </si>
  <si>
    <t>Příplatek k odvozu suti a vybouraných hmot na skládku ZKD 1 km přes 1 km</t>
  </si>
  <si>
    <t>17,6*9 "Přepočtené koeficientem množství</t>
  </si>
  <si>
    <t>997013861</t>
  </si>
  <si>
    <t>Poplatek za uložení stavebního odpadu na recyklační skládce (skládkovné) z prostého betonu kód odpadu 17 01 01</t>
  </si>
  <si>
    <t>998276101</t>
  </si>
  <si>
    <t>Přesun hmot pro trubní vedení z trub z plastických hmot otevřený výkop</t>
  </si>
  <si>
    <t>431-1 - SO 431 - Veřejné osvětlení</t>
  </si>
  <si>
    <t>jistič 1f 16A/B/10kA-500V</t>
  </si>
  <si>
    <t>stožár ocel. bezpatic. DOS80+M, manžeta, žár. Zn</t>
  </si>
  <si>
    <t>stožár ocel. bezpatic. DOS60+M, manžeta, žár. Zn</t>
  </si>
  <si>
    <t>stožár ocel. bezpatic. DOS50+M, manžeta, žár. Zn</t>
  </si>
  <si>
    <t>stožárová výzbroj SV 6.16.4, průběžná s keram. pojistkou 5x20/4A</t>
  </si>
  <si>
    <t>stožárová výzbroj SV 9.16.4, odbočná s keram. pojistkou 5x20/4A</t>
  </si>
  <si>
    <t>stožárová zemní svorka</t>
  </si>
  <si>
    <t>svítidlo BGP760 DW50 727/1500/12W; stmív. DM11; Mesh</t>
  </si>
  <si>
    <t>svítidlo BGP761 DW50 727/3000/21,5W; stmív. DM11; Mesh</t>
  </si>
  <si>
    <t>svítidlo BGP761 DW50 727/4000/29W; stmív. DM11; Mesh</t>
  </si>
  <si>
    <t>svítidlo BGP761 DW50 727/5000/36,5W; stmív. DM11; Mesh</t>
  </si>
  <si>
    <t>kabel CYKY-J 4x10</t>
  </si>
  <si>
    <t>kabel CYKY-J 3x1,5</t>
  </si>
  <si>
    <t>chránička KF 09050</t>
  </si>
  <si>
    <t>chránička KF 09040</t>
  </si>
  <si>
    <t>chránička KF 09160</t>
  </si>
  <si>
    <t>zemnící pásek FeZn 30x4 mm</t>
  </si>
  <si>
    <t>svorka pro zemnící pásek</t>
  </si>
  <si>
    <t>výstražná folie s bleskem</t>
  </si>
  <si>
    <t>krycí deska KAD 30</t>
  </si>
  <si>
    <t>krycí deska KAD 20</t>
  </si>
  <si>
    <t>trubka AGROSIL plastová prům. 250 mm/1,2m</t>
  </si>
  <si>
    <t>trubka AGROSIL plastová prům. 250 mm/1m</t>
  </si>
  <si>
    <t>beton pro základ ocelového stožáru 8 (0,61)</t>
  </si>
  <si>
    <t>beton pro základ ocelového stožáru 6 (0,34)</t>
  </si>
  <si>
    <t>beton pro základ ocelového stožáru 5 (0,22)</t>
  </si>
  <si>
    <t>beton pro obetonování chrániček (0,06)</t>
  </si>
  <si>
    <t>písek jemnozrnný</t>
  </si>
  <si>
    <t>drobný a pomocný materiál</t>
  </si>
  <si>
    <t>odpojení a demontáž 1f jističe 16A/B</t>
  </si>
  <si>
    <t>odkopání stožárové patky</t>
  </si>
  <si>
    <t>odpojení vodičů napáj. kabelu ze svorkovnice do Cu16 (žíly)</t>
  </si>
  <si>
    <t>vytažení kabelu do 16Cu ze stožáru (1,5m)</t>
  </si>
  <si>
    <t>odpojení vodičů připoj. kabelu svítidla 1,5 (žíly)</t>
  </si>
  <si>
    <t>demontáž vývodu ke svítidlu, kabel pr. 1,5</t>
  </si>
  <si>
    <t>demontáž svorkovnice z ocel. stožáru</t>
  </si>
  <si>
    <t>demontáž svítidla ze světelného bodu (5)</t>
  </si>
  <si>
    <t>demontáž ocelového stožáru 5m</t>
  </si>
  <si>
    <t>vybourání patky parkového světelného bodu 5 (0,25)</t>
  </si>
  <si>
    <t>zahození a zhutnění vybourané patky stožáru 5 (0,25)</t>
  </si>
  <si>
    <t>demontáž svítidla z ocel. stožáru 8m</t>
  </si>
  <si>
    <t>demontáž výložníku z ocel. stožáru 8m</t>
  </si>
  <si>
    <t>demontáž ocelového stožáru 8m</t>
  </si>
  <si>
    <t>vybourání patky stožáru světelného bodu 8m (0,7)</t>
  </si>
  <si>
    <t>zahození a zhutnění vybourané patky stožáru 8 (0,7)</t>
  </si>
  <si>
    <t>odkop kabelu v komunikaci vč. záhozu (0,3x0,8)</t>
  </si>
  <si>
    <t>odkop kabelu v chodníku vč. záhozu (0,3x0,15)</t>
  </si>
  <si>
    <t>odkop kabelu v zeleném pásu vč. záhozu (0,3x0,7)</t>
  </si>
  <si>
    <t>demontáž podzemního vedení s výkopem</t>
  </si>
  <si>
    <t>demontáž podzemního vedení bez výkopu</t>
  </si>
  <si>
    <t>instalace a připojení 1f jističe 16A/B</t>
  </si>
  <si>
    <t>vytýčení nových světelných bodů</t>
  </si>
  <si>
    <t>výkop základu pro silniční ocelový stožár 8 (0,7)</t>
  </si>
  <si>
    <t>stavba patky pro stožár 8</t>
  </si>
  <si>
    <t>instalace sloupu silničního světelného bodu (8)</t>
  </si>
  <si>
    <t>instalace svítidla silničního světelného bodu (8)</t>
  </si>
  <si>
    <t>výkop základu pro ocelový stožár 6m (0,46)</t>
  </si>
  <si>
    <t>stavba patky pro stožár 6m</t>
  </si>
  <si>
    <t>instalace sloupu světelného bodu 6m</t>
  </si>
  <si>
    <t>instalace svítidla světelného bodu 6m</t>
  </si>
  <si>
    <t>výkop základu pro ocelový stožár 5m (0,46)</t>
  </si>
  <si>
    <t>stavba patky pro stožár 5m</t>
  </si>
  <si>
    <t>instalace sloupu světelného bodu 5m</t>
  </si>
  <si>
    <t>instalace svítidla světelného bodu 5m</t>
  </si>
  <si>
    <t>instalace svorkovnice</t>
  </si>
  <si>
    <t>zatažení kabelu pr. 1,5 do sloupu</t>
  </si>
  <si>
    <t>připojení kabelu do svorkovnice a svítidla 1,5 (žíly)</t>
  </si>
  <si>
    <t>zavedení kabelu do pr. 16 do sloupu</t>
  </si>
  <si>
    <t>připojení kabelu do pr. 16 do svorkovnice (žíly)</t>
  </si>
  <si>
    <t>vytýčení trasy kabelového vedení</t>
  </si>
  <si>
    <t>výkop v komunikaci (0,5x0,8)</t>
  </si>
  <si>
    <t>výkop v zeleném pásu (0,3x0,7)</t>
  </si>
  <si>
    <t>výkop v chodníku (0,3x0,35)</t>
  </si>
  <si>
    <t>řízený protlak pod komunikací včetně startovacích jam</t>
  </si>
  <si>
    <t>pokládka zemnícího pásku s montáží</t>
  </si>
  <si>
    <t>pokládka kabelů do pr. 16</t>
  </si>
  <si>
    <t>pokládka chrániček do prům. 63</t>
  </si>
  <si>
    <t>pokládka chrániček prům. 160</t>
  </si>
  <si>
    <t>příplatek za zatažení kabelu do r. 16 do chráničky</t>
  </si>
  <si>
    <t>obetonování chrániček</t>
  </si>
  <si>
    <t>násyp pískového lože (0,3x0,2)</t>
  </si>
  <si>
    <t>pokládka krycích desek CAD</t>
  </si>
  <si>
    <t>zahození a zhutnění výkopů (0,5x0,65)</t>
  </si>
  <si>
    <t>zahození a zhutnění výkopů (0,3x0,5)</t>
  </si>
  <si>
    <t>zahození a zhutnění výkopů (0,3x0,15)</t>
  </si>
  <si>
    <t>ostatní montážní a pomocné práce</t>
  </si>
  <si>
    <t>odvoz výkopku do 5 km a uložení na skládku vč. poplatku</t>
  </si>
  <si>
    <t>revize</t>
  </si>
  <si>
    <t>doprava</t>
  </si>
  <si>
    <t>zákres dle skutečného stavu</t>
  </si>
  <si>
    <t>431-2 - SO 431 - Optika</t>
  </si>
  <si>
    <t xml:space="preserve">    742 - Elektroinstalace - slaboproud</t>
  </si>
  <si>
    <t>742</t>
  </si>
  <si>
    <t>Elektroinstalace - slaboproud</t>
  </si>
  <si>
    <t>1.1</t>
  </si>
  <si>
    <t>kabelová komora SGLB 1730 (845x553x610)</t>
  </si>
  <si>
    <t>2.1</t>
  </si>
  <si>
    <t>chránička HDPE 40 zemní tlustostěnná</t>
  </si>
  <si>
    <t>3.1</t>
  </si>
  <si>
    <t>chránička HDPE zemní tlustostěnná 40/34 s 5xmikrotrub. 10/8</t>
  </si>
  <si>
    <t>4.1</t>
  </si>
  <si>
    <t>mikrotrubička zemní tlustostěnná 14/10</t>
  </si>
  <si>
    <t>5.1</t>
  </si>
  <si>
    <t>spojka chráničky HDPE (SPC40)</t>
  </si>
  <si>
    <t>6.1</t>
  </si>
  <si>
    <t>spojka mikrotrub. zemní tlustostěnné 14/10 s pojist. a ochranou</t>
  </si>
  <si>
    <t>7.1</t>
  </si>
  <si>
    <t>koncovka chráničky HDPE s ventilkem (KPC40V)</t>
  </si>
  <si>
    <t>8.1</t>
  </si>
  <si>
    <t>koncovka chráničky HDPE bez ventilku (KPC40)</t>
  </si>
  <si>
    <t>9.1</t>
  </si>
  <si>
    <t>koncovka mikrotrubičky zemní tlustostěnné 14/10</t>
  </si>
  <si>
    <t>10.1</t>
  </si>
  <si>
    <t>drát CY 1,5</t>
  </si>
  <si>
    <t>11.1</t>
  </si>
  <si>
    <t>chránička KF 09090</t>
  </si>
  <si>
    <t>12.1</t>
  </si>
  <si>
    <t>krycí deska KAD 20 oranž.</t>
  </si>
  <si>
    <t>13.1</t>
  </si>
  <si>
    <t>výstražná folie oranž.</t>
  </si>
  <si>
    <t>14.1</t>
  </si>
  <si>
    <t>beton pro základ zemní komory (0,02)</t>
  </si>
  <si>
    <t>15.1</t>
  </si>
  <si>
    <t>16.1</t>
  </si>
  <si>
    <t>17.1</t>
  </si>
  <si>
    <t>vytýčení nových zemních boxů</t>
  </si>
  <si>
    <t>18.1</t>
  </si>
  <si>
    <t>výkop základu pro box (0,3)</t>
  </si>
  <si>
    <t>19.1</t>
  </si>
  <si>
    <t>instalace zemního boxu (0,3)</t>
  </si>
  <si>
    <t>20.1</t>
  </si>
  <si>
    <t>vytýčení trasy chrániček</t>
  </si>
  <si>
    <t>21.1</t>
  </si>
  <si>
    <t>22.1</t>
  </si>
  <si>
    <t>23.1</t>
  </si>
  <si>
    <t>24.1</t>
  </si>
  <si>
    <t>pokládka chrániček KF 09090</t>
  </si>
  <si>
    <t>25.1</t>
  </si>
  <si>
    <t>pokládka HDPE chrániček</t>
  </si>
  <si>
    <t>26.1</t>
  </si>
  <si>
    <t>instalace spojky HDPE</t>
  </si>
  <si>
    <t>27.1</t>
  </si>
  <si>
    <t>instalace koncovky HDPE</t>
  </si>
  <si>
    <t>28.1</t>
  </si>
  <si>
    <t>příplatek za zatažení HDPE do chráničky</t>
  </si>
  <si>
    <t>29.1</t>
  </si>
  <si>
    <t>zavedení chráničky HDPE do boxu</t>
  </si>
  <si>
    <t>30.1</t>
  </si>
  <si>
    <t>pokládka mikrotrubiček</t>
  </si>
  <si>
    <t>31.1</t>
  </si>
  <si>
    <t>instalace spojky mikrotrubičky</t>
  </si>
  <si>
    <t>32.1</t>
  </si>
  <si>
    <t>instalace koncovky mikrotrubičky</t>
  </si>
  <si>
    <t>33.1</t>
  </si>
  <si>
    <t>zavedení MT do sloupu/rozvodnice</t>
  </si>
  <si>
    <t>34.1</t>
  </si>
  <si>
    <t>příplatek za zatažení MT do chráničky</t>
  </si>
  <si>
    <t>35.1</t>
  </si>
  <si>
    <t>zavedení mikrotrubičky do boxu</t>
  </si>
  <si>
    <t>36.1</t>
  </si>
  <si>
    <t>pokládka zaměřovacího vodiče 1,5</t>
  </si>
  <si>
    <t>37.1</t>
  </si>
  <si>
    <t>38.1</t>
  </si>
  <si>
    <t>39.1</t>
  </si>
  <si>
    <t>40.1</t>
  </si>
  <si>
    <t>41.1</t>
  </si>
  <si>
    <t>42.1</t>
  </si>
  <si>
    <t>43.1</t>
  </si>
  <si>
    <t>zkouška optické chráničky/mikrotrubičky</t>
  </si>
  <si>
    <t>44.1</t>
  </si>
  <si>
    <t>45.1</t>
  </si>
  <si>
    <t>501-1 - SO 501 - Trubní vedení</t>
  </si>
  <si>
    <t>M - Práce a dodávky M</t>
  </si>
  <si>
    <t xml:space="preserve">    23-M - Montáže potrubí</t>
  </si>
  <si>
    <t>HZS - Hodinové zúčtovací sazby</t>
  </si>
  <si>
    <t xml:space="preserve">    VRN3 - Zařízení staveniště</t>
  </si>
  <si>
    <t xml:space="preserve">    VRN4 - Inženýrská činnost</t>
  </si>
  <si>
    <t xml:space="preserve">    VRN9 - Ostatní náklady</t>
  </si>
  <si>
    <t>Práce a dodávky M</t>
  </si>
  <si>
    <t>23-M</t>
  </si>
  <si>
    <t>Montáže potrubí</t>
  </si>
  <si>
    <t>230082343</t>
  </si>
  <si>
    <t>Demontáž potrubí další použití přes 50 do 250 kg D 273 mm tl 7,0 mm</t>
  </si>
  <si>
    <t>230198667</t>
  </si>
  <si>
    <t>Montáž smršťovací spojky na předizolovaném ocelovém potrubí teplovodů DN 250 vnějšího průměru D 500 mm</t>
  </si>
  <si>
    <t>231190147</t>
  </si>
  <si>
    <t>Dodatečné osazení trubních dílů přivařovacích teplovodních D přes 273 do 324 mm tloušťky stěny přes 5 do 6 mm</t>
  </si>
  <si>
    <t>F430010010250</t>
  </si>
  <si>
    <t xml:space="preserve">Trubka hrdlová PP DN 250 x 1000   KG2000</t>
  </si>
  <si>
    <t>256</t>
  </si>
  <si>
    <t>F403900000250</t>
  </si>
  <si>
    <t xml:space="preserve">Zátka do hrdla ULTRA-RIB2  DN 250</t>
  </si>
  <si>
    <t>G117508813858</t>
  </si>
  <si>
    <t>Nýt trhací 4,0x19 Al - bal. 500 ks</t>
  </si>
  <si>
    <t>bal</t>
  </si>
  <si>
    <t>HP620501</t>
  </si>
  <si>
    <t>T - kus DN 250/500 (273 x 5)- odvzdušnění DN 50/160 (60,3 x 2,9) + KK DN 50 (Vexve typ 101) + zátka DN 50, atyp, viz výkres D.1.1.3-3, 2x redukovaná smršťovací spojka 400/500, 2x dilatační polštář 360x40-1000</t>
  </si>
  <si>
    <t>HZS</t>
  </si>
  <si>
    <t>Hodinové zúčtovací sazby</t>
  </si>
  <si>
    <t>HZS3111</t>
  </si>
  <si>
    <t>Hodinová zúčtovací sazba - vypouštění / napouštění</t>
  </si>
  <si>
    <t>hod</t>
  </si>
  <si>
    <t>262144</t>
  </si>
  <si>
    <t>HZS3112</t>
  </si>
  <si>
    <t>Hodinová zúčtovací sazba - proplach potrubí</t>
  </si>
  <si>
    <t>VRN3</t>
  </si>
  <si>
    <t>Zařízení staveniště</t>
  </si>
  <si>
    <t>033103000</t>
  </si>
  <si>
    <t>Elektrocentrála</t>
  </si>
  <si>
    <t>Sh</t>
  </si>
  <si>
    <t>VRN4</t>
  </si>
  <si>
    <t>Inženýrská činnost</t>
  </si>
  <si>
    <t>043124000</t>
  </si>
  <si>
    <t>Zkoušky ultrazvukové DN 250</t>
  </si>
  <si>
    <t>043194000</t>
  </si>
  <si>
    <t>Zkoušky kapilární DN 250</t>
  </si>
  <si>
    <t>VRN9</t>
  </si>
  <si>
    <t>Ostatní náklady</t>
  </si>
  <si>
    <t>091002000</t>
  </si>
  <si>
    <t>Doprava potrubí</t>
  </si>
  <si>
    <t>501-2 - SO 501 - Stavební část</t>
  </si>
  <si>
    <t>11 - Přípravné a přidružené práce</t>
  </si>
  <si>
    <t>12 - Odkopávky a prokopávky</t>
  </si>
  <si>
    <t>13 - Hloubené vykopávky</t>
  </si>
  <si>
    <t>16 - Přemístění výkopku</t>
  </si>
  <si>
    <t>17 - Konstrukce ze zemin</t>
  </si>
  <si>
    <t>27 - Základy</t>
  </si>
  <si>
    <t>41 - Stropy a stropní konstrukce (pro pozemní stavby)</t>
  </si>
  <si>
    <t>45 - Podkladní a vedlejší konstrukce (kromě vozovek a železničního svršku)</t>
  </si>
  <si>
    <t>58 - Kryty pozemních komunikací, letišť a ploch z betonu a ostatních hmot</t>
  </si>
  <si>
    <t>89 - Ostatní konstrukce a práce na trubním vedení</t>
  </si>
  <si>
    <t>96 - Bourání konstrukcí</t>
  </si>
  <si>
    <t>H27 - Přesun hmot HSV</t>
  </si>
  <si>
    <t xml:space="preserve">M23 - Demontáže  potrubí</t>
  </si>
  <si>
    <t>M46 - Zemní práce při montážích</t>
  </si>
  <si>
    <t>S - Přesuny sutí</t>
  </si>
  <si>
    <t>713 - Izolace tepelné</t>
  </si>
  <si>
    <t>767 - Konstrukce doplňkové stavební (zámečnické)</t>
  </si>
  <si>
    <t>Přípravné a přidružené práce</t>
  </si>
  <si>
    <t>113108310R00</t>
  </si>
  <si>
    <t>Odstranění asfaltové vrstvy pl. do 50 m2, tl.10 cm</t>
  </si>
  <si>
    <t>Odkopávky a prokopávky</t>
  </si>
  <si>
    <t>121101100R00</t>
  </si>
  <si>
    <t>Sejmutí ornice, pl. do 400 m2, přemístění do 50 m</t>
  </si>
  <si>
    <t>Hloubené vykopávky</t>
  </si>
  <si>
    <t>130901123RT1</t>
  </si>
  <si>
    <t>Bourání konstrukcí ze železobetonu ve vykopávkách</t>
  </si>
  <si>
    <t>132201110R00</t>
  </si>
  <si>
    <t>Hloubení rýh š.do 60 cm v hor.3 do 50 m3, STROJNĚ</t>
  </si>
  <si>
    <t>139601102R00</t>
  </si>
  <si>
    <t>Ruční výkop jam, rýh a šachet v hornině tř. 3</t>
  </si>
  <si>
    <t>Přemístění výkopku</t>
  </si>
  <si>
    <t>162301101R00</t>
  </si>
  <si>
    <t>Vodorovné přemístění výkopku z hor.1-4 do 500 m</t>
  </si>
  <si>
    <t>Konstrukce ze zemin</t>
  </si>
  <si>
    <t>174101101R00</t>
  </si>
  <si>
    <t>Zásyp jam, rýh, šachet se zhutněním</t>
  </si>
  <si>
    <t>175101101RT2</t>
  </si>
  <si>
    <t>Obsyp potrubí bez prohození sypaniny - s dodáním štěrkopísku frakce 0 - 22 mm</t>
  </si>
  <si>
    <t>Základy</t>
  </si>
  <si>
    <t>273321321R00</t>
  </si>
  <si>
    <t>Železobeton základových desek C 20/25</t>
  </si>
  <si>
    <t>273351215R00</t>
  </si>
  <si>
    <t>Bednění stěn základových desek - zřízení</t>
  </si>
  <si>
    <t>273351216R00</t>
  </si>
  <si>
    <t>Bednění stěn základových desek - odstranění</t>
  </si>
  <si>
    <t>273361921RT4</t>
  </si>
  <si>
    <t>Výztuž základových desek ze svařovaných sítí - KH 30, drát d 6,0 mm, oko 100 x 100 mm</t>
  </si>
  <si>
    <t>274272140RT4</t>
  </si>
  <si>
    <t>Zdivo základové z bednicích tvárnic, tl. 300 mm - výplň tvárnic betonem C 20/25</t>
  </si>
  <si>
    <t>274361214R00</t>
  </si>
  <si>
    <t>Výztuž základových pasů do 12 mm z oceli B500B (10 505)</t>
  </si>
  <si>
    <t>Stropy a stropní konstrukce (pro pozemní stavby)</t>
  </si>
  <si>
    <t>411121141R00</t>
  </si>
  <si>
    <t>Osaz.stropních panelů š. do 240, dl. do 380 cm</t>
  </si>
  <si>
    <t>593 20VD</t>
  </si>
  <si>
    <t>Železobetonová deska s otvorem, C 20/25 na šachtu ŠK, 1950x1950x230 mm - staveništní prefa</t>
  </si>
  <si>
    <t>Podkladní a vedlejší konstrukce (kromě vozovek a železničního svršku)</t>
  </si>
  <si>
    <t>451573111R00</t>
  </si>
  <si>
    <t>Lože pod potrubí ze štěrkopísku do 63 mm</t>
  </si>
  <si>
    <t>Kryty pozemních komunikací, letišť a ploch z betonu a ostatních hmot</t>
  </si>
  <si>
    <t>584121111RT3</t>
  </si>
  <si>
    <t xml:space="preserve">Osazení silničních panelů,lože z kameniva tl. 4 cm - včetně panelu IZD 3/10   300/150/15</t>
  </si>
  <si>
    <t>Ostatní konstrukce a práce na trubním vedení</t>
  </si>
  <si>
    <t>552433408</t>
  </si>
  <si>
    <t>Poklop šachtový litina BEST GU-B-1 D400 T d 785/610 mm</t>
  </si>
  <si>
    <t>59224349.A</t>
  </si>
  <si>
    <t>Prstenec šachtový vyrovnávací Prefa TBW-Q.1 63/10</t>
  </si>
  <si>
    <t>894402211RT2</t>
  </si>
  <si>
    <t>Osazení beton. skruží přechodových 60/100/70/9 - včetně skruže přechod. TBR-Q 625/600/90/SPK (SLK)</t>
  </si>
  <si>
    <t>894421111R00</t>
  </si>
  <si>
    <t>Demontáž betonových dílců šachet do 0,5 t - ŠO</t>
  </si>
  <si>
    <t>899304111R00</t>
  </si>
  <si>
    <t>Osazení poklopu s rámem železobetonového - prstence</t>
  </si>
  <si>
    <t>899311114R00</t>
  </si>
  <si>
    <t>Osazení poklopů litinových s rámem nad 150 kg</t>
  </si>
  <si>
    <t>899501411R00</t>
  </si>
  <si>
    <t>Stupadla šachtová vidlicová s vysek. otvoru, beton</t>
  </si>
  <si>
    <t>899721112R00</t>
  </si>
  <si>
    <t>Fólie výstražná z PVC zelená , šířka 30 cm</t>
  </si>
  <si>
    <t>Bourání konstrukcí</t>
  </si>
  <si>
    <t>962042321R00</t>
  </si>
  <si>
    <t>Bourání zdiva nadzákladového z betonu prostého</t>
  </si>
  <si>
    <t>963015121R00</t>
  </si>
  <si>
    <t>Demontáž prefabrikovaných krycích desek do 0,09 t</t>
  </si>
  <si>
    <t>963051113R00</t>
  </si>
  <si>
    <t>Bourání ŽB stropů deskových tl. nad 8 cm</t>
  </si>
  <si>
    <t>965042141R00</t>
  </si>
  <si>
    <t>Bourání mazanin betonových tl. 10 cm, nad 4 m2</t>
  </si>
  <si>
    <t>976085311R00</t>
  </si>
  <si>
    <t>Vybourání kanal.rámů a poklopů plochy do 0,6 m2</t>
  </si>
  <si>
    <t>H27</t>
  </si>
  <si>
    <t>Přesun hmot HSV</t>
  </si>
  <si>
    <t>998272201R00</t>
  </si>
  <si>
    <t>Přesun hmot, trubní vedení ocelové, otevřený výkop</t>
  </si>
  <si>
    <t>M23</t>
  </si>
  <si>
    <t xml:space="preserve">Demontáže  potrubí</t>
  </si>
  <si>
    <t>230082044R00</t>
  </si>
  <si>
    <t>Demontáž do šrotu do 50 kg, rozměr 60,3 x 2,9</t>
  </si>
  <si>
    <t>230082066R00</t>
  </si>
  <si>
    <t>Demontáž do šrotu do 50 kg, rozměr 108 x 4</t>
  </si>
  <si>
    <t>230082331R00</t>
  </si>
  <si>
    <t>Demontáž pro další použití do 250 kg, 219 x 6,3</t>
  </si>
  <si>
    <t>M46</t>
  </si>
  <si>
    <t>Zemní práce při montážích</t>
  </si>
  <si>
    <t>460510321R00</t>
  </si>
  <si>
    <t>Chránička kabelová dělená KOPOHALF, DN 110 mm</t>
  </si>
  <si>
    <t>S</t>
  </si>
  <si>
    <t>Přesuny sutí</t>
  </si>
  <si>
    <t>979081111R00</t>
  </si>
  <si>
    <t>Odvoz suti a vybour. hmot na skládku do 1 km</t>
  </si>
  <si>
    <t>979082113R00</t>
  </si>
  <si>
    <t>Vodorovná doprava suti po suchu do 1000 m</t>
  </si>
  <si>
    <t>979990144R00</t>
  </si>
  <si>
    <t>Poplatek za uložení suti - minerální vata, skupina odpadu 170604</t>
  </si>
  <si>
    <t>979999981R00</t>
  </si>
  <si>
    <t>Poplatek za recyklaci betonu kusovost do 1600 cm2, čistý (skup.170101)</t>
  </si>
  <si>
    <t>979999995R00</t>
  </si>
  <si>
    <t>Poplatek za recyklaci asfaltu, kusovost do 1600 cm2, (skup.170302)</t>
  </si>
  <si>
    <t>713</t>
  </si>
  <si>
    <t>Izolace tepelné</t>
  </si>
  <si>
    <t>713400831R00</t>
  </si>
  <si>
    <t>Odstranění pevné izolace potrubí Izoma M bez úpravy</t>
  </si>
  <si>
    <t>Konstrukce doplňkové stavební (zámečnické)</t>
  </si>
  <si>
    <t>767999801R00</t>
  </si>
  <si>
    <t>Demontáž doplňků staveb o hmotnosti do 50 kg</t>
  </si>
  <si>
    <t>801_01 - Kácení stromů</t>
  </si>
  <si>
    <t>111251101</t>
  </si>
  <si>
    <t>Odstranění křovin a stromů s odstraněním kořenů strojně průměru kmene do 100 mm v rovině nebo ve svahu sklonu terénu do 1:5, při celkové ploše do 100 m2</t>
  </si>
  <si>
    <t>16,8+12,6+3,14" keře inv. č. E, K, M</t>
  </si>
  <si>
    <t>112151012</t>
  </si>
  <si>
    <t>Pokácení stromu volné v celku s odřezáním kmene a s odvětvením průměru kmene přes 200 do 300 mm</t>
  </si>
  <si>
    <t>1 " strom inv. č. 9</t>
  </si>
  <si>
    <t>4*3 "stromy inv. č. 15 - 19, vícekmeny - 3 kmeny/strom</t>
  </si>
  <si>
    <t>112151111</t>
  </si>
  <si>
    <t>Pokácení stromu směrové v celku s odřezáním kmene a s odvětvením průměru kmene přes 100 do 200 mm</t>
  </si>
  <si>
    <t>3 "strom č. 4, vícekmen - 3 kmeny</t>
  </si>
  <si>
    <t>2"strom č. 11, vícekmen - 2 kmeny</t>
  </si>
  <si>
    <t>112151113</t>
  </si>
  <si>
    <t>Pokácení stromu směrové v celku s odřezáním kmene a s odvětvením průměru kmene přes 300 do 400 mm</t>
  </si>
  <si>
    <t>1" strom inv. č. 13</t>
  </si>
  <si>
    <t>112151114</t>
  </si>
  <si>
    <t>Pokácení stromu směrové v celku s odřezáním kmene a s odvětvením průměru kmene přes 400 do 500 mm</t>
  </si>
  <si>
    <t>2 "stromy inv. č. 12, 20</t>
  </si>
  <si>
    <t>112151115</t>
  </si>
  <si>
    <t>Pokácení stromu směrové v celku s odřezáním kmene a s odvětvením průměru kmene přes 500 do 600 mm</t>
  </si>
  <si>
    <t>1 "strom inv. č. 3</t>
  </si>
  <si>
    <t>112201112</t>
  </si>
  <si>
    <t>Odstranění pařezu v rovině nebo na svahu do 1:5 o průměru pařezu na řezné ploše přes 200 do 300 mm</t>
  </si>
  <si>
    <t>112201113</t>
  </si>
  <si>
    <t>Odstranění pařezu v rovině nebo na svahu do 1:5 o průměru pařezu na řezné ploše přes 300 do 400 mm</t>
  </si>
  <si>
    <t>112201114</t>
  </si>
  <si>
    <t>Odstranění pařezu v rovině nebo na svahu do 1:5 o průměru pařezu na řezné ploše přes 400 do 500 mm</t>
  </si>
  <si>
    <t>112201115</t>
  </si>
  <si>
    <t>Odstranění pařezu v rovině nebo na svahu do 1:5 o průměru pařezu na řezné ploše přes 500 do 600 mm</t>
  </si>
  <si>
    <t xml:space="preserve">1 "strom inv. č.  20</t>
  </si>
  <si>
    <t>112201116</t>
  </si>
  <si>
    <t>Odstranění pařezu v rovině nebo na svahu do 1:5 o průměru pařezu na řezné ploše přes 600 do 700 mm</t>
  </si>
  <si>
    <t>1 "strom inv. č. 12</t>
  </si>
  <si>
    <t>112201117</t>
  </si>
  <si>
    <t>Odstranění pařezu v rovině nebo na svahu do 1:5 o průměru pařezu na řezné ploše přes 700 do 800 mm</t>
  </si>
  <si>
    <t>162201401</t>
  </si>
  <si>
    <t>Vodorovné přemístění větví, kmenů nebo pařezů s naložením, složením a dopravou do 1000 m větví stromů listnatých, průměru kmene přes 100 do 300 mm</t>
  </si>
  <si>
    <t>3 "strom inv. č. 4, vícekmen - 3 kmeny</t>
  </si>
  <si>
    <t>4*3 "stromy inv. č. 15 - 18, vícekmeny - 3 kmeny/strom</t>
  </si>
  <si>
    <t>162201402</t>
  </si>
  <si>
    <t>Vodorovné přemístění větví, kmenů nebo pařezů s naložením, složením a dopravou do 1000 m větví stromů listnatých, průměru kmene přes 300 do 500 mm</t>
  </si>
  <si>
    <t>2 "stromy inv. č. 13, 20</t>
  </si>
  <si>
    <t>162201405</t>
  </si>
  <si>
    <t>Vodorovné přemístění větví, kmenů nebo pařezů s naložením, složením a dopravou do 1000 m větví stromů jehličnatých, průměru kmene přes 100 do 300 mm</t>
  </si>
  <si>
    <t>1" strom inv. č. 9</t>
  </si>
  <si>
    <t>2" strom inv. č. 11 - vícekmen - 2 kmeny</t>
  </si>
  <si>
    <t>162201406</t>
  </si>
  <si>
    <t>Vodorovné přemístění větví, kmenů nebo pařezů s naložením, složením a dopravou do 1000 m větví stromů jehličnatých, průměru kmene přes 300 do 500 mm</t>
  </si>
  <si>
    <t>1" strom inv. č. 12</t>
  </si>
  <si>
    <t>162201407</t>
  </si>
  <si>
    <t>Vodorovné přemístění větví, kmenů nebo pařezů s naložením, složením a dopravou do 1000 m větví stromů jehličnatých, průměru kmene přes 500 do 700 mm</t>
  </si>
  <si>
    <t>1" strom inv. č. 3</t>
  </si>
  <si>
    <t>162201411</t>
  </si>
  <si>
    <t>Vodorovné přemístění větví, kmenů nebo pařezů s naložením, složením a dopravou do 1000 m kmenů stromů listnatých, průměru přes 100 do 300 mm</t>
  </si>
  <si>
    <t>162201412</t>
  </si>
  <si>
    <t>Vodorovné přemístění větví, kmenů nebo pařezů s naložením, složením a dopravou do 1000 m kmenů stromů listnatých, průměru přes 300 do 500 mm</t>
  </si>
  <si>
    <t>162201415</t>
  </si>
  <si>
    <t>Vodorovné přemístění větví, kmenů nebo pařezů s naložením, složením a dopravou do 1000 m kmenů stromů jehličnatých, průměru přes 100 do 300 mm</t>
  </si>
  <si>
    <t>162201416</t>
  </si>
  <si>
    <t>Vodorovné přemístění větví, kmenů nebo pařezů s naložením, složením a dopravou do 1000 m kmenů stromů jehličnatých, průměru přes 300 do 500 mm</t>
  </si>
  <si>
    <t>162201417</t>
  </si>
  <si>
    <t>Vodorovné přemístění větví, kmenů nebo pařezů s naložením, složením a dopravou do 1000 m kmenů stromů jehličnatých, průměru přes 500 do 700 mm</t>
  </si>
  <si>
    <t>162201421</t>
  </si>
  <si>
    <t>Vodorovné přemístění větví, kmenů nebo pařezů s naložením, složením a dopravou do 1000 m pařezů kmenů, průměru přes 100 do 300 mm</t>
  </si>
  <si>
    <t>162201422</t>
  </si>
  <si>
    <t>Vodorovné přemístění větví, kmenů nebo pařezů s naložením, složením a dopravou do 1000 m pařezů kmenů, průměru přes 300 do 500 mm</t>
  </si>
  <si>
    <t>162201423</t>
  </si>
  <si>
    <t>Vodorovné přemístění větví, kmenů nebo pařezů s naložením, složením a dopravou do 1000 m pařezů kmenů, průměru přes 500 do 700 mm</t>
  </si>
  <si>
    <t>162301501</t>
  </si>
  <si>
    <t>Vodorovné přemístění smýcených křovin do průměru kmene 100 mm na vzdálenost do 5 000 m</t>
  </si>
  <si>
    <t>162301931</t>
  </si>
  <si>
    <t>Vodorovné přemístění větví, kmenů nebo pařezů s naložením, složením a dopravou Příplatek k cenám za každých dalších i započatých 1000 m přes 1000 m větví stromů listnatých, průměru kmene přes 100 do 300 mm</t>
  </si>
  <si>
    <t>15*5 "Přepočtené koeficientem množství</t>
  </si>
  <si>
    <t>162301932</t>
  </si>
  <si>
    <t>Vodorovné přemístění větví, kmenů nebo pařezů s naložením, složením a dopravou Příplatek k cenám za každých dalších i započatých 1000 m přes 1000 m větví stromů listnatých, průměru kmene přes 300 do 500 mm</t>
  </si>
  <si>
    <t>162301941</t>
  </si>
  <si>
    <t>Vodorovné přemístění větví, kmenů nebo pařezů s naložením, složením a dopravou Příplatek k cenám za každých dalších i započatých 1000 m přes 1000 m větví stromů jehličnatých, o průměru kmene přes 100 do 300 mm</t>
  </si>
  <si>
    <t>3*5 "Přepočtené koeficientem množství</t>
  </si>
  <si>
    <t>162301942</t>
  </si>
  <si>
    <t>Vodorovné přemístění větví, kmenů nebo pařezů s naložením, složením a dopravou Příplatek k cenám za každých dalších i započatých 1000 m přes 1000 m větví stromů jehličnatých, o průměru kmene přes 300 do 500 mm</t>
  </si>
  <si>
    <t>162301943</t>
  </si>
  <si>
    <t>Vodorovné přemístění větví, kmenů nebo pařezů s naložením, složením a dopravou Příplatek k cenám za každých dalších i započatých 1000 m přes 1000 m větví stromů jehličnatých, o průměru kmene přes 500 do 700 mm</t>
  </si>
  <si>
    <t>162301951</t>
  </si>
  <si>
    <t>Vodorovné přemístění větví, kmenů nebo pařezů s naložením, složením a dopravou Příplatek k cenám za každých dalších i započatých 1000 m přes 1000 m kmenů stromů listnatých, o průměru přes 100 do 300 mm</t>
  </si>
  <si>
    <t>162301952</t>
  </si>
  <si>
    <t>Vodorovné přemístění větví, kmenů nebo pařezů s naložením, složením a dopravou Příplatek k cenám za každých dalších i započatých 1000 m přes 1000 m kmenů stromů listnatých, o průměru přes 300 do 500 mm</t>
  </si>
  <si>
    <t>162301961</t>
  </si>
  <si>
    <t>Vodorovné přemístění větví, kmenů nebo pařezů s naložením, složením a dopravou Příplatek k cenám za každých dalších i započatých 1000 m přes 1000 m kmenů stromů jehličnatých, průměru přes 100 do 300 mm</t>
  </si>
  <si>
    <t>162301962</t>
  </si>
  <si>
    <t>Vodorovné přemístění větví, kmenů nebo pařezů s naložením, složením a dopravou Příplatek k cenám za každých dalších i započatých 1000 m přes 1000 m kmenů stromů jehličnatých, průměru přes 300 do 500 mm</t>
  </si>
  <si>
    <t>162301963</t>
  </si>
  <si>
    <t>Vodorovné přemístění větví, kmenů nebo pařezů s naložením, složením a dopravou Příplatek k cenám za každých dalších i započatých 1000 m přes 1000 m kmenů stromů jehličnatých, průměru přes 500 do 700 mm</t>
  </si>
  <si>
    <t>162301971</t>
  </si>
  <si>
    <t>Vodorovné přemístění větví, kmenů nebo pařezů s naložením, složením a dopravou Příplatek k cenám za každých dalších i započatých 1000 m přes 1000 m pařezů kmenů, průměru přes 100 do 300 mm</t>
  </si>
  <si>
    <t>18*5 "Přepočtené koeficientem množství</t>
  </si>
  <si>
    <t>162301972</t>
  </si>
  <si>
    <t>Vodorovné přemístění větví, kmenů nebo pařezů s naložením, složením a dopravou Příplatek k cenám za každých dalších i započatých 1000 m přes 1000 m pařezů kmenů, průměru přes 300 do 500 mm</t>
  </si>
  <si>
    <t>162301973</t>
  </si>
  <si>
    <t>Vodorovné přemístění větví, kmenů nebo pařezů s naložením, složením a dopravou Příplatek k cenám za každých dalších i započatých 1000 m přes 1000 m pařezů kmenů, průměru přes 500 do 700 mm</t>
  </si>
  <si>
    <t>R1</t>
  </si>
  <si>
    <t>Poplatek za skládkovné - větve, kmeny</t>
  </si>
  <si>
    <t xml:space="preserve">5 *0,85 "odhadovaný objem  pokácených stromů, 5 m3, koef. 0,85</t>
  </si>
  <si>
    <t>1*0,85 "odhadovaný objem pokácených keřů, koef. 0,85</t>
  </si>
  <si>
    <t>R2</t>
  </si>
  <si>
    <t>Poplatek za skládkovné - pařezy</t>
  </si>
  <si>
    <t>1*0,85 " odhadovaný objem 1 m3, index 0,85</t>
  </si>
  <si>
    <t>801_02 - Výsadba stromů</t>
  </si>
  <si>
    <t>02 - Specifikace rostlin</t>
  </si>
  <si>
    <t>183101221</t>
  </si>
  <si>
    <t>Hloubení jamek pro vysazování rostlin v zemině skupiny 1 až 4 s výměnou půdy z 50% v rovině nebo na svahu do 1:5, objemu přes 0,40 do 1,00 m3</t>
  </si>
  <si>
    <t>10321100</t>
  </si>
  <si>
    <t>zahradní substrát pro výsadbu VL</t>
  </si>
  <si>
    <t>32*0,5 "Přepočtené koeficientem množství</t>
  </si>
  <si>
    <t>184102116</t>
  </si>
  <si>
    <t>Výsadba dřeviny s balem do předem vyhloubené jamky se zalitím v rovině nebo na svahu do 1:5, při průměru balu přes 600 do 800 mm</t>
  </si>
  <si>
    <t>184215133</t>
  </si>
  <si>
    <t>Ukotvení dřeviny kůly v rovině nebo na svahu do 1:5 třemi kůly, délky přes 2 do 3 m</t>
  </si>
  <si>
    <t>60591255R</t>
  </si>
  <si>
    <t>kůl vyvazovací dřevěný impregnovaný D 6cm dl 2,5m</t>
  </si>
  <si>
    <t>32*3 "Přepočtené koeficientem množství</t>
  </si>
  <si>
    <t>Úvazek bavlněný, šířka 30 mm, balení po 50 bm</t>
  </si>
  <si>
    <t>32*3 " 3 m/strom kotvený 3 kůly</t>
  </si>
  <si>
    <t>Vyvazovací příčka, půl kůlu, pr. 7 cm, d 60 cm, impregnovaný</t>
  </si>
  <si>
    <t>32*3 " stromy kotvené 3 kůly</t>
  </si>
  <si>
    <t>184215413</t>
  </si>
  <si>
    <t>Zhotovení závlahové mísy u solitérních dřevin v rovině nebo na svahu do 1:5, o průměru mísy přes 1 m</t>
  </si>
  <si>
    <t>184801121</t>
  </si>
  <si>
    <t>Ošetření vysazených dřevin solitérních v rovině nebo na svahu do 1:5</t>
  </si>
  <si>
    <t>184911421</t>
  </si>
  <si>
    <t>Mulčování vysazených rostlin mulčovací kůrou, tl. do 100 mm v rovině nebo na svahu do 1:5</t>
  </si>
  <si>
    <t>10391100</t>
  </si>
  <si>
    <t>kůra mulčovací VL</t>
  </si>
  <si>
    <t xml:space="preserve">32*0,1 </t>
  </si>
  <si>
    <t>185802114R</t>
  </si>
  <si>
    <t>Hnojení půdy nebo trávníku v rovině nebo na svahu do 1:5 umělým hnojivem s rozdělením k jednotlivým rostlinám</t>
  </si>
  <si>
    <t>32*(50/1000) " 5 ks/strom, 1 tableta 10 g</t>
  </si>
  <si>
    <t>185804311</t>
  </si>
  <si>
    <t>Zalití rostlin vodou plochy záhonů jednotlivě do 20 m2</t>
  </si>
  <si>
    <t>32*0,100" zálivka 100l/strom, prolití jámy</t>
  </si>
  <si>
    <t>32*0,05" zálivka 50l/strom, po výsadbě</t>
  </si>
  <si>
    <t>R3</t>
  </si>
  <si>
    <t>Výživné tablety s pomalým uvolňováním hnojiv, 10 g/1 tableta, vč. aplikace</t>
  </si>
  <si>
    <t>R4</t>
  </si>
  <si>
    <t>Dopravné náklady</t>
  </si>
  <si>
    <t>kpl.</t>
  </si>
  <si>
    <t>R5</t>
  </si>
  <si>
    <t>Ochranný nátěr kmene</t>
  </si>
  <si>
    <t xml:space="preserve">(0,32*32)*0,85 " listnaté stromy, 850 g/m2, plocha nátěru kmene  0,32 m2</t>
  </si>
  <si>
    <t>998231311</t>
  </si>
  <si>
    <t>Přesun hmot pro sadovnické a krajinářské úpravy strojně dopravní vzdálenost do 5000 m</t>
  </si>
  <si>
    <t>02</t>
  </si>
  <si>
    <t>Specifikace rostlin</t>
  </si>
  <si>
    <t>M001</t>
  </si>
  <si>
    <t>Acer freemanii 'Autumn Blaze' 14/16, zb</t>
  </si>
  <si>
    <t>M002</t>
  </si>
  <si>
    <t>Acer platanoides 'Crimson King', 16/18, zb</t>
  </si>
  <si>
    <t>M003</t>
  </si>
  <si>
    <t>Acer saccharinum, 18/20, zb</t>
  </si>
  <si>
    <t>M004</t>
  </si>
  <si>
    <t>Aesculus carnea 'Briotii', 16/18, zb</t>
  </si>
  <si>
    <t>M005</t>
  </si>
  <si>
    <t>Parrotia persica 14/16, zb</t>
  </si>
  <si>
    <t>M006</t>
  </si>
  <si>
    <t>Prunus serrulata 'Sunset Boulevard', 10/12, K30</t>
  </si>
  <si>
    <t>M007</t>
  </si>
  <si>
    <t>Prunus padus 'Watereri', 14/16, zb</t>
  </si>
  <si>
    <t>M008</t>
  </si>
  <si>
    <t>Prunus x subhirtella 'Fukubana', 16/18, zb</t>
  </si>
  <si>
    <t>M009</t>
  </si>
  <si>
    <t xml:space="preserve">Tilia tomentosa,  18/20, zb</t>
  </si>
  <si>
    <t>801_03 - Založení štěrkových záhonů</t>
  </si>
  <si>
    <t>119005122</t>
  </si>
  <si>
    <t>Vytyčení výsadeb s rozmístěním rostlin dle projektové dokumentace zapojených nebo v záhonu, plochy přes 10 do 100 m2 do plochy individuálně</t>
  </si>
  <si>
    <t>183111111</t>
  </si>
  <si>
    <t>Hloubení jamek pro vysazování rostlin v zemině skupiny 1 až 4 bez výměny půdy v rovině nebo na svahu do 1:5, objemu do 0,002 m3</t>
  </si>
  <si>
    <t>120 "trvalky k9 - k14</t>
  </si>
  <si>
    <t>183111112</t>
  </si>
  <si>
    <t>Hloubení jamek pro vysazování rostlin v zemině skupiny 1 až 4 bez výměny půdy v rovině nebo na svahu do 1:5, objemu přes 0,002 do 0,005 m3</t>
  </si>
  <si>
    <t>1227"keře vel. K2 - K3</t>
  </si>
  <si>
    <t>183111113</t>
  </si>
  <si>
    <t>Hloubení jamek pro vysazování rostlin v zemině skupiny 1 až 4 bez výměny půdy v rovině nebo na svahu do 1:5, objemu přes 0,005 do 0,01 m3</t>
  </si>
  <si>
    <t>7 "trvalky, C5</t>
  </si>
  <si>
    <t>57 "keře vel. K4 - K7,5</t>
  </si>
  <si>
    <t>183205112</t>
  </si>
  <si>
    <t>Založení záhonu pro výsadbu rostlin v rovině nebo na svahu do 1:5 v zemině skupiny 3</t>
  </si>
  <si>
    <t>183211322</t>
  </si>
  <si>
    <t>Výsadba květin do připravené půdy se zalitím do připravené půdy, se zalitím květin krytokořenných o průměru kontejneru přes 80 do 120 mm</t>
  </si>
  <si>
    <t>120 " trvalky k9 - k14</t>
  </si>
  <si>
    <t>183211323</t>
  </si>
  <si>
    <t>Výsadba květin do připravené půdy se zalitím do připravené půdy, se zalitím květin krytokořenných o průměru kontejneru přes 120 do 250 mm</t>
  </si>
  <si>
    <t>183403113</t>
  </si>
  <si>
    <t>Obdělání půdy frézováním v rovině nebo na svahu do 1:5</t>
  </si>
  <si>
    <t>183403153</t>
  </si>
  <si>
    <t>Obdělání půdy hrabáním v rovině nebo na svahu do 1:5</t>
  </si>
  <si>
    <t>184102111</t>
  </si>
  <si>
    <t>Výsadba dřeviny s balem do předem vyhloubené jamky se zalitím v rovině nebo na svahu do 1:5, při průměru balu přes 100 do 200 mm</t>
  </si>
  <si>
    <t>1227 " keře vel. K2 - K3</t>
  </si>
  <si>
    <t>184102112</t>
  </si>
  <si>
    <t>Výsadba dřeviny s balem do předem vyhloubené jamky se zalitím v rovině nebo na svahu do 1:5, při průměru balu přes 200 do 300 mm</t>
  </si>
  <si>
    <t>38 "keře vel. K4-K5</t>
  </si>
  <si>
    <t>184102113</t>
  </si>
  <si>
    <t>Výsadba dřeviny s balem do předem vyhloubené jamky se zalitím v rovině nebo na svahu do 1:5, při průměru balu přes 300 do 400 mm</t>
  </si>
  <si>
    <t>19 "keře vel. K7,5</t>
  </si>
  <si>
    <t>184911161</t>
  </si>
  <si>
    <t>Mulčování záhonů kačírkem nebo drceným kamenivem tloušťky mulče přes 50 do 100 mm v rovině nebo na svahu do 1:5</t>
  </si>
  <si>
    <t>58343903</t>
  </si>
  <si>
    <t>kamenivo drcené hrubé frakce 11/16</t>
  </si>
  <si>
    <t>184911311</t>
  </si>
  <si>
    <t>Položení mulčovací textilie proti prorůstání plevelů kolem vysázených rostlin v rovině nebo na svahu do 1:5</t>
  </si>
  <si>
    <t>69311191</t>
  </si>
  <si>
    <t>textilie mulčovací netkaná PP 80g/m2</t>
  </si>
  <si>
    <t>341,86*1,1 "Přepočtené koeficientem množství</t>
  </si>
  <si>
    <t>185802112</t>
  </si>
  <si>
    <t>Hnojení půdy nebo trávníku v rovině nebo na svahu do 1:5 vitahumem, kompostem nebo chlévskou mrvou</t>
  </si>
  <si>
    <t>341,86*0,15 "doplnění substrátu tl. 15 cm</t>
  </si>
  <si>
    <t>185802113</t>
  </si>
  <si>
    <t>Hnojení půdy nebo trávníku v rovině nebo na svahu do 1:5 umělým hnojivem na široko</t>
  </si>
  <si>
    <t>341,86*0,00002 " hnojení minerálním hnojivem, 20 g/m2</t>
  </si>
  <si>
    <t>25111112</t>
  </si>
  <si>
    <t>hnojivo NPK</t>
  </si>
  <si>
    <t>341,86*0,02 " hnojení minerálním hnojivem, 20 g/m2</t>
  </si>
  <si>
    <t>185804312</t>
  </si>
  <si>
    <t>Zalití rostlin vodou plochy záhonů jednotlivě přes 20 m2</t>
  </si>
  <si>
    <t>341,86*0,01 " zálivka 10 l/m2</t>
  </si>
  <si>
    <t>M010</t>
  </si>
  <si>
    <t>Buddleja 'Buzz' Wine', 100-125, K7,5</t>
  </si>
  <si>
    <t>M011</t>
  </si>
  <si>
    <t>Buddleja davidii Free Petite 'Lavender Flow', 100 - 125, K7,5</t>
  </si>
  <si>
    <t>M012</t>
  </si>
  <si>
    <t>Cotoneaster microphyllus 'Streib´s Findling', 15-20, K1,5</t>
  </si>
  <si>
    <t>M013</t>
  </si>
  <si>
    <t>Deutzia 'Yuki Cherry Blossom', 30-40, K4</t>
  </si>
  <si>
    <t>M014</t>
  </si>
  <si>
    <t>Paeonia suffruticosa 'Purple', K5</t>
  </si>
  <si>
    <t>M015</t>
  </si>
  <si>
    <t>Physocarpus opulifolius 'Amber Jubilee', 60-80, K5</t>
  </si>
  <si>
    <t>M016</t>
  </si>
  <si>
    <t>Rosa Kordes 'Bentheimer Gold', K2</t>
  </si>
  <si>
    <t>M017</t>
  </si>
  <si>
    <t>Rosa Kordes 'Knirps', K2</t>
  </si>
  <si>
    <t>M018</t>
  </si>
  <si>
    <t>Rosa 'Little Sunset', K2</t>
  </si>
  <si>
    <t>M019</t>
  </si>
  <si>
    <t>Rosa MK 'Pink Meidiland', K3</t>
  </si>
  <si>
    <t>M020</t>
  </si>
  <si>
    <t>Rosa ‘Rosy Boom Mini', K3</t>
  </si>
  <si>
    <t>M021</t>
  </si>
  <si>
    <t>Rosa VK 'Augusta Luise', K2</t>
  </si>
  <si>
    <t>M022</t>
  </si>
  <si>
    <t>Rosa 'William Shakespeare', K2</t>
  </si>
  <si>
    <t>M023</t>
  </si>
  <si>
    <t>Spiraea betulifolia 'Tor', 20-30, K2,5</t>
  </si>
  <si>
    <t>M024</t>
  </si>
  <si>
    <t>Spiraea betulifolia 'Tor Gold', 20-30, K2,5</t>
  </si>
  <si>
    <t>M025</t>
  </si>
  <si>
    <t>Euphorbia polychroma, k9</t>
  </si>
  <si>
    <t>M026</t>
  </si>
  <si>
    <t>Miscanthus sinensis 'Kleine Fontäne', C5</t>
  </si>
  <si>
    <t>M027</t>
  </si>
  <si>
    <t>Panicum virgatum 'Heavy Metal', k9</t>
  </si>
  <si>
    <t>M028</t>
  </si>
  <si>
    <t>Pennisetum alopecuroides 'Japonicum', K14</t>
  </si>
  <si>
    <t>M029</t>
  </si>
  <si>
    <t>Sesleria autumnalis, k9</t>
  </si>
  <si>
    <t>801_04 - Založení trávníku</t>
  </si>
  <si>
    <t>181411131</t>
  </si>
  <si>
    <t>Založení trávníku na půdě předem připravené plochy do 1000 m2 výsevem včetně utažení parkového v rovině nebo na svahu do 1:5</t>
  </si>
  <si>
    <t>00572410</t>
  </si>
  <si>
    <t>osivo směs travní parková</t>
  </si>
  <si>
    <t>3951,5*0,03 "nově zakládaný trávník, výsevek 30 g/m2</t>
  </si>
  <si>
    <t>182303111</t>
  </si>
  <si>
    <t>Doplnění zeminy nebo substrátu na travnatých plochách tloušťky do 50 mm v rovině nebo na svahu do 1:5</t>
  </si>
  <si>
    <t>10371500</t>
  </si>
  <si>
    <t>substrát pro trávníky VL</t>
  </si>
  <si>
    <t>3951,5*0,1</t>
  </si>
  <si>
    <t>3951,5*2 "Přepočtené koeficientem množství</t>
  </si>
  <si>
    <t>183403151</t>
  </si>
  <si>
    <t>Obdělání půdy smykováním v rovině nebo na svahu do 1:5</t>
  </si>
  <si>
    <t>3951,5*3 "Přepočtené koeficientem množství</t>
  </si>
  <si>
    <t>183403161</t>
  </si>
  <si>
    <t>Obdělání půdy válením v rovině nebo na svahu do 1:5</t>
  </si>
  <si>
    <t>184813511</t>
  </si>
  <si>
    <t>Chemické odplevelení půdy před založením kultury, trávníku nebo zpevněných ploch ručně o jakékoli výměře postřikem na široko v rovině nebo na svahu do 1:5</t>
  </si>
  <si>
    <t>25234001</t>
  </si>
  <si>
    <t>herbicid totální systémový neselektivní</t>
  </si>
  <si>
    <t>litr</t>
  </si>
  <si>
    <t>3951,5*(4/10000) "dávka 4 l/ha</t>
  </si>
  <si>
    <t>184854215</t>
  </si>
  <si>
    <t>Zapracování příměsí do půdy frézováním do hloubky 150 mm v rovině nebo na svahu do 1:5 přes 500 m2</t>
  </si>
  <si>
    <t>M1</t>
  </si>
  <si>
    <t>Půdní kondicioner pro trávníky</t>
  </si>
  <si>
    <t>(3951,5*0,1)/25 " aplikační dávka 100g/m2 zapravený do půdy, balení 25 kg</t>
  </si>
  <si>
    <t xml:space="preserve">3951,5*0,00002" přihnojení  minerálním hnojivem, 20g/m2</t>
  </si>
  <si>
    <t>25191155</t>
  </si>
  <si>
    <t>hnojivo průmyslové</t>
  </si>
  <si>
    <t>3951,5*0,02 " repasovaný trávník, 20g/m2</t>
  </si>
  <si>
    <t>3951,5*0,01 "dávka 10l/m2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</si>
</sst>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7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4" fillId="0" borderId="22" xfId="0" applyFont="1" applyBorder="1" applyAlignment="1" applyProtection="1">
      <alignment horizontal="center" vertical="center"/>
    </xf>
    <xf numFmtId="49" fontId="34" fillId="0" borderId="22" xfId="0" applyNumberFormat="1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167" fontId="34" fillId="0" borderId="22" xfId="0" applyNumberFormat="1" applyFont="1" applyBorder="1" applyAlignment="1" applyProtection="1">
      <alignment vertical="center"/>
    </xf>
    <xf numFmtId="4" fontId="34" fillId="2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</xf>
    <xf numFmtId="0" fontId="35" fillId="0" borderId="22" xfId="0" applyFont="1" applyBorder="1" applyAlignment="1" applyProtection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167" fontId="21" fillId="2" borderId="22" xfId="0" applyNumberFormat="1" applyFont="1" applyFill="1" applyBorder="1" applyAlignment="1" applyProtection="1">
      <alignment vertical="center"/>
      <protection locked="0"/>
    </xf>
    <xf numFmtId="0" fontId="10" fillId="0" borderId="19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34" fillId="2" borderId="19" xfId="0" applyFont="1" applyFill="1" applyBorder="1" applyAlignment="1" applyProtection="1">
      <alignment horizontal="left" vertical="center"/>
      <protection locked="0"/>
    </xf>
    <xf numFmtId="0" fontId="34" fillId="0" borderId="20" xfId="0" applyFont="1" applyBorder="1" applyAlignment="1" applyProtection="1">
      <alignment horizontal="center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styles" Target="styles.xml" /><Relationship Id="rId14" Type="http://schemas.openxmlformats.org/officeDocument/2006/relationships/theme" Target="theme/theme1.xml" /><Relationship Id="rId15" Type="http://schemas.openxmlformats.org/officeDocument/2006/relationships/calcChain" Target="calcChain.xml" /><Relationship Id="rId1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10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1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1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9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10.xml.rels>&#65279;<?xml version="1.0" encoding="utf-8"?><Relationships xmlns="http://schemas.openxmlformats.org/package/2006/relationships"><Relationship Id="rId1" Type="http://schemas.openxmlformats.org/officeDocument/2006/relationships/drawing" Target="../drawings/drawing10.xml" /></Relationships>
</file>

<file path=xl/worksheets/_rels/sheet11.xml.rels>&#65279;<?xml version="1.0" encoding="utf-8"?><Relationships xmlns="http://schemas.openxmlformats.org/package/2006/relationships"><Relationship Id="rId1" Type="http://schemas.openxmlformats.org/officeDocument/2006/relationships/drawing" Target="../drawings/drawing11.xml" /></Relationships>
</file>

<file path=xl/worksheets/_rels/sheet12.xml.rels>&#65279;<?xml version="1.0" encoding="utf-8"?><Relationships xmlns="http://schemas.openxmlformats.org/package/2006/relationships"><Relationship Id="rId1" Type="http://schemas.openxmlformats.org/officeDocument/2006/relationships/drawing" Target="../drawings/drawing12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drawing" Target="../drawings/drawing8.xml" /></Relationships>
</file>

<file path=xl/worksheets/_rels/sheet9.xml.rels>&#65279;<?xml version="1.0" encoding="utf-8"?><Relationships xmlns="http://schemas.openxmlformats.org/package/2006/relationships"><Relationship Id="rId1" Type="http://schemas.openxmlformats.org/officeDocument/2006/relationships/drawing" Target="../drawings/drawing9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19</v>
      </c>
      <c r="AL7" s="21"/>
      <c r="AM7" s="21"/>
      <c r="AN7" s="26" t="s">
        <v>1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22</v>
      </c>
      <c r="AL8" s="21"/>
      <c r="AM8" s="21"/>
      <c r="AN8" s="32" t="s">
        <v>23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25</v>
      </c>
      <c r="AL10" s="21"/>
      <c r="AM10" s="21"/>
      <c r="AN10" s="26" t="s">
        <v>1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21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26</v>
      </c>
      <c r="AL11" s="21"/>
      <c r="AM11" s="21"/>
      <c r="AN11" s="26" t="s">
        <v>1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27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25</v>
      </c>
      <c r="AL13" s="21"/>
      <c r="AM13" s="21"/>
      <c r="AN13" s="33" t="s">
        <v>28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28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26</v>
      </c>
      <c r="AL14" s="21"/>
      <c r="AM14" s="21"/>
      <c r="AN14" s="33" t="s">
        <v>28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29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25</v>
      </c>
      <c r="AL16" s="21"/>
      <c r="AM16" s="21"/>
      <c r="AN16" s="26" t="s">
        <v>1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21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26</v>
      </c>
      <c r="AL17" s="21"/>
      <c r="AM17" s="21"/>
      <c r="AN17" s="26" t="s">
        <v>1</v>
      </c>
      <c r="AO17" s="21"/>
      <c r="AP17" s="21"/>
      <c r="AQ17" s="21"/>
      <c r="AR17" s="19"/>
      <c r="BE17" s="30"/>
      <c r="BS17" s="16" t="s">
        <v>4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30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25</v>
      </c>
      <c r="AL19" s="21"/>
      <c r="AM19" s="21"/>
      <c r="AN19" s="26" t="s">
        <v>1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21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26</v>
      </c>
      <c r="AL20" s="21"/>
      <c r="AM20" s="21"/>
      <c r="AN20" s="26" t="s">
        <v>1</v>
      </c>
      <c r="AO20" s="21"/>
      <c r="AP20" s="21"/>
      <c r="AQ20" s="21"/>
      <c r="AR20" s="19"/>
      <c r="BE20" s="30"/>
      <c r="BS20" s="16" t="s">
        <v>4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31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16.5" customHeight="1">
      <c r="B23" s="20"/>
      <c r="C23" s="21"/>
      <c r="D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32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33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34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35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36</v>
      </c>
      <c r="E29" s="46"/>
      <c r="F29" s="31" t="s">
        <v>37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ROUND(AZ94,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ROUND(AV94, 2)</f>
        <v>0</v>
      </c>
      <c r="AL29" s="46"/>
      <c r="AM29" s="46"/>
      <c r="AN29" s="46"/>
      <c r="AO29" s="46"/>
      <c r="AP29" s="46"/>
      <c r="AQ29" s="46"/>
      <c r="AR29" s="49"/>
      <c r="BE29" s="50"/>
    </row>
    <row r="30" s="3" customFormat="1" ht="14.4" customHeight="1">
      <c r="A30" s="3"/>
      <c r="B30" s="45"/>
      <c r="C30" s="46"/>
      <c r="D30" s="46"/>
      <c r="E30" s="46"/>
      <c r="F30" s="31" t="s">
        <v>38</v>
      </c>
      <c r="G30" s="46"/>
      <c r="H30" s="46"/>
      <c r="I30" s="46"/>
      <c r="J30" s="46"/>
      <c r="K30" s="46"/>
      <c r="L30" s="47">
        <v>0.12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ROUND(BA94,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ROUND(AW94, 2)</f>
        <v>0</v>
      </c>
      <c r="AL30" s="46"/>
      <c r="AM30" s="46"/>
      <c r="AN30" s="46"/>
      <c r="AO30" s="46"/>
      <c r="AP30" s="46"/>
      <c r="AQ30" s="46"/>
      <c r="AR30" s="49"/>
      <c r="BE30" s="50"/>
    </row>
    <row r="31" hidden="1" s="3" customFormat="1" ht="14.4" customHeight="1">
      <c r="A31" s="3"/>
      <c r="B31" s="45"/>
      <c r="C31" s="46"/>
      <c r="D31" s="46"/>
      <c r="E31" s="46"/>
      <c r="F31" s="31" t="s">
        <v>39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ROUND(BB94,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E31" s="50"/>
    </row>
    <row r="32" hidden="1" s="3" customFormat="1" ht="14.4" customHeight="1">
      <c r="A32" s="3"/>
      <c r="B32" s="45"/>
      <c r="C32" s="46"/>
      <c r="D32" s="46"/>
      <c r="E32" s="46"/>
      <c r="F32" s="31" t="s">
        <v>40</v>
      </c>
      <c r="G32" s="46"/>
      <c r="H32" s="46"/>
      <c r="I32" s="46"/>
      <c r="J32" s="46"/>
      <c r="K32" s="46"/>
      <c r="L32" s="47">
        <v>0.12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ROUND(BC94,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E32" s="50"/>
    </row>
    <row r="33" hidden="1" s="3" customFormat="1" ht="14.4" customHeight="1">
      <c r="A33" s="3"/>
      <c r="B33" s="45"/>
      <c r="C33" s="46"/>
      <c r="D33" s="46"/>
      <c r="E33" s="46"/>
      <c r="F33" s="31" t="s">
        <v>41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ROUND(BD94,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E33" s="50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0"/>
    </row>
    <row r="35" s="2" customFormat="1" ht="25.92" customHeight="1">
      <c r="A35" s="37"/>
      <c r="B35" s="38"/>
      <c r="C35" s="51"/>
      <c r="D35" s="52" t="s">
        <v>42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43</v>
      </c>
      <c r="U35" s="53"/>
      <c r="V35" s="53"/>
      <c r="W35" s="53"/>
      <c r="X35" s="55" t="s">
        <v>44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14.4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3"/>
      <c r="BE37" s="37"/>
    </row>
    <row r="38" s="1" customFormat="1" ht="14.4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="1" customFormat="1" ht="14.4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="1" customFormat="1" ht="14.4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="1" customFormat="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="1" customFormat="1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="1" customFormat="1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="1" customFormat="1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="1" customFormat="1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="1" customFormat="1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="1" customFormat="1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="1" customFormat="1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="2" customFormat="1" ht="14.4" customHeight="1">
      <c r="B49" s="58"/>
      <c r="C49" s="59"/>
      <c r="D49" s="60" t="s">
        <v>45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46</v>
      </c>
      <c r="AI49" s="61"/>
      <c r="AJ49" s="61"/>
      <c r="AK49" s="61"/>
      <c r="AL49" s="61"/>
      <c r="AM49" s="61"/>
      <c r="AN49" s="61"/>
      <c r="AO49" s="61"/>
      <c r="AP49" s="59"/>
      <c r="AQ49" s="59"/>
      <c r="AR49" s="62"/>
    </row>
    <row r="50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="2" customFormat="1">
      <c r="A60" s="37"/>
      <c r="B60" s="38"/>
      <c r="C60" s="39"/>
      <c r="D60" s="63" t="s">
        <v>47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63" t="s">
        <v>48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63" t="s">
        <v>47</v>
      </c>
      <c r="AI60" s="41"/>
      <c r="AJ60" s="41"/>
      <c r="AK60" s="41"/>
      <c r="AL60" s="41"/>
      <c r="AM60" s="63" t="s">
        <v>48</v>
      </c>
      <c r="AN60" s="41"/>
      <c r="AO60" s="41"/>
      <c r="AP60" s="39"/>
      <c r="AQ60" s="39"/>
      <c r="AR60" s="43"/>
      <c r="BE60" s="37"/>
    </row>
    <row r="61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="2" customFormat="1">
      <c r="A64" s="37"/>
      <c r="B64" s="38"/>
      <c r="C64" s="39"/>
      <c r="D64" s="60" t="s">
        <v>49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0" t="s">
        <v>50</v>
      </c>
      <c r="AI64" s="64"/>
      <c r="AJ64" s="64"/>
      <c r="AK64" s="64"/>
      <c r="AL64" s="64"/>
      <c r="AM64" s="64"/>
      <c r="AN64" s="64"/>
      <c r="AO64" s="64"/>
      <c r="AP64" s="39"/>
      <c r="AQ64" s="39"/>
      <c r="AR64" s="43"/>
      <c r="BE64" s="37"/>
    </row>
    <row r="6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="2" customFormat="1">
      <c r="A75" s="37"/>
      <c r="B75" s="38"/>
      <c r="C75" s="39"/>
      <c r="D75" s="63" t="s">
        <v>47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63" t="s">
        <v>48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63" t="s">
        <v>47</v>
      </c>
      <c r="AI75" s="41"/>
      <c r="AJ75" s="41"/>
      <c r="AK75" s="41"/>
      <c r="AL75" s="41"/>
      <c r="AM75" s="63" t="s">
        <v>48</v>
      </c>
      <c r="AN75" s="41"/>
      <c r="AO75" s="41"/>
      <c r="AP75" s="39"/>
      <c r="AQ75" s="39"/>
      <c r="AR75" s="43"/>
      <c r="BE75" s="37"/>
    </row>
    <row r="76" s="2" customForma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3"/>
      <c r="BE76" s="37"/>
    </row>
    <row r="77" s="2" customFormat="1" ht="6.96" customHeight="1">
      <c r="A77" s="37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43"/>
      <c r="BE77" s="37"/>
    </row>
    <row r="81" s="2" customFormat="1" ht="6.96" customHeight="1">
      <c r="A81" s="37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43"/>
      <c r="BE81" s="37"/>
    </row>
    <row r="82" s="2" customFormat="1" ht="24.96" customHeight="1">
      <c r="A82" s="37"/>
      <c r="B82" s="38"/>
      <c r="C82" s="22" t="s">
        <v>51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3"/>
      <c r="B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3"/>
      <c r="BE83" s="37"/>
    </row>
    <row r="84" s="4" customFormat="1" ht="12" customHeight="1">
      <c r="A84" s="4"/>
      <c r="B84" s="69"/>
      <c r="C84" s="31" t="s">
        <v>13</v>
      </c>
      <c r="D84" s="70"/>
      <c r="E84" s="70"/>
      <c r="F84" s="70"/>
      <c r="G84" s="70"/>
      <c r="H84" s="70"/>
      <c r="I84" s="70"/>
      <c r="J84" s="70"/>
      <c r="K84" s="70"/>
      <c r="L84" s="70" t="str">
        <f>K5</f>
        <v>2519J</v>
      </c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1"/>
      <c r="BE84" s="4"/>
    </row>
    <row r="85" s="5" customFormat="1" ht="36.96" customHeight="1">
      <c r="A85" s="5"/>
      <c r="B85" s="72"/>
      <c r="C85" s="73" t="s">
        <v>16</v>
      </c>
      <c r="D85" s="74"/>
      <c r="E85" s="74"/>
      <c r="F85" s="74"/>
      <c r="G85" s="74"/>
      <c r="H85" s="74"/>
      <c r="I85" s="74"/>
      <c r="J85" s="74"/>
      <c r="K85" s="74"/>
      <c r="L85" s="75" t="str">
        <f>K6</f>
        <v>Rekonstrukce sidliště Spáleniště, II.etapa, Cheb - rozpočet</v>
      </c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6"/>
      <c r="BE85" s="5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3"/>
      <c r="BE86" s="37"/>
    </row>
    <row r="87" s="2" customFormat="1" ht="12" customHeight="1">
      <c r="A87" s="37"/>
      <c r="B87" s="38"/>
      <c r="C87" s="31" t="s">
        <v>20</v>
      </c>
      <c r="D87" s="39"/>
      <c r="E87" s="39"/>
      <c r="F87" s="39"/>
      <c r="G87" s="39"/>
      <c r="H87" s="39"/>
      <c r="I87" s="39"/>
      <c r="J87" s="39"/>
      <c r="K87" s="39"/>
      <c r="L87" s="77" t="str">
        <f>IF(K8="","",K8)</f>
        <v xml:space="preserve"> 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1" t="s">
        <v>22</v>
      </c>
      <c r="AJ87" s="39"/>
      <c r="AK87" s="39"/>
      <c r="AL87" s="39"/>
      <c r="AM87" s="78" t="str">
        <f>IF(AN8= "","",AN8)</f>
        <v>10. 10. 2025</v>
      </c>
      <c r="AN87" s="78"/>
      <c r="AO87" s="39"/>
      <c r="AP87" s="39"/>
      <c r="AQ87" s="39"/>
      <c r="AR87" s="43"/>
      <c r="B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3"/>
      <c r="BE88" s="37"/>
    </row>
    <row r="89" s="2" customFormat="1" ht="15.15" customHeight="1">
      <c r="A89" s="37"/>
      <c r="B89" s="38"/>
      <c r="C89" s="31" t="s">
        <v>24</v>
      </c>
      <c r="D89" s="39"/>
      <c r="E89" s="39"/>
      <c r="F89" s="39"/>
      <c r="G89" s="39"/>
      <c r="H89" s="39"/>
      <c r="I89" s="39"/>
      <c r="J89" s="39"/>
      <c r="K89" s="39"/>
      <c r="L89" s="70" t="str">
        <f>IF(E11= "","",E11)</f>
        <v xml:space="preserve"> 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1" t="s">
        <v>29</v>
      </c>
      <c r="AJ89" s="39"/>
      <c r="AK89" s="39"/>
      <c r="AL89" s="39"/>
      <c r="AM89" s="79" t="str">
        <f>IF(E17="","",E17)</f>
        <v xml:space="preserve"> </v>
      </c>
      <c r="AN89" s="70"/>
      <c r="AO89" s="70"/>
      <c r="AP89" s="70"/>
      <c r="AQ89" s="39"/>
      <c r="AR89" s="43"/>
      <c r="AS89" s="80" t="s">
        <v>52</v>
      </c>
      <c r="AT89" s="81"/>
      <c r="AU89" s="82"/>
      <c r="AV89" s="82"/>
      <c r="AW89" s="82"/>
      <c r="AX89" s="82"/>
      <c r="AY89" s="82"/>
      <c r="AZ89" s="82"/>
      <c r="BA89" s="82"/>
      <c r="BB89" s="82"/>
      <c r="BC89" s="82"/>
      <c r="BD89" s="83"/>
      <c r="BE89" s="37"/>
    </row>
    <row r="90" s="2" customFormat="1" ht="15.15" customHeight="1">
      <c r="A90" s="37"/>
      <c r="B90" s="38"/>
      <c r="C90" s="31" t="s">
        <v>27</v>
      </c>
      <c r="D90" s="39"/>
      <c r="E90" s="39"/>
      <c r="F90" s="39"/>
      <c r="G90" s="39"/>
      <c r="H90" s="39"/>
      <c r="I90" s="39"/>
      <c r="J90" s="39"/>
      <c r="K90" s="39"/>
      <c r="L90" s="70" t="str">
        <f>IF(E14= "Vyplň údaj","",E14)</f>
        <v/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1" t="s">
        <v>30</v>
      </c>
      <c r="AJ90" s="39"/>
      <c r="AK90" s="39"/>
      <c r="AL90" s="39"/>
      <c r="AM90" s="79" t="str">
        <f>IF(E20="","",E20)</f>
        <v xml:space="preserve"> </v>
      </c>
      <c r="AN90" s="70"/>
      <c r="AO90" s="70"/>
      <c r="AP90" s="70"/>
      <c r="AQ90" s="39"/>
      <c r="AR90" s="43"/>
      <c r="AS90" s="84"/>
      <c r="AT90" s="85"/>
      <c r="AU90" s="86"/>
      <c r="AV90" s="86"/>
      <c r="AW90" s="86"/>
      <c r="AX90" s="86"/>
      <c r="AY90" s="86"/>
      <c r="AZ90" s="86"/>
      <c r="BA90" s="86"/>
      <c r="BB90" s="86"/>
      <c r="BC90" s="86"/>
      <c r="BD90" s="87"/>
      <c r="BE90" s="37"/>
    </row>
    <row r="91" s="2" customFormat="1" ht="10.8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3"/>
      <c r="AS91" s="88"/>
      <c r="AT91" s="89"/>
      <c r="AU91" s="90"/>
      <c r="AV91" s="90"/>
      <c r="AW91" s="90"/>
      <c r="AX91" s="90"/>
      <c r="AY91" s="90"/>
      <c r="AZ91" s="90"/>
      <c r="BA91" s="90"/>
      <c r="BB91" s="90"/>
      <c r="BC91" s="90"/>
      <c r="BD91" s="91"/>
      <c r="BE91" s="37"/>
    </row>
    <row r="92" s="2" customFormat="1" ht="29.28" customHeight="1">
      <c r="A92" s="37"/>
      <c r="B92" s="38"/>
      <c r="C92" s="92" t="s">
        <v>53</v>
      </c>
      <c r="D92" s="93"/>
      <c r="E92" s="93"/>
      <c r="F92" s="93"/>
      <c r="G92" s="93"/>
      <c r="H92" s="94"/>
      <c r="I92" s="95" t="s">
        <v>54</v>
      </c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6" t="s">
        <v>55</v>
      </c>
      <c r="AH92" s="93"/>
      <c r="AI92" s="93"/>
      <c r="AJ92" s="93"/>
      <c r="AK92" s="93"/>
      <c r="AL92" s="93"/>
      <c r="AM92" s="93"/>
      <c r="AN92" s="95" t="s">
        <v>56</v>
      </c>
      <c r="AO92" s="93"/>
      <c r="AP92" s="97"/>
      <c r="AQ92" s="98" t="s">
        <v>57</v>
      </c>
      <c r="AR92" s="43"/>
      <c r="AS92" s="99" t="s">
        <v>58</v>
      </c>
      <c r="AT92" s="100" t="s">
        <v>59</v>
      </c>
      <c r="AU92" s="100" t="s">
        <v>60</v>
      </c>
      <c r="AV92" s="100" t="s">
        <v>61</v>
      </c>
      <c r="AW92" s="100" t="s">
        <v>62</v>
      </c>
      <c r="AX92" s="100" t="s">
        <v>63</v>
      </c>
      <c r="AY92" s="100" t="s">
        <v>64</v>
      </c>
      <c r="AZ92" s="100" t="s">
        <v>65</v>
      </c>
      <c r="BA92" s="100" t="s">
        <v>66</v>
      </c>
      <c r="BB92" s="100" t="s">
        <v>67</v>
      </c>
      <c r="BC92" s="100" t="s">
        <v>68</v>
      </c>
      <c r="BD92" s="101" t="s">
        <v>69</v>
      </c>
      <c r="BE92" s="37"/>
    </row>
    <row r="93" s="2" customFormat="1" ht="10.8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3"/>
      <c r="AS93" s="102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4"/>
      <c r="BE93" s="37"/>
    </row>
    <row r="94" s="6" customFormat="1" ht="32.4" customHeight="1">
      <c r="A94" s="6"/>
      <c r="B94" s="105"/>
      <c r="C94" s="106" t="s">
        <v>70</v>
      </c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8">
        <f>ROUND(SUM(AG95:AG105),2)</f>
        <v>0</v>
      </c>
      <c r="AH94" s="108"/>
      <c r="AI94" s="108"/>
      <c r="AJ94" s="108"/>
      <c r="AK94" s="108"/>
      <c r="AL94" s="108"/>
      <c r="AM94" s="108"/>
      <c r="AN94" s="109">
        <f>SUM(AG94,AT94)</f>
        <v>0</v>
      </c>
      <c r="AO94" s="109"/>
      <c r="AP94" s="109"/>
      <c r="AQ94" s="110" t="s">
        <v>1</v>
      </c>
      <c r="AR94" s="111"/>
      <c r="AS94" s="112">
        <f>ROUND(SUM(AS95:AS105),2)</f>
        <v>0</v>
      </c>
      <c r="AT94" s="113">
        <f>ROUND(SUM(AV94:AW94),2)</f>
        <v>0</v>
      </c>
      <c r="AU94" s="114">
        <f>ROUND(SUM(AU95:AU105),5)</f>
        <v>0</v>
      </c>
      <c r="AV94" s="113">
        <f>ROUND(AZ94*L29,2)</f>
        <v>0</v>
      </c>
      <c r="AW94" s="113">
        <f>ROUND(BA94*L30,2)</f>
        <v>0</v>
      </c>
      <c r="AX94" s="113">
        <f>ROUND(BB94*L29,2)</f>
        <v>0</v>
      </c>
      <c r="AY94" s="113">
        <f>ROUND(BC94*L30,2)</f>
        <v>0</v>
      </c>
      <c r="AZ94" s="113">
        <f>ROUND(SUM(AZ95:AZ105),2)</f>
        <v>0</v>
      </c>
      <c r="BA94" s="113">
        <f>ROUND(SUM(BA95:BA105),2)</f>
        <v>0</v>
      </c>
      <c r="BB94" s="113">
        <f>ROUND(SUM(BB95:BB105),2)</f>
        <v>0</v>
      </c>
      <c r="BC94" s="113">
        <f>ROUND(SUM(BC95:BC105),2)</f>
        <v>0</v>
      </c>
      <c r="BD94" s="115">
        <f>ROUND(SUM(BD95:BD105),2)</f>
        <v>0</v>
      </c>
      <c r="BE94" s="6"/>
      <c r="BS94" s="116" t="s">
        <v>71</v>
      </c>
      <c r="BT94" s="116" t="s">
        <v>72</v>
      </c>
      <c r="BU94" s="117" t="s">
        <v>73</v>
      </c>
      <c r="BV94" s="116" t="s">
        <v>74</v>
      </c>
      <c r="BW94" s="116" t="s">
        <v>5</v>
      </c>
      <c r="BX94" s="116" t="s">
        <v>75</v>
      </c>
      <c r="CL94" s="116" t="s">
        <v>1</v>
      </c>
    </row>
    <row r="95" s="7" customFormat="1" ht="16.5" customHeight="1">
      <c r="A95" s="118" t="s">
        <v>76</v>
      </c>
      <c r="B95" s="119"/>
      <c r="C95" s="120"/>
      <c r="D95" s="121" t="s">
        <v>77</v>
      </c>
      <c r="E95" s="121"/>
      <c r="F95" s="121"/>
      <c r="G95" s="121"/>
      <c r="H95" s="121"/>
      <c r="I95" s="122"/>
      <c r="J95" s="121" t="s">
        <v>78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'00 - VRN'!J30</f>
        <v>0</v>
      </c>
      <c r="AH95" s="122"/>
      <c r="AI95" s="122"/>
      <c r="AJ95" s="122"/>
      <c r="AK95" s="122"/>
      <c r="AL95" s="122"/>
      <c r="AM95" s="122"/>
      <c r="AN95" s="123">
        <f>SUM(AG95,AT95)</f>
        <v>0</v>
      </c>
      <c r="AO95" s="122"/>
      <c r="AP95" s="122"/>
      <c r="AQ95" s="124" t="s">
        <v>79</v>
      </c>
      <c r="AR95" s="125"/>
      <c r="AS95" s="126">
        <v>0</v>
      </c>
      <c r="AT95" s="127">
        <f>ROUND(SUM(AV95:AW95),2)</f>
        <v>0</v>
      </c>
      <c r="AU95" s="128">
        <f>'00 - VRN'!P119</f>
        <v>0</v>
      </c>
      <c r="AV95" s="127">
        <f>'00 - VRN'!J33</f>
        <v>0</v>
      </c>
      <c r="AW95" s="127">
        <f>'00 - VRN'!J34</f>
        <v>0</v>
      </c>
      <c r="AX95" s="127">
        <f>'00 - VRN'!J35</f>
        <v>0</v>
      </c>
      <c r="AY95" s="127">
        <f>'00 - VRN'!J36</f>
        <v>0</v>
      </c>
      <c r="AZ95" s="127">
        <f>'00 - VRN'!F33</f>
        <v>0</v>
      </c>
      <c r="BA95" s="127">
        <f>'00 - VRN'!F34</f>
        <v>0</v>
      </c>
      <c r="BB95" s="127">
        <f>'00 - VRN'!F35</f>
        <v>0</v>
      </c>
      <c r="BC95" s="127">
        <f>'00 - VRN'!F36</f>
        <v>0</v>
      </c>
      <c r="BD95" s="129">
        <f>'00 - VRN'!F37</f>
        <v>0</v>
      </c>
      <c r="BE95" s="7"/>
      <c r="BT95" s="130" t="s">
        <v>80</v>
      </c>
      <c r="BV95" s="130" t="s">
        <v>74</v>
      </c>
      <c r="BW95" s="130" t="s">
        <v>81</v>
      </c>
      <c r="BX95" s="130" t="s">
        <v>5</v>
      </c>
      <c r="CL95" s="130" t="s">
        <v>1</v>
      </c>
      <c r="CM95" s="130" t="s">
        <v>82</v>
      </c>
    </row>
    <row r="96" s="7" customFormat="1" ht="16.5" customHeight="1">
      <c r="A96" s="118" t="s">
        <v>76</v>
      </c>
      <c r="B96" s="119"/>
      <c r="C96" s="120"/>
      <c r="D96" s="121" t="s">
        <v>83</v>
      </c>
      <c r="E96" s="121"/>
      <c r="F96" s="121"/>
      <c r="G96" s="121"/>
      <c r="H96" s="121"/>
      <c r="I96" s="122"/>
      <c r="J96" s="121" t="s">
        <v>84</v>
      </c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3">
        <f>'101 - SO 101 - Zpevněné p...'!J30</f>
        <v>0</v>
      </c>
      <c r="AH96" s="122"/>
      <c r="AI96" s="122"/>
      <c r="AJ96" s="122"/>
      <c r="AK96" s="122"/>
      <c r="AL96" s="122"/>
      <c r="AM96" s="122"/>
      <c r="AN96" s="123">
        <f>SUM(AG96,AT96)</f>
        <v>0</v>
      </c>
      <c r="AO96" s="122"/>
      <c r="AP96" s="122"/>
      <c r="AQ96" s="124" t="s">
        <v>79</v>
      </c>
      <c r="AR96" s="125"/>
      <c r="AS96" s="126">
        <v>0</v>
      </c>
      <c r="AT96" s="127">
        <f>ROUND(SUM(AV96:AW96),2)</f>
        <v>0</v>
      </c>
      <c r="AU96" s="128">
        <f>'101 - SO 101 - Zpevněné p...'!P130</f>
        <v>0</v>
      </c>
      <c r="AV96" s="127">
        <f>'101 - SO 101 - Zpevněné p...'!J33</f>
        <v>0</v>
      </c>
      <c r="AW96" s="127">
        <f>'101 - SO 101 - Zpevněné p...'!J34</f>
        <v>0</v>
      </c>
      <c r="AX96" s="127">
        <f>'101 - SO 101 - Zpevněné p...'!J35</f>
        <v>0</v>
      </c>
      <c r="AY96" s="127">
        <f>'101 - SO 101 - Zpevněné p...'!J36</f>
        <v>0</v>
      </c>
      <c r="AZ96" s="127">
        <f>'101 - SO 101 - Zpevněné p...'!F33</f>
        <v>0</v>
      </c>
      <c r="BA96" s="127">
        <f>'101 - SO 101 - Zpevněné p...'!F34</f>
        <v>0</v>
      </c>
      <c r="BB96" s="127">
        <f>'101 - SO 101 - Zpevněné p...'!F35</f>
        <v>0</v>
      </c>
      <c r="BC96" s="127">
        <f>'101 - SO 101 - Zpevněné p...'!F36</f>
        <v>0</v>
      </c>
      <c r="BD96" s="129">
        <f>'101 - SO 101 - Zpevněné p...'!F37</f>
        <v>0</v>
      </c>
      <c r="BE96" s="7"/>
      <c r="BT96" s="130" t="s">
        <v>80</v>
      </c>
      <c r="BV96" s="130" t="s">
        <v>74</v>
      </c>
      <c r="BW96" s="130" t="s">
        <v>85</v>
      </c>
      <c r="BX96" s="130" t="s">
        <v>5</v>
      </c>
      <c r="CL96" s="130" t="s">
        <v>1</v>
      </c>
      <c r="CM96" s="130" t="s">
        <v>82</v>
      </c>
    </row>
    <row r="97" s="7" customFormat="1" ht="16.5" customHeight="1">
      <c r="A97" s="118" t="s">
        <v>76</v>
      </c>
      <c r="B97" s="119"/>
      <c r="C97" s="120"/>
      <c r="D97" s="121" t="s">
        <v>86</v>
      </c>
      <c r="E97" s="121"/>
      <c r="F97" s="121"/>
      <c r="G97" s="121"/>
      <c r="H97" s="121"/>
      <c r="I97" s="122"/>
      <c r="J97" s="121" t="s">
        <v>87</v>
      </c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3">
        <f>'301 - SO 301 - Vodohospod...'!J30</f>
        <v>0</v>
      </c>
      <c r="AH97" s="122"/>
      <c r="AI97" s="122"/>
      <c r="AJ97" s="122"/>
      <c r="AK97" s="122"/>
      <c r="AL97" s="122"/>
      <c r="AM97" s="122"/>
      <c r="AN97" s="123">
        <f>SUM(AG97,AT97)</f>
        <v>0</v>
      </c>
      <c r="AO97" s="122"/>
      <c r="AP97" s="122"/>
      <c r="AQ97" s="124" t="s">
        <v>79</v>
      </c>
      <c r="AR97" s="125"/>
      <c r="AS97" s="126">
        <v>0</v>
      </c>
      <c r="AT97" s="127">
        <f>ROUND(SUM(AV97:AW97),2)</f>
        <v>0</v>
      </c>
      <c r="AU97" s="128">
        <f>'301 - SO 301 - Vodohospod...'!P124</f>
        <v>0</v>
      </c>
      <c r="AV97" s="127">
        <f>'301 - SO 301 - Vodohospod...'!J33</f>
        <v>0</v>
      </c>
      <c r="AW97" s="127">
        <f>'301 - SO 301 - Vodohospod...'!J34</f>
        <v>0</v>
      </c>
      <c r="AX97" s="127">
        <f>'301 - SO 301 - Vodohospod...'!J35</f>
        <v>0</v>
      </c>
      <c r="AY97" s="127">
        <f>'301 - SO 301 - Vodohospod...'!J36</f>
        <v>0</v>
      </c>
      <c r="AZ97" s="127">
        <f>'301 - SO 301 - Vodohospod...'!F33</f>
        <v>0</v>
      </c>
      <c r="BA97" s="127">
        <f>'301 - SO 301 - Vodohospod...'!F34</f>
        <v>0</v>
      </c>
      <c r="BB97" s="127">
        <f>'301 - SO 301 - Vodohospod...'!F35</f>
        <v>0</v>
      </c>
      <c r="BC97" s="127">
        <f>'301 - SO 301 - Vodohospod...'!F36</f>
        <v>0</v>
      </c>
      <c r="BD97" s="129">
        <f>'301 - SO 301 - Vodohospod...'!F37</f>
        <v>0</v>
      </c>
      <c r="BE97" s="7"/>
      <c r="BT97" s="130" t="s">
        <v>80</v>
      </c>
      <c r="BV97" s="130" t="s">
        <v>74</v>
      </c>
      <c r="BW97" s="130" t="s">
        <v>88</v>
      </c>
      <c r="BX97" s="130" t="s">
        <v>5</v>
      </c>
      <c r="CL97" s="130" t="s">
        <v>1</v>
      </c>
      <c r="CM97" s="130" t="s">
        <v>82</v>
      </c>
    </row>
    <row r="98" s="7" customFormat="1" ht="16.5" customHeight="1">
      <c r="A98" s="118" t="s">
        <v>76</v>
      </c>
      <c r="B98" s="119"/>
      <c r="C98" s="120"/>
      <c r="D98" s="121" t="s">
        <v>89</v>
      </c>
      <c r="E98" s="121"/>
      <c r="F98" s="121"/>
      <c r="G98" s="121"/>
      <c r="H98" s="121"/>
      <c r="I98" s="122"/>
      <c r="J98" s="121" t="s">
        <v>90</v>
      </c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3">
        <f>'431-1 - SO 431 - Veřejné ...'!J30</f>
        <v>0</v>
      </c>
      <c r="AH98" s="122"/>
      <c r="AI98" s="122"/>
      <c r="AJ98" s="122"/>
      <c r="AK98" s="122"/>
      <c r="AL98" s="122"/>
      <c r="AM98" s="122"/>
      <c r="AN98" s="123">
        <f>SUM(AG98,AT98)</f>
        <v>0</v>
      </c>
      <c r="AO98" s="122"/>
      <c r="AP98" s="122"/>
      <c r="AQ98" s="124" t="s">
        <v>79</v>
      </c>
      <c r="AR98" s="125"/>
      <c r="AS98" s="126">
        <v>0</v>
      </c>
      <c r="AT98" s="127">
        <f>ROUND(SUM(AV98:AW98),2)</f>
        <v>0</v>
      </c>
      <c r="AU98" s="128">
        <f>'431-1 - SO 431 - Veřejné ...'!P118</f>
        <v>0</v>
      </c>
      <c r="AV98" s="127">
        <f>'431-1 - SO 431 - Veřejné ...'!J33</f>
        <v>0</v>
      </c>
      <c r="AW98" s="127">
        <f>'431-1 - SO 431 - Veřejné ...'!J34</f>
        <v>0</v>
      </c>
      <c r="AX98" s="127">
        <f>'431-1 - SO 431 - Veřejné ...'!J35</f>
        <v>0</v>
      </c>
      <c r="AY98" s="127">
        <f>'431-1 - SO 431 - Veřejné ...'!J36</f>
        <v>0</v>
      </c>
      <c r="AZ98" s="127">
        <f>'431-1 - SO 431 - Veřejné ...'!F33</f>
        <v>0</v>
      </c>
      <c r="BA98" s="127">
        <f>'431-1 - SO 431 - Veřejné ...'!F34</f>
        <v>0</v>
      </c>
      <c r="BB98" s="127">
        <f>'431-1 - SO 431 - Veřejné ...'!F35</f>
        <v>0</v>
      </c>
      <c r="BC98" s="127">
        <f>'431-1 - SO 431 - Veřejné ...'!F36</f>
        <v>0</v>
      </c>
      <c r="BD98" s="129">
        <f>'431-1 - SO 431 - Veřejné ...'!F37</f>
        <v>0</v>
      </c>
      <c r="BE98" s="7"/>
      <c r="BT98" s="130" t="s">
        <v>80</v>
      </c>
      <c r="BV98" s="130" t="s">
        <v>74</v>
      </c>
      <c r="BW98" s="130" t="s">
        <v>91</v>
      </c>
      <c r="BX98" s="130" t="s">
        <v>5</v>
      </c>
      <c r="CL98" s="130" t="s">
        <v>1</v>
      </c>
      <c r="CM98" s="130" t="s">
        <v>82</v>
      </c>
    </row>
    <row r="99" s="7" customFormat="1" ht="16.5" customHeight="1">
      <c r="A99" s="118" t="s">
        <v>76</v>
      </c>
      <c r="B99" s="119"/>
      <c r="C99" s="120"/>
      <c r="D99" s="121" t="s">
        <v>92</v>
      </c>
      <c r="E99" s="121"/>
      <c r="F99" s="121"/>
      <c r="G99" s="121"/>
      <c r="H99" s="121"/>
      <c r="I99" s="122"/>
      <c r="J99" s="121" t="s">
        <v>93</v>
      </c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3">
        <f>'431-2 - SO 431 - Optika'!J30</f>
        <v>0</v>
      </c>
      <c r="AH99" s="122"/>
      <c r="AI99" s="122"/>
      <c r="AJ99" s="122"/>
      <c r="AK99" s="122"/>
      <c r="AL99" s="122"/>
      <c r="AM99" s="122"/>
      <c r="AN99" s="123">
        <f>SUM(AG99,AT99)</f>
        <v>0</v>
      </c>
      <c r="AO99" s="122"/>
      <c r="AP99" s="122"/>
      <c r="AQ99" s="124" t="s">
        <v>79</v>
      </c>
      <c r="AR99" s="125"/>
      <c r="AS99" s="126">
        <v>0</v>
      </c>
      <c r="AT99" s="127">
        <f>ROUND(SUM(AV99:AW99),2)</f>
        <v>0</v>
      </c>
      <c r="AU99" s="128">
        <f>'431-2 - SO 431 - Optika'!P118</f>
        <v>0</v>
      </c>
      <c r="AV99" s="127">
        <f>'431-2 - SO 431 - Optika'!J33</f>
        <v>0</v>
      </c>
      <c r="AW99" s="127">
        <f>'431-2 - SO 431 - Optika'!J34</f>
        <v>0</v>
      </c>
      <c r="AX99" s="127">
        <f>'431-2 - SO 431 - Optika'!J35</f>
        <v>0</v>
      </c>
      <c r="AY99" s="127">
        <f>'431-2 - SO 431 - Optika'!J36</f>
        <v>0</v>
      </c>
      <c r="AZ99" s="127">
        <f>'431-2 - SO 431 - Optika'!F33</f>
        <v>0</v>
      </c>
      <c r="BA99" s="127">
        <f>'431-2 - SO 431 - Optika'!F34</f>
        <v>0</v>
      </c>
      <c r="BB99" s="127">
        <f>'431-2 - SO 431 - Optika'!F35</f>
        <v>0</v>
      </c>
      <c r="BC99" s="127">
        <f>'431-2 - SO 431 - Optika'!F36</f>
        <v>0</v>
      </c>
      <c r="BD99" s="129">
        <f>'431-2 - SO 431 - Optika'!F37</f>
        <v>0</v>
      </c>
      <c r="BE99" s="7"/>
      <c r="BT99" s="130" t="s">
        <v>80</v>
      </c>
      <c r="BV99" s="130" t="s">
        <v>74</v>
      </c>
      <c r="BW99" s="130" t="s">
        <v>94</v>
      </c>
      <c r="BX99" s="130" t="s">
        <v>5</v>
      </c>
      <c r="CL99" s="130" t="s">
        <v>1</v>
      </c>
      <c r="CM99" s="130" t="s">
        <v>82</v>
      </c>
    </row>
    <row r="100" s="7" customFormat="1" ht="16.5" customHeight="1">
      <c r="A100" s="118" t="s">
        <v>76</v>
      </c>
      <c r="B100" s="119"/>
      <c r="C100" s="120"/>
      <c r="D100" s="121" t="s">
        <v>95</v>
      </c>
      <c r="E100" s="121"/>
      <c r="F100" s="121"/>
      <c r="G100" s="121"/>
      <c r="H100" s="121"/>
      <c r="I100" s="122"/>
      <c r="J100" s="121" t="s">
        <v>96</v>
      </c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3">
        <f>'501-1 - SO 501 - Trubní v...'!J30</f>
        <v>0</v>
      </c>
      <c r="AH100" s="122"/>
      <c r="AI100" s="122"/>
      <c r="AJ100" s="122"/>
      <c r="AK100" s="122"/>
      <c r="AL100" s="122"/>
      <c r="AM100" s="122"/>
      <c r="AN100" s="123">
        <f>SUM(AG100,AT100)</f>
        <v>0</v>
      </c>
      <c r="AO100" s="122"/>
      <c r="AP100" s="122"/>
      <c r="AQ100" s="124" t="s">
        <v>79</v>
      </c>
      <c r="AR100" s="125"/>
      <c r="AS100" s="126">
        <v>0</v>
      </c>
      <c r="AT100" s="127">
        <f>ROUND(SUM(AV100:AW100),2)</f>
        <v>0</v>
      </c>
      <c r="AU100" s="128">
        <f>'501-1 - SO 501 - Trubní v...'!P123</f>
        <v>0</v>
      </c>
      <c r="AV100" s="127">
        <f>'501-1 - SO 501 - Trubní v...'!J33</f>
        <v>0</v>
      </c>
      <c r="AW100" s="127">
        <f>'501-1 - SO 501 - Trubní v...'!J34</f>
        <v>0</v>
      </c>
      <c r="AX100" s="127">
        <f>'501-1 - SO 501 - Trubní v...'!J35</f>
        <v>0</v>
      </c>
      <c r="AY100" s="127">
        <f>'501-1 - SO 501 - Trubní v...'!J36</f>
        <v>0</v>
      </c>
      <c r="AZ100" s="127">
        <f>'501-1 - SO 501 - Trubní v...'!F33</f>
        <v>0</v>
      </c>
      <c r="BA100" s="127">
        <f>'501-1 - SO 501 - Trubní v...'!F34</f>
        <v>0</v>
      </c>
      <c r="BB100" s="127">
        <f>'501-1 - SO 501 - Trubní v...'!F35</f>
        <v>0</v>
      </c>
      <c r="BC100" s="127">
        <f>'501-1 - SO 501 - Trubní v...'!F36</f>
        <v>0</v>
      </c>
      <c r="BD100" s="129">
        <f>'501-1 - SO 501 - Trubní v...'!F37</f>
        <v>0</v>
      </c>
      <c r="BE100" s="7"/>
      <c r="BT100" s="130" t="s">
        <v>80</v>
      </c>
      <c r="BV100" s="130" t="s">
        <v>74</v>
      </c>
      <c r="BW100" s="130" t="s">
        <v>97</v>
      </c>
      <c r="BX100" s="130" t="s">
        <v>5</v>
      </c>
      <c r="CL100" s="130" t="s">
        <v>1</v>
      </c>
      <c r="CM100" s="130" t="s">
        <v>82</v>
      </c>
    </row>
    <row r="101" s="7" customFormat="1" ht="16.5" customHeight="1">
      <c r="A101" s="118" t="s">
        <v>76</v>
      </c>
      <c r="B101" s="119"/>
      <c r="C101" s="120"/>
      <c r="D101" s="121" t="s">
        <v>98</v>
      </c>
      <c r="E101" s="121"/>
      <c r="F101" s="121"/>
      <c r="G101" s="121"/>
      <c r="H101" s="121"/>
      <c r="I101" s="122"/>
      <c r="J101" s="121" t="s">
        <v>99</v>
      </c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3">
        <f>'501-2 - SO 501 - Stavební...'!J30</f>
        <v>0</v>
      </c>
      <c r="AH101" s="122"/>
      <c r="AI101" s="122"/>
      <c r="AJ101" s="122"/>
      <c r="AK101" s="122"/>
      <c r="AL101" s="122"/>
      <c r="AM101" s="122"/>
      <c r="AN101" s="123">
        <f>SUM(AG101,AT101)</f>
        <v>0</v>
      </c>
      <c r="AO101" s="122"/>
      <c r="AP101" s="122"/>
      <c r="AQ101" s="124" t="s">
        <v>79</v>
      </c>
      <c r="AR101" s="125"/>
      <c r="AS101" s="126">
        <v>0</v>
      </c>
      <c r="AT101" s="127">
        <f>ROUND(SUM(AV101:AW101),2)</f>
        <v>0</v>
      </c>
      <c r="AU101" s="128">
        <f>'501-2 - SO 501 - Stavební...'!P133</f>
        <v>0</v>
      </c>
      <c r="AV101" s="127">
        <f>'501-2 - SO 501 - Stavební...'!J33</f>
        <v>0</v>
      </c>
      <c r="AW101" s="127">
        <f>'501-2 - SO 501 - Stavební...'!J34</f>
        <v>0</v>
      </c>
      <c r="AX101" s="127">
        <f>'501-2 - SO 501 - Stavební...'!J35</f>
        <v>0</v>
      </c>
      <c r="AY101" s="127">
        <f>'501-2 - SO 501 - Stavební...'!J36</f>
        <v>0</v>
      </c>
      <c r="AZ101" s="127">
        <f>'501-2 - SO 501 - Stavební...'!F33</f>
        <v>0</v>
      </c>
      <c r="BA101" s="127">
        <f>'501-2 - SO 501 - Stavební...'!F34</f>
        <v>0</v>
      </c>
      <c r="BB101" s="127">
        <f>'501-2 - SO 501 - Stavební...'!F35</f>
        <v>0</v>
      </c>
      <c r="BC101" s="127">
        <f>'501-2 - SO 501 - Stavební...'!F36</f>
        <v>0</v>
      </c>
      <c r="BD101" s="129">
        <f>'501-2 - SO 501 - Stavební...'!F37</f>
        <v>0</v>
      </c>
      <c r="BE101" s="7"/>
      <c r="BT101" s="130" t="s">
        <v>80</v>
      </c>
      <c r="BV101" s="130" t="s">
        <v>74</v>
      </c>
      <c r="BW101" s="130" t="s">
        <v>100</v>
      </c>
      <c r="BX101" s="130" t="s">
        <v>5</v>
      </c>
      <c r="CL101" s="130" t="s">
        <v>1</v>
      </c>
      <c r="CM101" s="130" t="s">
        <v>82</v>
      </c>
    </row>
    <row r="102" s="7" customFormat="1" ht="16.5" customHeight="1">
      <c r="A102" s="118" t="s">
        <v>76</v>
      </c>
      <c r="B102" s="119"/>
      <c r="C102" s="120"/>
      <c r="D102" s="121" t="s">
        <v>101</v>
      </c>
      <c r="E102" s="121"/>
      <c r="F102" s="121"/>
      <c r="G102" s="121"/>
      <c r="H102" s="121"/>
      <c r="I102" s="122"/>
      <c r="J102" s="121" t="s">
        <v>102</v>
      </c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3">
        <f>'801_01 - Kácení stromů'!J30</f>
        <v>0</v>
      </c>
      <c r="AH102" s="122"/>
      <c r="AI102" s="122"/>
      <c r="AJ102" s="122"/>
      <c r="AK102" s="122"/>
      <c r="AL102" s="122"/>
      <c r="AM102" s="122"/>
      <c r="AN102" s="123">
        <f>SUM(AG102,AT102)</f>
        <v>0</v>
      </c>
      <c r="AO102" s="122"/>
      <c r="AP102" s="122"/>
      <c r="AQ102" s="124" t="s">
        <v>79</v>
      </c>
      <c r="AR102" s="125"/>
      <c r="AS102" s="126">
        <v>0</v>
      </c>
      <c r="AT102" s="127">
        <f>ROUND(SUM(AV102:AW102),2)</f>
        <v>0</v>
      </c>
      <c r="AU102" s="128">
        <f>'801_01 - Kácení stromů'!P118</f>
        <v>0</v>
      </c>
      <c r="AV102" s="127">
        <f>'801_01 - Kácení stromů'!J33</f>
        <v>0</v>
      </c>
      <c r="AW102" s="127">
        <f>'801_01 - Kácení stromů'!J34</f>
        <v>0</v>
      </c>
      <c r="AX102" s="127">
        <f>'801_01 - Kácení stromů'!J35</f>
        <v>0</v>
      </c>
      <c r="AY102" s="127">
        <f>'801_01 - Kácení stromů'!J36</f>
        <v>0</v>
      </c>
      <c r="AZ102" s="127">
        <f>'801_01 - Kácení stromů'!F33</f>
        <v>0</v>
      </c>
      <c r="BA102" s="127">
        <f>'801_01 - Kácení stromů'!F34</f>
        <v>0</v>
      </c>
      <c r="BB102" s="127">
        <f>'801_01 - Kácení stromů'!F35</f>
        <v>0</v>
      </c>
      <c r="BC102" s="127">
        <f>'801_01 - Kácení stromů'!F36</f>
        <v>0</v>
      </c>
      <c r="BD102" s="129">
        <f>'801_01 - Kácení stromů'!F37</f>
        <v>0</v>
      </c>
      <c r="BE102" s="7"/>
      <c r="BT102" s="130" t="s">
        <v>80</v>
      </c>
      <c r="BV102" s="130" t="s">
        <v>74</v>
      </c>
      <c r="BW102" s="130" t="s">
        <v>103</v>
      </c>
      <c r="BX102" s="130" t="s">
        <v>5</v>
      </c>
      <c r="CL102" s="130" t="s">
        <v>1</v>
      </c>
      <c r="CM102" s="130" t="s">
        <v>82</v>
      </c>
    </row>
    <row r="103" s="7" customFormat="1" ht="16.5" customHeight="1">
      <c r="A103" s="118" t="s">
        <v>76</v>
      </c>
      <c r="B103" s="119"/>
      <c r="C103" s="120"/>
      <c r="D103" s="121" t="s">
        <v>104</v>
      </c>
      <c r="E103" s="121"/>
      <c r="F103" s="121"/>
      <c r="G103" s="121"/>
      <c r="H103" s="121"/>
      <c r="I103" s="122"/>
      <c r="J103" s="121" t="s">
        <v>105</v>
      </c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3">
        <f>'801_02 - Výsadba stromů'!J30</f>
        <v>0</v>
      </c>
      <c r="AH103" s="122"/>
      <c r="AI103" s="122"/>
      <c r="AJ103" s="122"/>
      <c r="AK103" s="122"/>
      <c r="AL103" s="122"/>
      <c r="AM103" s="122"/>
      <c r="AN103" s="123">
        <f>SUM(AG103,AT103)</f>
        <v>0</v>
      </c>
      <c r="AO103" s="122"/>
      <c r="AP103" s="122"/>
      <c r="AQ103" s="124" t="s">
        <v>79</v>
      </c>
      <c r="AR103" s="125"/>
      <c r="AS103" s="126">
        <v>0</v>
      </c>
      <c r="AT103" s="127">
        <f>ROUND(SUM(AV103:AW103),2)</f>
        <v>0</v>
      </c>
      <c r="AU103" s="128">
        <f>'801_02 - Výsadba stromů'!P120</f>
        <v>0</v>
      </c>
      <c r="AV103" s="127">
        <f>'801_02 - Výsadba stromů'!J33</f>
        <v>0</v>
      </c>
      <c r="AW103" s="127">
        <f>'801_02 - Výsadba stromů'!J34</f>
        <v>0</v>
      </c>
      <c r="AX103" s="127">
        <f>'801_02 - Výsadba stromů'!J35</f>
        <v>0</v>
      </c>
      <c r="AY103" s="127">
        <f>'801_02 - Výsadba stromů'!J36</f>
        <v>0</v>
      </c>
      <c r="AZ103" s="127">
        <f>'801_02 - Výsadba stromů'!F33</f>
        <v>0</v>
      </c>
      <c r="BA103" s="127">
        <f>'801_02 - Výsadba stromů'!F34</f>
        <v>0</v>
      </c>
      <c r="BB103" s="127">
        <f>'801_02 - Výsadba stromů'!F35</f>
        <v>0</v>
      </c>
      <c r="BC103" s="127">
        <f>'801_02 - Výsadba stromů'!F36</f>
        <v>0</v>
      </c>
      <c r="BD103" s="129">
        <f>'801_02 - Výsadba stromů'!F37</f>
        <v>0</v>
      </c>
      <c r="BE103" s="7"/>
      <c r="BT103" s="130" t="s">
        <v>80</v>
      </c>
      <c r="BV103" s="130" t="s">
        <v>74</v>
      </c>
      <c r="BW103" s="130" t="s">
        <v>106</v>
      </c>
      <c r="BX103" s="130" t="s">
        <v>5</v>
      </c>
      <c r="CL103" s="130" t="s">
        <v>1</v>
      </c>
      <c r="CM103" s="130" t="s">
        <v>82</v>
      </c>
    </row>
    <row r="104" s="7" customFormat="1" ht="16.5" customHeight="1">
      <c r="A104" s="118" t="s">
        <v>76</v>
      </c>
      <c r="B104" s="119"/>
      <c r="C104" s="120"/>
      <c r="D104" s="121" t="s">
        <v>107</v>
      </c>
      <c r="E104" s="121"/>
      <c r="F104" s="121"/>
      <c r="G104" s="121"/>
      <c r="H104" s="121"/>
      <c r="I104" s="122"/>
      <c r="J104" s="121" t="s">
        <v>108</v>
      </c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3">
        <f>'801_03 - Založení štěrkov...'!J30</f>
        <v>0</v>
      </c>
      <c r="AH104" s="122"/>
      <c r="AI104" s="122"/>
      <c r="AJ104" s="122"/>
      <c r="AK104" s="122"/>
      <c r="AL104" s="122"/>
      <c r="AM104" s="122"/>
      <c r="AN104" s="123">
        <f>SUM(AG104,AT104)</f>
        <v>0</v>
      </c>
      <c r="AO104" s="122"/>
      <c r="AP104" s="122"/>
      <c r="AQ104" s="124" t="s">
        <v>79</v>
      </c>
      <c r="AR104" s="125"/>
      <c r="AS104" s="126">
        <v>0</v>
      </c>
      <c r="AT104" s="127">
        <f>ROUND(SUM(AV104:AW104),2)</f>
        <v>0</v>
      </c>
      <c r="AU104" s="128">
        <f>'801_03 - Založení štěrkov...'!P120</f>
        <v>0</v>
      </c>
      <c r="AV104" s="127">
        <f>'801_03 - Založení štěrkov...'!J33</f>
        <v>0</v>
      </c>
      <c r="AW104" s="127">
        <f>'801_03 - Založení štěrkov...'!J34</f>
        <v>0</v>
      </c>
      <c r="AX104" s="127">
        <f>'801_03 - Založení štěrkov...'!J35</f>
        <v>0</v>
      </c>
      <c r="AY104" s="127">
        <f>'801_03 - Založení štěrkov...'!J36</f>
        <v>0</v>
      </c>
      <c r="AZ104" s="127">
        <f>'801_03 - Založení štěrkov...'!F33</f>
        <v>0</v>
      </c>
      <c r="BA104" s="127">
        <f>'801_03 - Založení štěrkov...'!F34</f>
        <v>0</v>
      </c>
      <c r="BB104" s="127">
        <f>'801_03 - Založení štěrkov...'!F35</f>
        <v>0</v>
      </c>
      <c r="BC104" s="127">
        <f>'801_03 - Založení štěrkov...'!F36</f>
        <v>0</v>
      </c>
      <c r="BD104" s="129">
        <f>'801_03 - Založení štěrkov...'!F37</f>
        <v>0</v>
      </c>
      <c r="BE104" s="7"/>
      <c r="BT104" s="130" t="s">
        <v>80</v>
      </c>
      <c r="BV104" s="130" t="s">
        <v>74</v>
      </c>
      <c r="BW104" s="130" t="s">
        <v>109</v>
      </c>
      <c r="BX104" s="130" t="s">
        <v>5</v>
      </c>
      <c r="CL104" s="130" t="s">
        <v>1</v>
      </c>
      <c r="CM104" s="130" t="s">
        <v>82</v>
      </c>
    </row>
    <row r="105" s="7" customFormat="1" ht="16.5" customHeight="1">
      <c r="A105" s="118" t="s">
        <v>76</v>
      </c>
      <c r="B105" s="119"/>
      <c r="C105" s="120"/>
      <c r="D105" s="121" t="s">
        <v>110</v>
      </c>
      <c r="E105" s="121"/>
      <c r="F105" s="121"/>
      <c r="G105" s="121"/>
      <c r="H105" s="121"/>
      <c r="I105" s="122"/>
      <c r="J105" s="121" t="s">
        <v>111</v>
      </c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3">
        <f>'801_04 - Založení trávníku'!J30</f>
        <v>0</v>
      </c>
      <c r="AH105" s="122"/>
      <c r="AI105" s="122"/>
      <c r="AJ105" s="122"/>
      <c r="AK105" s="122"/>
      <c r="AL105" s="122"/>
      <c r="AM105" s="122"/>
      <c r="AN105" s="123">
        <f>SUM(AG105,AT105)</f>
        <v>0</v>
      </c>
      <c r="AO105" s="122"/>
      <c r="AP105" s="122"/>
      <c r="AQ105" s="124" t="s">
        <v>79</v>
      </c>
      <c r="AR105" s="125"/>
      <c r="AS105" s="131">
        <v>0</v>
      </c>
      <c r="AT105" s="132">
        <f>ROUND(SUM(AV105:AW105),2)</f>
        <v>0</v>
      </c>
      <c r="AU105" s="133">
        <f>'801_04 - Založení trávníku'!P119</f>
        <v>0</v>
      </c>
      <c r="AV105" s="132">
        <f>'801_04 - Založení trávníku'!J33</f>
        <v>0</v>
      </c>
      <c r="AW105" s="132">
        <f>'801_04 - Založení trávníku'!J34</f>
        <v>0</v>
      </c>
      <c r="AX105" s="132">
        <f>'801_04 - Založení trávníku'!J35</f>
        <v>0</v>
      </c>
      <c r="AY105" s="132">
        <f>'801_04 - Založení trávníku'!J36</f>
        <v>0</v>
      </c>
      <c r="AZ105" s="132">
        <f>'801_04 - Založení trávníku'!F33</f>
        <v>0</v>
      </c>
      <c r="BA105" s="132">
        <f>'801_04 - Založení trávníku'!F34</f>
        <v>0</v>
      </c>
      <c r="BB105" s="132">
        <f>'801_04 - Založení trávníku'!F35</f>
        <v>0</v>
      </c>
      <c r="BC105" s="132">
        <f>'801_04 - Založení trávníku'!F36</f>
        <v>0</v>
      </c>
      <c r="BD105" s="134">
        <f>'801_04 - Založení trávníku'!F37</f>
        <v>0</v>
      </c>
      <c r="BE105" s="7"/>
      <c r="BT105" s="130" t="s">
        <v>80</v>
      </c>
      <c r="BV105" s="130" t="s">
        <v>74</v>
      </c>
      <c r="BW105" s="130" t="s">
        <v>112</v>
      </c>
      <c r="BX105" s="130" t="s">
        <v>5</v>
      </c>
      <c r="CL105" s="130" t="s">
        <v>1</v>
      </c>
      <c r="CM105" s="130" t="s">
        <v>82</v>
      </c>
    </row>
    <row r="106" s="2" customFormat="1" ht="30" customHeight="1">
      <c r="A106" s="37"/>
      <c r="B106" s="38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43"/>
      <c r="AS106" s="37"/>
      <c r="AT106" s="37"/>
      <c r="AU106" s="37"/>
      <c r="AV106" s="37"/>
      <c r="AW106" s="37"/>
      <c r="AX106" s="37"/>
      <c r="AY106" s="37"/>
      <c r="AZ106" s="37"/>
      <c r="BA106" s="37"/>
      <c r="BB106" s="37"/>
      <c r="BC106" s="37"/>
      <c r="BD106" s="37"/>
      <c r="BE106" s="37"/>
    </row>
    <row r="107" s="2" customFormat="1" ht="6.96" customHeight="1">
      <c r="A107" s="37"/>
      <c r="B107" s="65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  <c r="AB107" s="66"/>
      <c r="AC107" s="66"/>
      <c r="AD107" s="66"/>
      <c r="AE107" s="66"/>
      <c r="AF107" s="66"/>
      <c r="AG107" s="66"/>
      <c r="AH107" s="66"/>
      <c r="AI107" s="66"/>
      <c r="AJ107" s="66"/>
      <c r="AK107" s="66"/>
      <c r="AL107" s="66"/>
      <c r="AM107" s="66"/>
      <c r="AN107" s="66"/>
      <c r="AO107" s="66"/>
      <c r="AP107" s="66"/>
      <c r="AQ107" s="66"/>
      <c r="AR107" s="43"/>
      <c r="AS107" s="37"/>
      <c r="AT107" s="37"/>
      <c r="AU107" s="37"/>
      <c r="AV107" s="37"/>
      <c r="AW107" s="37"/>
      <c r="AX107" s="37"/>
      <c r="AY107" s="37"/>
      <c r="AZ107" s="37"/>
      <c r="BA107" s="37"/>
      <c r="BB107" s="37"/>
      <c r="BC107" s="37"/>
      <c r="BD107" s="37"/>
      <c r="BE107" s="37"/>
    </row>
  </sheetData>
  <sheetProtection sheet="1" formatColumns="0" formatRows="0" objects="1" scenarios="1" spinCount="100000" saltValue="zn4gMA1/TCAob6jg/bbP8YBGj49ATKcCfg149XQNTBuor6HlBxJLdFIJx2OylGLdkbWy+07DvNfRCr6ccPH6gg==" hashValue="hG6f2KwT0jlKnhQrJHLtX5JKC4H6e3Xn4SMrG0tvIWGtVYqjOKaJJqGYu9VZxpt/7Z+WNlsr25logFq02rUQqQ==" algorithmName="SHA-512" password="CC35"/>
  <mergeCells count="82">
    <mergeCell ref="C92:G92"/>
    <mergeCell ref="D101:H101"/>
    <mergeCell ref="D98:H98"/>
    <mergeCell ref="D95:H95"/>
    <mergeCell ref="D99:H99"/>
    <mergeCell ref="D100:H100"/>
    <mergeCell ref="D96:H96"/>
    <mergeCell ref="D97:H97"/>
    <mergeCell ref="D102:H102"/>
    <mergeCell ref="D103:H103"/>
    <mergeCell ref="D104:H104"/>
    <mergeCell ref="I92:AF92"/>
    <mergeCell ref="J101:AF101"/>
    <mergeCell ref="J100:AF100"/>
    <mergeCell ref="J102:AF102"/>
    <mergeCell ref="J103:AF103"/>
    <mergeCell ref="J99:AF99"/>
    <mergeCell ref="J97:AF97"/>
    <mergeCell ref="J98:AF98"/>
    <mergeCell ref="J104:AF104"/>
    <mergeCell ref="J96:AF96"/>
    <mergeCell ref="J95:AF95"/>
    <mergeCell ref="L85:AO85"/>
    <mergeCell ref="D105:H105"/>
    <mergeCell ref="J105:AF105"/>
    <mergeCell ref="AG94:AM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  <mergeCell ref="AG103:AM103"/>
    <mergeCell ref="AG102:AM102"/>
    <mergeCell ref="AG92:AM92"/>
    <mergeCell ref="AG100:AM100"/>
    <mergeCell ref="AG95:AM95"/>
    <mergeCell ref="AG99:AM99"/>
    <mergeCell ref="AG101:AM101"/>
    <mergeCell ref="AG97:AM97"/>
    <mergeCell ref="AG104:AM104"/>
    <mergeCell ref="AG96:AM96"/>
    <mergeCell ref="AG98:AM98"/>
    <mergeCell ref="AM87:AN87"/>
    <mergeCell ref="AM89:AP89"/>
    <mergeCell ref="AM90:AP90"/>
    <mergeCell ref="AN104:AP104"/>
    <mergeCell ref="AN103:AP103"/>
    <mergeCell ref="AN97:AP97"/>
    <mergeCell ref="AN92:AP92"/>
    <mergeCell ref="AN102:AP102"/>
    <mergeCell ref="AN101:AP101"/>
    <mergeCell ref="AN96:AP96"/>
    <mergeCell ref="AN100:AP100"/>
    <mergeCell ref="AN98:AP98"/>
    <mergeCell ref="AN99:AP99"/>
    <mergeCell ref="AN95:AP95"/>
    <mergeCell ref="AS89:AT91"/>
    <mergeCell ref="AN105:AP105"/>
    <mergeCell ref="AG105:AM105"/>
    <mergeCell ref="AN94:AP94"/>
  </mergeCells>
  <hyperlinks>
    <hyperlink ref="A95" location="'00 - VRN'!C2" display="/"/>
    <hyperlink ref="A96" location="'101 - SO 101 - Zpevněné p...'!C2" display="/"/>
    <hyperlink ref="A97" location="'301 - SO 301 - Vodohospod...'!C2" display="/"/>
    <hyperlink ref="A98" location="'431-1 - SO 431 - Veřejné ...'!C2" display="/"/>
    <hyperlink ref="A99" location="'431-2 - SO 431 - Optika'!C2" display="/"/>
    <hyperlink ref="A100" location="'501-1 - SO 501 - Trubní v...'!C2" display="/"/>
    <hyperlink ref="A101" location="'501-2 - SO 501 - Stavební...'!C2" display="/"/>
    <hyperlink ref="A102" location="'801_01 - Kácení stromů'!C2" display="/"/>
    <hyperlink ref="A103" location="'801_02 - Výsadba stromů'!C2" display="/"/>
    <hyperlink ref="A104" location="'801_03 - Založení štěrkov...'!C2" display="/"/>
    <hyperlink ref="A105" location="'801_04 - Založení trávníku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106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82</v>
      </c>
    </row>
    <row r="4" s="1" customFormat="1" ht="24.96" customHeight="1">
      <c r="B4" s="19"/>
      <c r="D4" s="137" t="s">
        <v>113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Rekonstrukce sidliště Spáleniště, II.etapa, Cheb - rozpočet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114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1450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10. 10. 2025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tr">
        <f>IF('Rekapitulace stavby'!AN10="","",'Rekapitulace stavby'!AN10)</f>
        <v/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tr">
        <f>IF('Rekapitulace stavby'!E11="","",'Rekapitulace stavby'!E11)</f>
        <v xml:space="preserve"> </v>
      </c>
      <c r="F15" s="37"/>
      <c r="G15" s="37"/>
      <c r="H15" s="37"/>
      <c r="I15" s="139" t="s">
        <v>26</v>
      </c>
      <c r="J15" s="142" t="str">
        <f>IF('Rekapitulace stavby'!AN11="","",'Rekapitulace stavby'!AN11)</f>
        <v/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27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26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29</v>
      </c>
      <c r="E20" s="37"/>
      <c r="F20" s="37"/>
      <c r="G20" s="37"/>
      <c r="H20" s="37"/>
      <c r="I20" s="139" t="s">
        <v>25</v>
      </c>
      <c r="J20" s="142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tr">
        <f>IF('Rekapitulace stavby'!E17="","",'Rekapitulace stavby'!E17)</f>
        <v xml:space="preserve"> </v>
      </c>
      <c r="F21" s="37"/>
      <c r="G21" s="37"/>
      <c r="H21" s="37"/>
      <c r="I21" s="139" t="s">
        <v>26</v>
      </c>
      <c r="J21" s="142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30</v>
      </c>
      <c r="E23" s="37"/>
      <c r="F23" s="37"/>
      <c r="G23" s="37"/>
      <c r="H23" s="37"/>
      <c r="I23" s="139" t="s">
        <v>25</v>
      </c>
      <c r="J23" s="142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tr">
        <f>IF('Rekapitulace stavby'!E20="","",'Rekapitulace stavby'!E20)</f>
        <v xml:space="preserve"> </v>
      </c>
      <c r="F24" s="37"/>
      <c r="G24" s="37"/>
      <c r="H24" s="37"/>
      <c r="I24" s="139" t="s">
        <v>26</v>
      </c>
      <c r="J24" s="142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31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32</v>
      </c>
      <c r="E30" s="37"/>
      <c r="F30" s="37"/>
      <c r="G30" s="37"/>
      <c r="H30" s="37"/>
      <c r="I30" s="37"/>
      <c r="J30" s="150">
        <f>ROUND(J120,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34</v>
      </c>
      <c r="G32" s="37"/>
      <c r="H32" s="37"/>
      <c r="I32" s="151" t="s">
        <v>33</v>
      </c>
      <c r="J32" s="151" t="s">
        <v>35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36</v>
      </c>
      <c r="E33" s="139" t="s">
        <v>37</v>
      </c>
      <c r="F33" s="153">
        <f>ROUND((SUM(BE120:BE169)),  2)</f>
        <v>0</v>
      </c>
      <c r="G33" s="37"/>
      <c r="H33" s="37"/>
      <c r="I33" s="154">
        <v>0.20999999999999999</v>
      </c>
      <c r="J33" s="153">
        <f>ROUND(((SUM(BE120:BE169))*I33),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38</v>
      </c>
      <c r="F34" s="153">
        <f>ROUND((SUM(BF120:BF169)),  2)</f>
        <v>0</v>
      </c>
      <c r="G34" s="37"/>
      <c r="H34" s="37"/>
      <c r="I34" s="154">
        <v>0.12</v>
      </c>
      <c r="J34" s="153">
        <f>ROUND(((SUM(BF120:BF169))*I34),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39</v>
      </c>
      <c r="F35" s="153">
        <f>ROUND((SUM(BG120:BG169)),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40</v>
      </c>
      <c r="F36" s="153">
        <f>ROUND((SUM(BH120:BH169)),  2)</f>
        <v>0</v>
      </c>
      <c r="G36" s="37"/>
      <c r="H36" s="37"/>
      <c r="I36" s="154">
        <v>0.12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41</v>
      </c>
      <c r="F37" s="153">
        <f>ROUND((SUM(BI120:BI169)),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42</v>
      </c>
      <c r="E39" s="157"/>
      <c r="F39" s="157"/>
      <c r="G39" s="158" t="s">
        <v>43</v>
      </c>
      <c r="H39" s="159" t="s">
        <v>44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45</v>
      </c>
      <c r="E50" s="163"/>
      <c r="F50" s="163"/>
      <c r="G50" s="162" t="s">
        <v>46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47</v>
      </c>
      <c r="E61" s="165"/>
      <c r="F61" s="166" t="s">
        <v>48</v>
      </c>
      <c r="G61" s="164" t="s">
        <v>47</v>
      </c>
      <c r="H61" s="165"/>
      <c r="I61" s="165"/>
      <c r="J61" s="167" t="s">
        <v>48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49</v>
      </c>
      <c r="E65" s="168"/>
      <c r="F65" s="168"/>
      <c r="G65" s="162" t="s">
        <v>50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47</v>
      </c>
      <c r="E76" s="165"/>
      <c r="F76" s="166" t="s">
        <v>48</v>
      </c>
      <c r="G76" s="164" t="s">
        <v>47</v>
      </c>
      <c r="H76" s="165"/>
      <c r="I76" s="165"/>
      <c r="J76" s="167" t="s">
        <v>48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116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3" t="str">
        <f>E7</f>
        <v>Rekonstrukce sidliště Spáleniště, II.etapa, Cheb - rozpočet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114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801_02 - Výsadba stromů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 xml:space="preserve"> </v>
      </c>
      <c r="G89" s="39"/>
      <c r="H89" s="39"/>
      <c r="I89" s="31" t="s">
        <v>22</v>
      </c>
      <c r="J89" s="78" t="str">
        <f>IF(J12="","",J12)</f>
        <v>10. 10. 2025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 xml:space="preserve"> </v>
      </c>
      <c r="G91" s="39"/>
      <c r="H91" s="39"/>
      <c r="I91" s="31" t="s">
        <v>29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27</v>
      </c>
      <c r="D92" s="39"/>
      <c r="E92" s="39"/>
      <c r="F92" s="26" t="str">
        <f>IF(E18="","",E18)</f>
        <v>Vyplň údaj</v>
      </c>
      <c r="G92" s="39"/>
      <c r="H92" s="39"/>
      <c r="I92" s="31" t="s">
        <v>30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117</v>
      </c>
      <c r="D94" s="175"/>
      <c r="E94" s="175"/>
      <c r="F94" s="175"/>
      <c r="G94" s="175"/>
      <c r="H94" s="175"/>
      <c r="I94" s="175"/>
      <c r="J94" s="176" t="s">
        <v>118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119</v>
      </c>
      <c r="D96" s="39"/>
      <c r="E96" s="39"/>
      <c r="F96" s="39"/>
      <c r="G96" s="39"/>
      <c r="H96" s="39"/>
      <c r="I96" s="39"/>
      <c r="J96" s="109">
        <f>J120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120</v>
      </c>
    </row>
    <row r="97" s="9" customFormat="1" ht="24.96" customHeight="1">
      <c r="A97" s="9"/>
      <c r="B97" s="178"/>
      <c r="C97" s="179"/>
      <c r="D97" s="180" t="s">
        <v>121</v>
      </c>
      <c r="E97" s="181"/>
      <c r="F97" s="181"/>
      <c r="G97" s="181"/>
      <c r="H97" s="181"/>
      <c r="I97" s="181"/>
      <c r="J97" s="182">
        <f>J121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4"/>
      <c r="C98" s="185"/>
      <c r="D98" s="186" t="s">
        <v>198</v>
      </c>
      <c r="E98" s="187"/>
      <c r="F98" s="187"/>
      <c r="G98" s="187"/>
      <c r="H98" s="187"/>
      <c r="I98" s="187"/>
      <c r="J98" s="188">
        <f>J122</f>
        <v>0</v>
      </c>
      <c r="K98" s="185"/>
      <c r="L98" s="18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4"/>
      <c r="C99" s="185"/>
      <c r="D99" s="186" t="s">
        <v>205</v>
      </c>
      <c r="E99" s="187"/>
      <c r="F99" s="187"/>
      <c r="G99" s="187"/>
      <c r="H99" s="187"/>
      <c r="I99" s="187"/>
      <c r="J99" s="188">
        <f>J158</f>
        <v>0</v>
      </c>
      <c r="K99" s="185"/>
      <c r="L99" s="18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9" customFormat="1" ht="24.96" customHeight="1">
      <c r="A100" s="9"/>
      <c r="B100" s="178"/>
      <c r="C100" s="179"/>
      <c r="D100" s="180" t="s">
        <v>1451</v>
      </c>
      <c r="E100" s="181"/>
      <c r="F100" s="181"/>
      <c r="G100" s="181"/>
      <c r="H100" s="181"/>
      <c r="I100" s="181"/>
      <c r="J100" s="182">
        <f>J160</f>
        <v>0</v>
      </c>
      <c r="K100" s="179"/>
      <c r="L100" s="183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2" customFormat="1" ht="21.84" customHeight="1">
      <c r="A101" s="37"/>
      <c r="B101" s="38"/>
      <c r="C101" s="39"/>
      <c r="D101" s="39"/>
      <c r="E101" s="39"/>
      <c r="F101" s="39"/>
      <c r="G101" s="39"/>
      <c r="H101" s="39"/>
      <c r="I101" s="39"/>
      <c r="J101" s="39"/>
      <c r="K101" s="39"/>
      <c r="L101" s="62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</row>
    <row r="102" s="2" customFormat="1" ht="6.96" customHeight="1">
      <c r="A102" s="37"/>
      <c r="B102" s="65"/>
      <c r="C102" s="66"/>
      <c r="D102" s="66"/>
      <c r="E102" s="66"/>
      <c r="F102" s="66"/>
      <c r="G102" s="66"/>
      <c r="H102" s="66"/>
      <c r="I102" s="66"/>
      <c r="J102" s="66"/>
      <c r="K102" s="66"/>
      <c r="L102" s="62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6" s="2" customFormat="1" ht="6.96" customHeight="1">
      <c r="A106" s="37"/>
      <c r="B106" s="67"/>
      <c r="C106" s="68"/>
      <c r="D106" s="68"/>
      <c r="E106" s="68"/>
      <c r="F106" s="68"/>
      <c r="G106" s="68"/>
      <c r="H106" s="68"/>
      <c r="I106" s="68"/>
      <c r="J106" s="68"/>
      <c r="K106" s="68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24.96" customHeight="1">
      <c r="A107" s="37"/>
      <c r="B107" s="38"/>
      <c r="C107" s="22" t="s">
        <v>124</v>
      </c>
      <c r="D107" s="39"/>
      <c r="E107" s="39"/>
      <c r="F107" s="39"/>
      <c r="G107" s="39"/>
      <c r="H107" s="39"/>
      <c r="I107" s="39"/>
      <c r="J107" s="39"/>
      <c r="K107" s="39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6.96" customHeight="1">
      <c r="A108" s="37"/>
      <c r="B108" s="38"/>
      <c r="C108" s="39"/>
      <c r="D108" s="39"/>
      <c r="E108" s="39"/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2" customHeight="1">
      <c r="A109" s="37"/>
      <c r="B109" s="38"/>
      <c r="C109" s="31" t="s">
        <v>16</v>
      </c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6.5" customHeight="1">
      <c r="A110" s="37"/>
      <c r="B110" s="38"/>
      <c r="C110" s="39"/>
      <c r="D110" s="39"/>
      <c r="E110" s="173" t="str">
        <f>E7</f>
        <v>Rekonstrukce sidliště Spáleniště, II.etapa, Cheb - rozpočet</v>
      </c>
      <c r="F110" s="31"/>
      <c r="G110" s="31"/>
      <c r="H110" s="31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2" customHeight="1">
      <c r="A111" s="37"/>
      <c r="B111" s="38"/>
      <c r="C111" s="31" t="s">
        <v>114</v>
      </c>
      <c r="D111" s="39"/>
      <c r="E111" s="39"/>
      <c r="F111" s="39"/>
      <c r="G111" s="39"/>
      <c r="H111" s="39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6.5" customHeight="1">
      <c r="A112" s="37"/>
      <c r="B112" s="38"/>
      <c r="C112" s="39"/>
      <c r="D112" s="39"/>
      <c r="E112" s="75" t="str">
        <f>E9</f>
        <v>801_02 - Výsadba stromů</v>
      </c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38"/>
      <c r="C113" s="39"/>
      <c r="D113" s="39"/>
      <c r="E113" s="39"/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2" customHeight="1">
      <c r="A114" s="37"/>
      <c r="B114" s="38"/>
      <c r="C114" s="31" t="s">
        <v>20</v>
      </c>
      <c r="D114" s="39"/>
      <c r="E114" s="39"/>
      <c r="F114" s="26" t="str">
        <f>F12</f>
        <v xml:space="preserve"> </v>
      </c>
      <c r="G114" s="39"/>
      <c r="H114" s="39"/>
      <c r="I114" s="31" t="s">
        <v>22</v>
      </c>
      <c r="J114" s="78" t="str">
        <f>IF(J12="","",J12)</f>
        <v>10. 10. 2025</v>
      </c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9"/>
      <c r="D115" s="39"/>
      <c r="E115" s="39"/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5.15" customHeight="1">
      <c r="A116" s="37"/>
      <c r="B116" s="38"/>
      <c r="C116" s="31" t="s">
        <v>24</v>
      </c>
      <c r="D116" s="39"/>
      <c r="E116" s="39"/>
      <c r="F116" s="26" t="str">
        <f>E15</f>
        <v xml:space="preserve"> </v>
      </c>
      <c r="G116" s="39"/>
      <c r="H116" s="39"/>
      <c r="I116" s="31" t="s">
        <v>29</v>
      </c>
      <c r="J116" s="35" t="str">
        <f>E21</f>
        <v xml:space="preserve"> </v>
      </c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5.15" customHeight="1">
      <c r="A117" s="37"/>
      <c r="B117" s="38"/>
      <c r="C117" s="31" t="s">
        <v>27</v>
      </c>
      <c r="D117" s="39"/>
      <c r="E117" s="39"/>
      <c r="F117" s="26" t="str">
        <f>IF(E18="","",E18)</f>
        <v>Vyplň údaj</v>
      </c>
      <c r="G117" s="39"/>
      <c r="H117" s="39"/>
      <c r="I117" s="31" t="s">
        <v>30</v>
      </c>
      <c r="J117" s="35" t="str">
        <f>E24</f>
        <v xml:space="preserve"> </v>
      </c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0.32" customHeight="1">
      <c r="A118" s="37"/>
      <c r="B118" s="38"/>
      <c r="C118" s="39"/>
      <c r="D118" s="39"/>
      <c r="E118" s="39"/>
      <c r="F118" s="39"/>
      <c r="G118" s="39"/>
      <c r="H118" s="39"/>
      <c r="I118" s="39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11" customFormat="1" ht="29.28" customHeight="1">
      <c r="A119" s="190"/>
      <c r="B119" s="191"/>
      <c r="C119" s="192" t="s">
        <v>125</v>
      </c>
      <c r="D119" s="193" t="s">
        <v>57</v>
      </c>
      <c r="E119" s="193" t="s">
        <v>53</v>
      </c>
      <c r="F119" s="193" t="s">
        <v>54</v>
      </c>
      <c r="G119" s="193" t="s">
        <v>126</v>
      </c>
      <c r="H119" s="193" t="s">
        <v>127</v>
      </c>
      <c r="I119" s="193" t="s">
        <v>128</v>
      </c>
      <c r="J119" s="194" t="s">
        <v>118</v>
      </c>
      <c r="K119" s="195" t="s">
        <v>129</v>
      </c>
      <c r="L119" s="196"/>
      <c r="M119" s="99" t="s">
        <v>1</v>
      </c>
      <c r="N119" s="100" t="s">
        <v>36</v>
      </c>
      <c r="O119" s="100" t="s">
        <v>130</v>
      </c>
      <c r="P119" s="100" t="s">
        <v>131</v>
      </c>
      <c r="Q119" s="100" t="s">
        <v>132</v>
      </c>
      <c r="R119" s="100" t="s">
        <v>133</v>
      </c>
      <c r="S119" s="100" t="s">
        <v>134</v>
      </c>
      <c r="T119" s="101" t="s">
        <v>135</v>
      </c>
      <c r="U119" s="190"/>
      <c r="V119" s="190"/>
      <c r="W119" s="190"/>
      <c r="X119" s="190"/>
      <c r="Y119" s="190"/>
      <c r="Z119" s="190"/>
      <c r="AA119" s="190"/>
      <c r="AB119" s="190"/>
      <c r="AC119" s="190"/>
      <c r="AD119" s="190"/>
      <c r="AE119" s="190"/>
    </row>
    <row r="120" s="2" customFormat="1" ht="22.8" customHeight="1">
      <c r="A120" s="37"/>
      <c r="B120" s="38"/>
      <c r="C120" s="106" t="s">
        <v>136</v>
      </c>
      <c r="D120" s="39"/>
      <c r="E120" s="39"/>
      <c r="F120" s="39"/>
      <c r="G120" s="39"/>
      <c r="H120" s="39"/>
      <c r="I120" s="39"/>
      <c r="J120" s="197">
        <f>BK120</f>
        <v>0</v>
      </c>
      <c r="K120" s="39"/>
      <c r="L120" s="43"/>
      <c r="M120" s="102"/>
      <c r="N120" s="198"/>
      <c r="O120" s="103"/>
      <c r="P120" s="199">
        <f>P121+P160</f>
        <v>0</v>
      </c>
      <c r="Q120" s="103"/>
      <c r="R120" s="199">
        <f>R121+R160</f>
        <v>0</v>
      </c>
      <c r="S120" s="103"/>
      <c r="T120" s="200">
        <f>T121+T160</f>
        <v>0</v>
      </c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T120" s="16" t="s">
        <v>71</v>
      </c>
      <c r="AU120" s="16" t="s">
        <v>120</v>
      </c>
      <c r="BK120" s="201">
        <f>BK121+BK160</f>
        <v>0</v>
      </c>
    </row>
    <row r="121" s="12" customFormat="1" ht="25.92" customHeight="1">
      <c r="A121" s="12"/>
      <c r="B121" s="202"/>
      <c r="C121" s="203"/>
      <c r="D121" s="204" t="s">
        <v>71</v>
      </c>
      <c r="E121" s="205" t="s">
        <v>137</v>
      </c>
      <c r="F121" s="205" t="s">
        <v>138</v>
      </c>
      <c r="G121" s="203"/>
      <c r="H121" s="203"/>
      <c r="I121" s="206"/>
      <c r="J121" s="207">
        <f>BK121</f>
        <v>0</v>
      </c>
      <c r="K121" s="203"/>
      <c r="L121" s="208"/>
      <c r="M121" s="209"/>
      <c r="N121" s="210"/>
      <c r="O121" s="210"/>
      <c r="P121" s="211">
        <f>P122+P158</f>
        <v>0</v>
      </c>
      <c r="Q121" s="210"/>
      <c r="R121" s="211">
        <f>R122+R158</f>
        <v>0</v>
      </c>
      <c r="S121" s="210"/>
      <c r="T121" s="212">
        <f>T122+T158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13" t="s">
        <v>80</v>
      </c>
      <c r="AT121" s="214" t="s">
        <v>71</v>
      </c>
      <c r="AU121" s="214" t="s">
        <v>72</v>
      </c>
      <c r="AY121" s="213" t="s">
        <v>139</v>
      </c>
      <c r="BK121" s="215">
        <f>BK122+BK158</f>
        <v>0</v>
      </c>
    </row>
    <row r="122" s="12" customFormat="1" ht="22.8" customHeight="1">
      <c r="A122" s="12"/>
      <c r="B122" s="202"/>
      <c r="C122" s="203"/>
      <c r="D122" s="204" t="s">
        <v>71</v>
      </c>
      <c r="E122" s="216" t="s">
        <v>80</v>
      </c>
      <c r="F122" s="216" t="s">
        <v>210</v>
      </c>
      <c r="G122" s="203"/>
      <c r="H122" s="203"/>
      <c r="I122" s="206"/>
      <c r="J122" s="217">
        <f>BK122</f>
        <v>0</v>
      </c>
      <c r="K122" s="203"/>
      <c r="L122" s="208"/>
      <c r="M122" s="209"/>
      <c r="N122" s="210"/>
      <c r="O122" s="210"/>
      <c r="P122" s="211">
        <f>SUM(P123:P157)</f>
        <v>0</v>
      </c>
      <c r="Q122" s="210"/>
      <c r="R122" s="211">
        <f>SUM(R123:R157)</f>
        <v>0</v>
      </c>
      <c r="S122" s="210"/>
      <c r="T122" s="212">
        <f>SUM(T123:T157)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3" t="s">
        <v>80</v>
      </c>
      <c r="AT122" s="214" t="s">
        <v>71</v>
      </c>
      <c r="AU122" s="214" t="s">
        <v>80</v>
      </c>
      <c r="AY122" s="213" t="s">
        <v>139</v>
      </c>
      <c r="BK122" s="215">
        <f>SUM(BK123:BK157)</f>
        <v>0</v>
      </c>
    </row>
    <row r="123" s="2" customFormat="1" ht="44.25" customHeight="1">
      <c r="A123" s="37"/>
      <c r="B123" s="38"/>
      <c r="C123" s="218" t="s">
        <v>80</v>
      </c>
      <c r="D123" s="218" t="s">
        <v>142</v>
      </c>
      <c r="E123" s="219" t="s">
        <v>1452</v>
      </c>
      <c r="F123" s="220" t="s">
        <v>1453</v>
      </c>
      <c r="G123" s="221" t="s">
        <v>149</v>
      </c>
      <c r="H123" s="222">
        <v>32</v>
      </c>
      <c r="I123" s="223"/>
      <c r="J123" s="224">
        <f>ROUND(I123*H123,2)</f>
        <v>0</v>
      </c>
      <c r="K123" s="225"/>
      <c r="L123" s="43"/>
      <c r="M123" s="226" t="s">
        <v>1</v>
      </c>
      <c r="N123" s="227" t="s">
        <v>37</v>
      </c>
      <c r="O123" s="90"/>
      <c r="P123" s="228">
        <f>O123*H123</f>
        <v>0</v>
      </c>
      <c r="Q123" s="228">
        <v>0</v>
      </c>
      <c r="R123" s="228">
        <f>Q123*H123</f>
        <v>0</v>
      </c>
      <c r="S123" s="228">
        <v>0</v>
      </c>
      <c r="T123" s="229">
        <f>S123*H123</f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R123" s="230" t="s">
        <v>146</v>
      </c>
      <c r="AT123" s="230" t="s">
        <v>142</v>
      </c>
      <c r="AU123" s="230" t="s">
        <v>82</v>
      </c>
      <c r="AY123" s="16" t="s">
        <v>139</v>
      </c>
      <c r="BE123" s="231">
        <f>IF(N123="základní",J123,0)</f>
        <v>0</v>
      </c>
      <c r="BF123" s="231">
        <f>IF(N123="snížená",J123,0)</f>
        <v>0</v>
      </c>
      <c r="BG123" s="231">
        <f>IF(N123="zákl. přenesená",J123,0)</f>
        <v>0</v>
      </c>
      <c r="BH123" s="231">
        <f>IF(N123="sníž. přenesená",J123,0)</f>
        <v>0</v>
      </c>
      <c r="BI123" s="231">
        <f>IF(N123="nulová",J123,0)</f>
        <v>0</v>
      </c>
      <c r="BJ123" s="16" t="s">
        <v>80</v>
      </c>
      <c r="BK123" s="231">
        <f>ROUND(I123*H123,2)</f>
        <v>0</v>
      </c>
      <c r="BL123" s="16" t="s">
        <v>146</v>
      </c>
      <c r="BM123" s="230" t="s">
        <v>82</v>
      </c>
    </row>
    <row r="124" s="2" customFormat="1" ht="16.5" customHeight="1">
      <c r="A124" s="37"/>
      <c r="B124" s="38"/>
      <c r="C124" s="260" t="s">
        <v>82</v>
      </c>
      <c r="D124" s="260" t="s">
        <v>278</v>
      </c>
      <c r="E124" s="261" t="s">
        <v>1454</v>
      </c>
      <c r="F124" s="262" t="s">
        <v>1455</v>
      </c>
      <c r="G124" s="263" t="s">
        <v>244</v>
      </c>
      <c r="H124" s="264">
        <v>16</v>
      </c>
      <c r="I124" s="265"/>
      <c r="J124" s="266">
        <f>ROUND(I124*H124,2)</f>
        <v>0</v>
      </c>
      <c r="K124" s="267"/>
      <c r="L124" s="268"/>
      <c r="M124" s="269" t="s">
        <v>1</v>
      </c>
      <c r="N124" s="270" t="s">
        <v>37</v>
      </c>
      <c r="O124" s="90"/>
      <c r="P124" s="228">
        <f>O124*H124</f>
        <v>0</v>
      </c>
      <c r="Q124" s="228">
        <v>0</v>
      </c>
      <c r="R124" s="228">
        <f>Q124*H124</f>
        <v>0</v>
      </c>
      <c r="S124" s="228">
        <v>0</v>
      </c>
      <c r="T124" s="229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230" t="s">
        <v>159</v>
      </c>
      <c r="AT124" s="230" t="s">
        <v>278</v>
      </c>
      <c r="AU124" s="230" t="s">
        <v>82</v>
      </c>
      <c r="AY124" s="16" t="s">
        <v>139</v>
      </c>
      <c r="BE124" s="231">
        <f>IF(N124="základní",J124,0)</f>
        <v>0</v>
      </c>
      <c r="BF124" s="231">
        <f>IF(N124="snížená",J124,0)</f>
        <v>0</v>
      </c>
      <c r="BG124" s="231">
        <f>IF(N124="zákl. přenesená",J124,0)</f>
        <v>0</v>
      </c>
      <c r="BH124" s="231">
        <f>IF(N124="sníž. přenesená",J124,0)</f>
        <v>0</v>
      </c>
      <c r="BI124" s="231">
        <f>IF(N124="nulová",J124,0)</f>
        <v>0</v>
      </c>
      <c r="BJ124" s="16" t="s">
        <v>80</v>
      </c>
      <c r="BK124" s="231">
        <f>ROUND(I124*H124,2)</f>
        <v>0</v>
      </c>
      <c r="BL124" s="16" t="s">
        <v>146</v>
      </c>
      <c r="BM124" s="230" t="s">
        <v>146</v>
      </c>
    </row>
    <row r="125" s="13" customFormat="1">
      <c r="A125" s="13"/>
      <c r="B125" s="237"/>
      <c r="C125" s="238"/>
      <c r="D125" s="239" t="s">
        <v>214</v>
      </c>
      <c r="E125" s="240" t="s">
        <v>1</v>
      </c>
      <c r="F125" s="241" t="s">
        <v>1456</v>
      </c>
      <c r="G125" s="238"/>
      <c r="H125" s="242">
        <v>16</v>
      </c>
      <c r="I125" s="243"/>
      <c r="J125" s="238"/>
      <c r="K125" s="238"/>
      <c r="L125" s="244"/>
      <c r="M125" s="245"/>
      <c r="N125" s="246"/>
      <c r="O125" s="246"/>
      <c r="P125" s="246"/>
      <c r="Q125" s="246"/>
      <c r="R125" s="246"/>
      <c r="S125" s="246"/>
      <c r="T125" s="247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48" t="s">
        <v>214</v>
      </c>
      <c r="AU125" s="248" t="s">
        <v>82</v>
      </c>
      <c r="AV125" s="13" t="s">
        <v>82</v>
      </c>
      <c r="AW125" s="13" t="s">
        <v>216</v>
      </c>
      <c r="AX125" s="13" t="s">
        <v>72</v>
      </c>
      <c r="AY125" s="248" t="s">
        <v>139</v>
      </c>
    </row>
    <row r="126" s="14" customFormat="1">
      <c r="A126" s="14"/>
      <c r="B126" s="249"/>
      <c r="C126" s="250"/>
      <c r="D126" s="239" t="s">
        <v>214</v>
      </c>
      <c r="E126" s="251" t="s">
        <v>1</v>
      </c>
      <c r="F126" s="252" t="s">
        <v>217</v>
      </c>
      <c r="G126" s="250"/>
      <c r="H126" s="253">
        <v>16</v>
      </c>
      <c r="I126" s="254"/>
      <c r="J126" s="250"/>
      <c r="K126" s="250"/>
      <c r="L126" s="255"/>
      <c r="M126" s="256"/>
      <c r="N126" s="257"/>
      <c r="O126" s="257"/>
      <c r="P126" s="257"/>
      <c r="Q126" s="257"/>
      <c r="R126" s="257"/>
      <c r="S126" s="257"/>
      <c r="T126" s="258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59" t="s">
        <v>214</v>
      </c>
      <c r="AU126" s="259" t="s">
        <v>82</v>
      </c>
      <c r="AV126" s="14" t="s">
        <v>146</v>
      </c>
      <c r="AW126" s="14" t="s">
        <v>216</v>
      </c>
      <c r="AX126" s="14" t="s">
        <v>80</v>
      </c>
      <c r="AY126" s="259" t="s">
        <v>139</v>
      </c>
    </row>
    <row r="127" s="2" customFormat="1" ht="37.8" customHeight="1">
      <c r="A127" s="37"/>
      <c r="B127" s="38"/>
      <c r="C127" s="218" t="s">
        <v>152</v>
      </c>
      <c r="D127" s="218" t="s">
        <v>142</v>
      </c>
      <c r="E127" s="219" t="s">
        <v>1457</v>
      </c>
      <c r="F127" s="220" t="s">
        <v>1458</v>
      </c>
      <c r="G127" s="221" t="s">
        <v>149</v>
      </c>
      <c r="H127" s="222">
        <v>32</v>
      </c>
      <c r="I127" s="223"/>
      <c r="J127" s="224">
        <f>ROUND(I127*H127,2)</f>
        <v>0</v>
      </c>
      <c r="K127" s="225"/>
      <c r="L127" s="43"/>
      <c r="M127" s="226" t="s">
        <v>1</v>
      </c>
      <c r="N127" s="227" t="s">
        <v>37</v>
      </c>
      <c r="O127" s="90"/>
      <c r="P127" s="228">
        <f>O127*H127</f>
        <v>0</v>
      </c>
      <c r="Q127" s="228">
        <v>0</v>
      </c>
      <c r="R127" s="228">
        <f>Q127*H127</f>
        <v>0</v>
      </c>
      <c r="S127" s="228">
        <v>0</v>
      </c>
      <c r="T127" s="229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30" t="s">
        <v>146</v>
      </c>
      <c r="AT127" s="230" t="s">
        <v>142</v>
      </c>
      <c r="AU127" s="230" t="s">
        <v>82</v>
      </c>
      <c r="AY127" s="16" t="s">
        <v>139</v>
      </c>
      <c r="BE127" s="231">
        <f>IF(N127="základní",J127,0)</f>
        <v>0</v>
      </c>
      <c r="BF127" s="231">
        <f>IF(N127="snížená",J127,0)</f>
        <v>0</v>
      </c>
      <c r="BG127" s="231">
        <f>IF(N127="zákl. přenesená",J127,0)</f>
        <v>0</v>
      </c>
      <c r="BH127" s="231">
        <f>IF(N127="sníž. přenesená",J127,0)</f>
        <v>0</v>
      </c>
      <c r="BI127" s="231">
        <f>IF(N127="nulová",J127,0)</f>
        <v>0</v>
      </c>
      <c r="BJ127" s="16" t="s">
        <v>80</v>
      </c>
      <c r="BK127" s="231">
        <f>ROUND(I127*H127,2)</f>
        <v>0</v>
      </c>
      <c r="BL127" s="16" t="s">
        <v>146</v>
      </c>
      <c r="BM127" s="230" t="s">
        <v>155</v>
      </c>
    </row>
    <row r="128" s="2" customFormat="1" ht="24.15" customHeight="1">
      <c r="A128" s="37"/>
      <c r="B128" s="38"/>
      <c r="C128" s="218" t="s">
        <v>146</v>
      </c>
      <c r="D128" s="218" t="s">
        <v>142</v>
      </c>
      <c r="E128" s="219" t="s">
        <v>1459</v>
      </c>
      <c r="F128" s="220" t="s">
        <v>1460</v>
      </c>
      <c r="G128" s="221" t="s">
        <v>149</v>
      </c>
      <c r="H128" s="222">
        <v>32</v>
      </c>
      <c r="I128" s="223"/>
      <c r="J128" s="224">
        <f>ROUND(I128*H128,2)</f>
        <v>0</v>
      </c>
      <c r="K128" s="225"/>
      <c r="L128" s="43"/>
      <c r="M128" s="226" t="s">
        <v>1</v>
      </c>
      <c r="N128" s="227" t="s">
        <v>37</v>
      </c>
      <c r="O128" s="90"/>
      <c r="P128" s="228">
        <f>O128*H128</f>
        <v>0</v>
      </c>
      <c r="Q128" s="228">
        <v>0</v>
      </c>
      <c r="R128" s="228">
        <f>Q128*H128</f>
        <v>0</v>
      </c>
      <c r="S128" s="228">
        <v>0</v>
      </c>
      <c r="T128" s="229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30" t="s">
        <v>146</v>
      </c>
      <c r="AT128" s="230" t="s">
        <v>142</v>
      </c>
      <c r="AU128" s="230" t="s">
        <v>82</v>
      </c>
      <c r="AY128" s="16" t="s">
        <v>139</v>
      </c>
      <c r="BE128" s="231">
        <f>IF(N128="základní",J128,0)</f>
        <v>0</v>
      </c>
      <c r="BF128" s="231">
        <f>IF(N128="snížená",J128,0)</f>
        <v>0</v>
      </c>
      <c r="BG128" s="231">
        <f>IF(N128="zákl. přenesená",J128,0)</f>
        <v>0</v>
      </c>
      <c r="BH128" s="231">
        <f>IF(N128="sníž. přenesená",J128,0)</f>
        <v>0</v>
      </c>
      <c r="BI128" s="231">
        <f>IF(N128="nulová",J128,0)</f>
        <v>0</v>
      </c>
      <c r="BJ128" s="16" t="s">
        <v>80</v>
      </c>
      <c r="BK128" s="231">
        <f>ROUND(I128*H128,2)</f>
        <v>0</v>
      </c>
      <c r="BL128" s="16" t="s">
        <v>146</v>
      </c>
      <c r="BM128" s="230" t="s">
        <v>159</v>
      </c>
    </row>
    <row r="129" s="2" customFormat="1" ht="21.75" customHeight="1">
      <c r="A129" s="37"/>
      <c r="B129" s="38"/>
      <c r="C129" s="260" t="s">
        <v>151</v>
      </c>
      <c r="D129" s="260" t="s">
        <v>278</v>
      </c>
      <c r="E129" s="261" t="s">
        <v>1461</v>
      </c>
      <c r="F129" s="262" t="s">
        <v>1462</v>
      </c>
      <c r="G129" s="263" t="s">
        <v>149</v>
      </c>
      <c r="H129" s="264">
        <v>96</v>
      </c>
      <c r="I129" s="265"/>
      <c r="J129" s="266">
        <f>ROUND(I129*H129,2)</f>
        <v>0</v>
      </c>
      <c r="K129" s="267"/>
      <c r="L129" s="268"/>
      <c r="M129" s="269" t="s">
        <v>1</v>
      </c>
      <c r="N129" s="270" t="s">
        <v>37</v>
      </c>
      <c r="O129" s="90"/>
      <c r="P129" s="228">
        <f>O129*H129</f>
        <v>0</v>
      </c>
      <c r="Q129" s="228">
        <v>0</v>
      </c>
      <c r="R129" s="228">
        <f>Q129*H129</f>
        <v>0</v>
      </c>
      <c r="S129" s="228">
        <v>0</v>
      </c>
      <c r="T129" s="229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30" t="s">
        <v>159</v>
      </c>
      <c r="AT129" s="230" t="s">
        <v>278</v>
      </c>
      <c r="AU129" s="230" t="s">
        <v>82</v>
      </c>
      <c r="AY129" s="16" t="s">
        <v>139</v>
      </c>
      <c r="BE129" s="231">
        <f>IF(N129="základní",J129,0)</f>
        <v>0</v>
      </c>
      <c r="BF129" s="231">
        <f>IF(N129="snížená",J129,0)</f>
        <v>0</v>
      </c>
      <c r="BG129" s="231">
        <f>IF(N129="zákl. přenesená",J129,0)</f>
        <v>0</v>
      </c>
      <c r="BH129" s="231">
        <f>IF(N129="sníž. přenesená",J129,0)</f>
        <v>0</v>
      </c>
      <c r="BI129" s="231">
        <f>IF(N129="nulová",J129,0)</f>
        <v>0</v>
      </c>
      <c r="BJ129" s="16" t="s">
        <v>80</v>
      </c>
      <c r="BK129" s="231">
        <f>ROUND(I129*H129,2)</f>
        <v>0</v>
      </c>
      <c r="BL129" s="16" t="s">
        <v>146</v>
      </c>
      <c r="BM129" s="230" t="s">
        <v>162</v>
      </c>
    </row>
    <row r="130" s="13" customFormat="1">
      <c r="A130" s="13"/>
      <c r="B130" s="237"/>
      <c r="C130" s="238"/>
      <c r="D130" s="239" t="s">
        <v>214</v>
      </c>
      <c r="E130" s="240" t="s">
        <v>1</v>
      </c>
      <c r="F130" s="241" t="s">
        <v>1463</v>
      </c>
      <c r="G130" s="238"/>
      <c r="H130" s="242">
        <v>96</v>
      </c>
      <c r="I130" s="243"/>
      <c r="J130" s="238"/>
      <c r="K130" s="238"/>
      <c r="L130" s="244"/>
      <c r="M130" s="245"/>
      <c r="N130" s="246"/>
      <c r="O130" s="246"/>
      <c r="P130" s="246"/>
      <c r="Q130" s="246"/>
      <c r="R130" s="246"/>
      <c r="S130" s="246"/>
      <c r="T130" s="247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8" t="s">
        <v>214</v>
      </c>
      <c r="AU130" s="248" t="s">
        <v>82</v>
      </c>
      <c r="AV130" s="13" t="s">
        <v>82</v>
      </c>
      <c r="AW130" s="13" t="s">
        <v>216</v>
      </c>
      <c r="AX130" s="13" t="s">
        <v>72</v>
      </c>
      <c r="AY130" s="248" t="s">
        <v>139</v>
      </c>
    </row>
    <row r="131" s="14" customFormat="1">
      <c r="A131" s="14"/>
      <c r="B131" s="249"/>
      <c r="C131" s="250"/>
      <c r="D131" s="239" t="s">
        <v>214</v>
      </c>
      <c r="E131" s="251" t="s">
        <v>1</v>
      </c>
      <c r="F131" s="252" t="s">
        <v>217</v>
      </c>
      <c r="G131" s="250"/>
      <c r="H131" s="253">
        <v>96</v>
      </c>
      <c r="I131" s="254"/>
      <c r="J131" s="250"/>
      <c r="K131" s="250"/>
      <c r="L131" s="255"/>
      <c r="M131" s="256"/>
      <c r="N131" s="257"/>
      <c r="O131" s="257"/>
      <c r="P131" s="257"/>
      <c r="Q131" s="257"/>
      <c r="R131" s="257"/>
      <c r="S131" s="257"/>
      <c r="T131" s="258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59" t="s">
        <v>214</v>
      </c>
      <c r="AU131" s="259" t="s">
        <v>82</v>
      </c>
      <c r="AV131" s="14" t="s">
        <v>146</v>
      </c>
      <c r="AW131" s="14" t="s">
        <v>216</v>
      </c>
      <c r="AX131" s="14" t="s">
        <v>80</v>
      </c>
      <c r="AY131" s="259" t="s">
        <v>139</v>
      </c>
    </row>
    <row r="132" s="2" customFormat="1" ht="21.75" customHeight="1">
      <c r="A132" s="37"/>
      <c r="B132" s="38"/>
      <c r="C132" s="260" t="s">
        <v>155</v>
      </c>
      <c r="D132" s="260" t="s">
        <v>278</v>
      </c>
      <c r="E132" s="261" t="s">
        <v>1443</v>
      </c>
      <c r="F132" s="262" t="s">
        <v>1464</v>
      </c>
      <c r="G132" s="263" t="s">
        <v>239</v>
      </c>
      <c r="H132" s="264">
        <v>96</v>
      </c>
      <c r="I132" s="265"/>
      <c r="J132" s="266">
        <f>ROUND(I132*H132,2)</f>
        <v>0</v>
      </c>
      <c r="K132" s="267"/>
      <c r="L132" s="268"/>
      <c r="M132" s="269" t="s">
        <v>1</v>
      </c>
      <c r="N132" s="270" t="s">
        <v>37</v>
      </c>
      <c r="O132" s="90"/>
      <c r="P132" s="228">
        <f>O132*H132</f>
        <v>0</v>
      </c>
      <c r="Q132" s="228">
        <v>0</v>
      </c>
      <c r="R132" s="228">
        <f>Q132*H132</f>
        <v>0</v>
      </c>
      <c r="S132" s="228">
        <v>0</v>
      </c>
      <c r="T132" s="229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30" t="s">
        <v>159</v>
      </c>
      <c r="AT132" s="230" t="s">
        <v>278</v>
      </c>
      <c r="AU132" s="230" t="s">
        <v>82</v>
      </c>
      <c r="AY132" s="16" t="s">
        <v>139</v>
      </c>
      <c r="BE132" s="231">
        <f>IF(N132="základní",J132,0)</f>
        <v>0</v>
      </c>
      <c r="BF132" s="231">
        <f>IF(N132="snížená",J132,0)</f>
        <v>0</v>
      </c>
      <c r="BG132" s="231">
        <f>IF(N132="zákl. přenesená",J132,0)</f>
        <v>0</v>
      </c>
      <c r="BH132" s="231">
        <f>IF(N132="sníž. přenesená",J132,0)</f>
        <v>0</v>
      </c>
      <c r="BI132" s="231">
        <f>IF(N132="nulová",J132,0)</f>
        <v>0</v>
      </c>
      <c r="BJ132" s="16" t="s">
        <v>80</v>
      </c>
      <c r="BK132" s="231">
        <f>ROUND(I132*H132,2)</f>
        <v>0</v>
      </c>
      <c r="BL132" s="16" t="s">
        <v>146</v>
      </c>
      <c r="BM132" s="230" t="s">
        <v>8</v>
      </c>
    </row>
    <row r="133" s="13" customFormat="1">
      <c r="A133" s="13"/>
      <c r="B133" s="237"/>
      <c r="C133" s="238"/>
      <c r="D133" s="239" t="s">
        <v>214</v>
      </c>
      <c r="E133" s="240" t="s">
        <v>1</v>
      </c>
      <c r="F133" s="241" t="s">
        <v>1465</v>
      </c>
      <c r="G133" s="238"/>
      <c r="H133" s="242">
        <v>96</v>
      </c>
      <c r="I133" s="243"/>
      <c r="J133" s="238"/>
      <c r="K133" s="238"/>
      <c r="L133" s="244"/>
      <c r="M133" s="245"/>
      <c r="N133" s="246"/>
      <c r="O133" s="246"/>
      <c r="P133" s="246"/>
      <c r="Q133" s="246"/>
      <c r="R133" s="246"/>
      <c r="S133" s="246"/>
      <c r="T133" s="247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8" t="s">
        <v>214</v>
      </c>
      <c r="AU133" s="248" t="s">
        <v>82</v>
      </c>
      <c r="AV133" s="13" t="s">
        <v>82</v>
      </c>
      <c r="AW133" s="13" t="s">
        <v>216</v>
      </c>
      <c r="AX133" s="13" t="s">
        <v>72</v>
      </c>
      <c r="AY133" s="248" t="s">
        <v>139</v>
      </c>
    </row>
    <row r="134" s="14" customFormat="1">
      <c r="A134" s="14"/>
      <c r="B134" s="249"/>
      <c r="C134" s="250"/>
      <c r="D134" s="239" t="s">
        <v>214</v>
      </c>
      <c r="E134" s="251" t="s">
        <v>1</v>
      </c>
      <c r="F134" s="252" t="s">
        <v>217</v>
      </c>
      <c r="G134" s="250"/>
      <c r="H134" s="253">
        <v>96</v>
      </c>
      <c r="I134" s="254"/>
      <c r="J134" s="250"/>
      <c r="K134" s="250"/>
      <c r="L134" s="255"/>
      <c r="M134" s="256"/>
      <c r="N134" s="257"/>
      <c r="O134" s="257"/>
      <c r="P134" s="257"/>
      <c r="Q134" s="257"/>
      <c r="R134" s="257"/>
      <c r="S134" s="257"/>
      <c r="T134" s="258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59" t="s">
        <v>214</v>
      </c>
      <c r="AU134" s="259" t="s">
        <v>82</v>
      </c>
      <c r="AV134" s="14" t="s">
        <v>146</v>
      </c>
      <c r="AW134" s="14" t="s">
        <v>216</v>
      </c>
      <c r="AX134" s="14" t="s">
        <v>80</v>
      </c>
      <c r="AY134" s="259" t="s">
        <v>139</v>
      </c>
    </row>
    <row r="135" s="2" customFormat="1" ht="24.15" customHeight="1">
      <c r="A135" s="37"/>
      <c r="B135" s="38"/>
      <c r="C135" s="260" t="s">
        <v>165</v>
      </c>
      <c r="D135" s="260" t="s">
        <v>278</v>
      </c>
      <c r="E135" s="261" t="s">
        <v>1447</v>
      </c>
      <c r="F135" s="262" t="s">
        <v>1466</v>
      </c>
      <c r="G135" s="263" t="s">
        <v>149</v>
      </c>
      <c r="H135" s="264">
        <v>96</v>
      </c>
      <c r="I135" s="265"/>
      <c r="J135" s="266">
        <f>ROUND(I135*H135,2)</f>
        <v>0</v>
      </c>
      <c r="K135" s="267"/>
      <c r="L135" s="268"/>
      <c r="M135" s="269" t="s">
        <v>1</v>
      </c>
      <c r="N135" s="270" t="s">
        <v>37</v>
      </c>
      <c r="O135" s="90"/>
      <c r="P135" s="228">
        <f>O135*H135</f>
        <v>0</v>
      </c>
      <c r="Q135" s="228">
        <v>0</v>
      </c>
      <c r="R135" s="228">
        <f>Q135*H135</f>
        <v>0</v>
      </c>
      <c r="S135" s="228">
        <v>0</v>
      </c>
      <c r="T135" s="229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30" t="s">
        <v>159</v>
      </c>
      <c r="AT135" s="230" t="s">
        <v>278</v>
      </c>
      <c r="AU135" s="230" t="s">
        <v>82</v>
      </c>
      <c r="AY135" s="16" t="s">
        <v>139</v>
      </c>
      <c r="BE135" s="231">
        <f>IF(N135="základní",J135,0)</f>
        <v>0</v>
      </c>
      <c r="BF135" s="231">
        <f>IF(N135="snížená",J135,0)</f>
        <v>0</v>
      </c>
      <c r="BG135" s="231">
        <f>IF(N135="zákl. přenesená",J135,0)</f>
        <v>0</v>
      </c>
      <c r="BH135" s="231">
        <f>IF(N135="sníž. přenesená",J135,0)</f>
        <v>0</v>
      </c>
      <c r="BI135" s="231">
        <f>IF(N135="nulová",J135,0)</f>
        <v>0</v>
      </c>
      <c r="BJ135" s="16" t="s">
        <v>80</v>
      </c>
      <c r="BK135" s="231">
        <f>ROUND(I135*H135,2)</f>
        <v>0</v>
      </c>
      <c r="BL135" s="16" t="s">
        <v>146</v>
      </c>
      <c r="BM135" s="230" t="s">
        <v>168</v>
      </c>
    </row>
    <row r="136" s="13" customFormat="1">
      <c r="A136" s="13"/>
      <c r="B136" s="237"/>
      <c r="C136" s="238"/>
      <c r="D136" s="239" t="s">
        <v>214</v>
      </c>
      <c r="E136" s="240" t="s">
        <v>1</v>
      </c>
      <c r="F136" s="241" t="s">
        <v>1467</v>
      </c>
      <c r="G136" s="238"/>
      <c r="H136" s="242">
        <v>96</v>
      </c>
      <c r="I136" s="243"/>
      <c r="J136" s="238"/>
      <c r="K136" s="238"/>
      <c r="L136" s="244"/>
      <c r="M136" s="245"/>
      <c r="N136" s="246"/>
      <c r="O136" s="246"/>
      <c r="P136" s="246"/>
      <c r="Q136" s="246"/>
      <c r="R136" s="246"/>
      <c r="S136" s="246"/>
      <c r="T136" s="247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8" t="s">
        <v>214</v>
      </c>
      <c r="AU136" s="248" t="s">
        <v>82</v>
      </c>
      <c r="AV136" s="13" t="s">
        <v>82</v>
      </c>
      <c r="AW136" s="13" t="s">
        <v>216</v>
      </c>
      <c r="AX136" s="13" t="s">
        <v>72</v>
      </c>
      <c r="AY136" s="248" t="s">
        <v>139</v>
      </c>
    </row>
    <row r="137" s="14" customFormat="1">
      <c r="A137" s="14"/>
      <c r="B137" s="249"/>
      <c r="C137" s="250"/>
      <c r="D137" s="239" t="s">
        <v>214</v>
      </c>
      <c r="E137" s="251" t="s">
        <v>1</v>
      </c>
      <c r="F137" s="252" t="s">
        <v>217</v>
      </c>
      <c r="G137" s="250"/>
      <c r="H137" s="253">
        <v>96</v>
      </c>
      <c r="I137" s="254"/>
      <c r="J137" s="250"/>
      <c r="K137" s="250"/>
      <c r="L137" s="255"/>
      <c r="M137" s="256"/>
      <c r="N137" s="257"/>
      <c r="O137" s="257"/>
      <c r="P137" s="257"/>
      <c r="Q137" s="257"/>
      <c r="R137" s="257"/>
      <c r="S137" s="257"/>
      <c r="T137" s="258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59" t="s">
        <v>214</v>
      </c>
      <c r="AU137" s="259" t="s">
        <v>82</v>
      </c>
      <c r="AV137" s="14" t="s">
        <v>146</v>
      </c>
      <c r="AW137" s="14" t="s">
        <v>216</v>
      </c>
      <c r="AX137" s="14" t="s">
        <v>80</v>
      </c>
      <c r="AY137" s="259" t="s">
        <v>139</v>
      </c>
    </row>
    <row r="138" s="2" customFormat="1" ht="33" customHeight="1">
      <c r="A138" s="37"/>
      <c r="B138" s="38"/>
      <c r="C138" s="218" t="s">
        <v>159</v>
      </c>
      <c r="D138" s="218" t="s">
        <v>142</v>
      </c>
      <c r="E138" s="219" t="s">
        <v>1468</v>
      </c>
      <c r="F138" s="220" t="s">
        <v>1469</v>
      </c>
      <c r="G138" s="221" t="s">
        <v>149</v>
      </c>
      <c r="H138" s="222">
        <v>32</v>
      </c>
      <c r="I138" s="223"/>
      <c r="J138" s="224">
        <f>ROUND(I138*H138,2)</f>
        <v>0</v>
      </c>
      <c r="K138" s="225"/>
      <c r="L138" s="43"/>
      <c r="M138" s="226" t="s">
        <v>1</v>
      </c>
      <c r="N138" s="227" t="s">
        <v>37</v>
      </c>
      <c r="O138" s="90"/>
      <c r="P138" s="228">
        <f>O138*H138</f>
        <v>0</v>
      </c>
      <c r="Q138" s="228">
        <v>0</v>
      </c>
      <c r="R138" s="228">
        <f>Q138*H138</f>
        <v>0</v>
      </c>
      <c r="S138" s="228">
        <v>0</v>
      </c>
      <c r="T138" s="229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30" t="s">
        <v>146</v>
      </c>
      <c r="AT138" s="230" t="s">
        <v>142</v>
      </c>
      <c r="AU138" s="230" t="s">
        <v>82</v>
      </c>
      <c r="AY138" s="16" t="s">
        <v>139</v>
      </c>
      <c r="BE138" s="231">
        <f>IF(N138="základní",J138,0)</f>
        <v>0</v>
      </c>
      <c r="BF138" s="231">
        <f>IF(N138="snížená",J138,0)</f>
        <v>0</v>
      </c>
      <c r="BG138" s="231">
        <f>IF(N138="zákl. přenesená",J138,0)</f>
        <v>0</v>
      </c>
      <c r="BH138" s="231">
        <f>IF(N138="sníž. přenesená",J138,0)</f>
        <v>0</v>
      </c>
      <c r="BI138" s="231">
        <f>IF(N138="nulová",J138,0)</f>
        <v>0</v>
      </c>
      <c r="BJ138" s="16" t="s">
        <v>80</v>
      </c>
      <c r="BK138" s="231">
        <f>ROUND(I138*H138,2)</f>
        <v>0</v>
      </c>
      <c r="BL138" s="16" t="s">
        <v>146</v>
      </c>
      <c r="BM138" s="230" t="s">
        <v>171</v>
      </c>
    </row>
    <row r="139" s="2" customFormat="1" ht="24.15" customHeight="1">
      <c r="A139" s="37"/>
      <c r="B139" s="38"/>
      <c r="C139" s="218" t="s">
        <v>140</v>
      </c>
      <c r="D139" s="218" t="s">
        <v>142</v>
      </c>
      <c r="E139" s="219" t="s">
        <v>1470</v>
      </c>
      <c r="F139" s="220" t="s">
        <v>1471</v>
      </c>
      <c r="G139" s="221" t="s">
        <v>149</v>
      </c>
      <c r="H139" s="222">
        <v>32</v>
      </c>
      <c r="I139" s="223"/>
      <c r="J139" s="224">
        <f>ROUND(I139*H139,2)</f>
        <v>0</v>
      </c>
      <c r="K139" s="225"/>
      <c r="L139" s="43"/>
      <c r="M139" s="226" t="s">
        <v>1</v>
      </c>
      <c r="N139" s="227" t="s">
        <v>37</v>
      </c>
      <c r="O139" s="90"/>
      <c r="P139" s="228">
        <f>O139*H139</f>
        <v>0</v>
      </c>
      <c r="Q139" s="228">
        <v>0</v>
      </c>
      <c r="R139" s="228">
        <f>Q139*H139</f>
        <v>0</v>
      </c>
      <c r="S139" s="228">
        <v>0</v>
      </c>
      <c r="T139" s="229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30" t="s">
        <v>146</v>
      </c>
      <c r="AT139" s="230" t="s">
        <v>142</v>
      </c>
      <c r="AU139" s="230" t="s">
        <v>82</v>
      </c>
      <c r="AY139" s="16" t="s">
        <v>139</v>
      </c>
      <c r="BE139" s="231">
        <f>IF(N139="základní",J139,0)</f>
        <v>0</v>
      </c>
      <c r="BF139" s="231">
        <f>IF(N139="snížená",J139,0)</f>
        <v>0</v>
      </c>
      <c r="BG139" s="231">
        <f>IF(N139="zákl. přenesená",J139,0)</f>
        <v>0</v>
      </c>
      <c r="BH139" s="231">
        <f>IF(N139="sníž. přenesená",J139,0)</f>
        <v>0</v>
      </c>
      <c r="BI139" s="231">
        <f>IF(N139="nulová",J139,0)</f>
        <v>0</v>
      </c>
      <c r="BJ139" s="16" t="s">
        <v>80</v>
      </c>
      <c r="BK139" s="231">
        <f>ROUND(I139*H139,2)</f>
        <v>0</v>
      </c>
      <c r="BL139" s="16" t="s">
        <v>146</v>
      </c>
      <c r="BM139" s="230" t="s">
        <v>174</v>
      </c>
    </row>
    <row r="140" s="2" customFormat="1" ht="24.15" customHeight="1">
      <c r="A140" s="37"/>
      <c r="B140" s="38"/>
      <c r="C140" s="218" t="s">
        <v>162</v>
      </c>
      <c r="D140" s="218" t="s">
        <v>142</v>
      </c>
      <c r="E140" s="219" t="s">
        <v>1472</v>
      </c>
      <c r="F140" s="220" t="s">
        <v>1473</v>
      </c>
      <c r="G140" s="221" t="s">
        <v>213</v>
      </c>
      <c r="H140" s="222">
        <v>32</v>
      </c>
      <c r="I140" s="223"/>
      <c r="J140" s="224">
        <f>ROUND(I140*H140,2)</f>
        <v>0</v>
      </c>
      <c r="K140" s="225"/>
      <c r="L140" s="43"/>
      <c r="M140" s="226" t="s">
        <v>1</v>
      </c>
      <c r="N140" s="227" t="s">
        <v>37</v>
      </c>
      <c r="O140" s="90"/>
      <c r="P140" s="228">
        <f>O140*H140</f>
        <v>0</v>
      </c>
      <c r="Q140" s="228">
        <v>0</v>
      </c>
      <c r="R140" s="228">
        <f>Q140*H140</f>
        <v>0</v>
      </c>
      <c r="S140" s="228">
        <v>0</v>
      </c>
      <c r="T140" s="229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30" t="s">
        <v>146</v>
      </c>
      <c r="AT140" s="230" t="s">
        <v>142</v>
      </c>
      <c r="AU140" s="230" t="s">
        <v>82</v>
      </c>
      <c r="AY140" s="16" t="s">
        <v>139</v>
      </c>
      <c r="BE140" s="231">
        <f>IF(N140="základní",J140,0)</f>
        <v>0</v>
      </c>
      <c r="BF140" s="231">
        <f>IF(N140="snížená",J140,0)</f>
        <v>0</v>
      </c>
      <c r="BG140" s="231">
        <f>IF(N140="zákl. přenesená",J140,0)</f>
        <v>0</v>
      </c>
      <c r="BH140" s="231">
        <f>IF(N140="sníž. přenesená",J140,0)</f>
        <v>0</v>
      </c>
      <c r="BI140" s="231">
        <f>IF(N140="nulová",J140,0)</f>
        <v>0</v>
      </c>
      <c r="BJ140" s="16" t="s">
        <v>80</v>
      </c>
      <c r="BK140" s="231">
        <f>ROUND(I140*H140,2)</f>
        <v>0</v>
      </c>
      <c r="BL140" s="16" t="s">
        <v>146</v>
      </c>
      <c r="BM140" s="230" t="s">
        <v>177</v>
      </c>
    </row>
    <row r="141" s="2" customFormat="1" ht="16.5" customHeight="1">
      <c r="A141" s="37"/>
      <c r="B141" s="38"/>
      <c r="C141" s="260" t="s">
        <v>178</v>
      </c>
      <c r="D141" s="260" t="s">
        <v>278</v>
      </c>
      <c r="E141" s="261" t="s">
        <v>1474</v>
      </c>
      <c r="F141" s="262" t="s">
        <v>1475</v>
      </c>
      <c r="G141" s="263" t="s">
        <v>244</v>
      </c>
      <c r="H141" s="264">
        <v>3.2000000000000002</v>
      </c>
      <c r="I141" s="265"/>
      <c r="J141" s="266">
        <f>ROUND(I141*H141,2)</f>
        <v>0</v>
      </c>
      <c r="K141" s="267"/>
      <c r="L141" s="268"/>
      <c r="M141" s="269" t="s">
        <v>1</v>
      </c>
      <c r="N141" s="270" t="s">
        <v>37</v>
      </c>
      <c r="O141" s="90"/>
      <c r="P141" s="228">
        <f>O141*H141</f>
        <v>0</v>
      </c>
      <c r="Q141" s="228">
        <v>0</v>
      </c>
      <c r="R141" s="228">
        <f>Q141*H141</f>
        <v>0</v>
      </c>
      <c r="S141" s="228">
        <v>0</v>
      </c>
      <c r="T141" s="229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30" t="s">
        <v>159</v>
      </c>
      <c r="AT141" s="230" t="s">
        <v>278</v>
      </c>
      <c r="AU141" s="230" t="s">
        <v>82</v>
      </c>
      <c r="AY141" s="16" t="s">
        <v>139</v>
      </c>
      <c r="BE141" s="231">
        <f>IF(N141="základní",J141,0)</f>
        <v>0</v>
      </c>
      <c r="BF141" s="231">
        <f>IF(N141="snížená",J141,0)</f>
        <v>0</v>
      </c>
      <c r="BG141" s="231">
        <f>IF(N141="zákl. přenesená",J141,0)</f>
        <v>0</v>
      </c>
      <c r="BH141" s="231">
        <f>IF(N141="sníž. přenesená",J141,0)</f>
        <v>0</v>
      </c>
      <c r="BI141" s="231">
        <f>IF(N141="nulová",J141,0)</f>
        <v>0</v>
      </c>
      <c r="BJ141" s="16" t="s">
        <v>80</v>
      </c>
      <c r="BK141" s="231">
        <f>ROUND(I141*H141,2)</f>
        <v>0</v>
      </c>
      <c r="BL141" s="16" t="s">
        <v>146</v>
      </c>
      <c r="BM141" s="230" t="s">
        <v>181</v>
      </c>
    </row>
    <row r="142" s="13" customFormat="1">
      <c r="A142" s="13"/>
      <c r="B142" s="237"/>
      <c r="C142" s="238"/>
      <c r="D142" s="239" t="s">
        <v>214</v>
      </c>
      <c r="E142" s="240" t="s">
        <v>1</v>
      </c>
      <c r="F142" s="241" t="s">
        <v>1476</v>
      </c>
      <c r="G142" s="238"/>
      <c r="H142" s="242">
        <v>3.2000000000000002</v>
      </c>
      <c r="I142" s="243"/>
      <c r="J142" s="238"/>
      <c r="K142" s="238"/>
      <c r="L142" s="244"/>
      <c r="M142" s="245"/>
      <c r="N142" s="246"/>
      <c r="O142" s="246"/>
      <c r="P142" s="246"/>
      <c r="Q142" s="246"/>
      <c r="R142" s="246"/>
      <c r="S142" s="246"/>
      <c r="T142" s="247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8" t="s">
        <v>214</v>
      </c>
      <c r="AU142" s="248" t="s">
        <v>82</v>
      </c>
      <c r="AV142" s="13" t="s">
        <v>82</v>
      </c>
      <c r="AW142" s="13" t="s">
        <v>216</v>
      </c>
      <c r="AX142" s="13" t="s">
        <v>72</v>
      </c>
      <c r="AY142" s="248" t="s">
        <v>139</v>
      </c>
    </row>
    <row r="143" s="14" customFormat="1">
      <c r="A143" s="14"/>
      <c r="B143" s="249"/>
      <c r="C143" s="250"/>
      <c r="D143" s="239" t="s">
        <v>214</v>
      </c>
      <c r="E143" s="251" t="s">
        <v>1</v>
      </c>
      <c r="F143" s="252" t="s">
        <v>217</v>
      </c>
      <c r="G143" s="250"/>
      <c r="H143" s="253">
        <v>3.2000000000000002</v>
      </c>
      <c r="I143" s="254"/>
      <c r="J143" s="250"/>
      <c r="K143" s="250"/>
      <c r="L143" s="255"/>
      <c r="M143" s="256"/>
      <c r="N143" s="257"/>
      <c r="O143" s="257"/>
      <c r="P143" s="257"/>
      <c r="Q143" s="257"/>
      <c r="R143" s="257"/>
      <c r="S143" s="257"/>
      <c r="T143" s="258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59" t="s">
        <v>214</v>
      </c>
      <c r="AU143" s="259" t="s">
        <v>82</v>
      </c>
      <c r="AV143" s="14" t="s">
        <v>146</v>
      </c>
      <c r="AW143" s="14" t="s">
        <v>216</v>
      </c>
      <c r="AX143" s="14" t="s">
        <v>80</v>
      </c>
      <c r="AY143" s="259" t="s">
        <v>139</v>
      </c>
    </row>
    <row r="144" s="2" customFormat="1" ht="37.8" customHeight="1">
      <c r="A144" s="37"/>
      <c r="B144" s="38"/>
      <c r="C144" s="218" t="s">
        <v>8</v>
      </c>
      <c r="D144" s="218" t="s">
        <v>142</v>
      </c>
      <c r="E144" s="219" t="s">
        <v>1477</v>
      </c>
      <c r="F144" s="220" t="s">
        <v>1478</v>
      </c>
      <c r="G144" s="221" t="s">
        <v>949</v>
      </c>
      <c r="H144" s="222">
        <v>1.6000000000000001</v>
      </c>
      <c r="I144" s="223"/>
      <c r="J144" s="224">
        <f>ROUND(I144*H144,2)</f>
        <v>0</v>
      </c>
      <c r="K144" s="225"/>
      <c r="L144" s="43"/>
      <c r="M144" s="226" t="s">
        <v>1</v>
      </c>
      <c r="N144" s="227" t="s">
        <v>37</v>
      </c>
      <c r="O144" s="90"/>
      <c r="P144" s="228">
        <f>O144*H144</f>
        <v>0</v>
      </c>
      <c r="Q144" s="228">
        <v>0</v>
      </c>
      <c r="R144" s="228">
        <f>Q144*H144</f>
        <v>0</v>
      </c>
      <c r="S144" s="228">
        <v>0</v>
      </c>
      <c r="T144" s="229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30" t="s">
        <v>146</v>
      </c>
      <c r="AT144" s="230" t="s">
        <v>142</v>
      </c>
      <c r="AU144" s="230" t="s">
        <v>82</v>
      </c>
      <c r="AY144" s="16" t="s">
        <v>139</v>
      </c>
      <c r="BE144" s="231">
        <f>IF(N144="základní",J144,0)</f>
        <v>0</v>
      </c>
      <c r="BF144" s="231">
        <f>IF(N144="snížená",J144,0)</f>
        <v>0</v>
      </c>
      <c r="BG144" s="231">
        <f>IF(N144="zákl. přenesená",J144,0)</f>
        <v>0</v>
      </c>
      <c r="BH144" s="231">
        <f>IF(N144="sníž. přenesená",J144,0)</f>
        <v>0</v>
      </c>
      <c r="BI144" s="231">
        <f>IF(N144="nulová",J144,0)</f>
        <v>0</v>
      </c>
      <c r="BJ144" s="16" t="s">
        <v>80</v>
      </c>
      <c r="BK144" s="231">
        <f>ROUND(I144*H144,2)</f>
        <v>0</v>
      </c>
      <c r="BL144" s="16" t="s">
        <v>146</v>
      </c>
      <c r="BM144" s="230" t="s">
        <v>184</v>
      </c>
    </row>
    <row r="145" s="13" customFormat="1">
      <c r="A145" s="13"/>
      <c r="B145" s="237"/>
      <c r="C145" s="238"/>
      <c r="D145" s="239" t="s">
        <v>214</v>
      </c>
      <c r="E145" s="240" t="s">
        <v>1</v>
      </c>
      <c r="F145" s="241" t="s">
        <v>1479</v>
      </c>
      <c r="G145" s="238"/>
      <c r="H145" s="242">
        <v>1.6000000000000001</v>
      </c>
      <c r="I145" s="243"/>
      <c r="J145" s="238"/>
      <c r="K145" s="238"/>
      <c r="L145" s="244"/>
      <c r="M145" s="245"/>
      <c r="N145" s="246"/>
      <c r="O145" s="246"/>
      <c r="P145" s="246"/>
      <c r="Q145" s="246"/>
      <c r="R145" s="246"/>
      <c r="S145" s="246"/>
      <c r="T145" s="247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8" t="s">
        <v>214</v>
      </c>
      <c r="AU145" s="248" t="s">
        <v>82</v>
      </c>
      <c r="AV145" s="13" t="s">
        <v>82</v>
      </c>
      <c r="AW145" s="13" t="s">
        <v>216</v>
      </c>
      <c r="AX145" s="13" t="s">
        <v>72</v>
      </c>
      <c r="AY145" s="248" t="s">
        <v>139</v>
      </c>
    </row>
    <row r="146" s="14" customFormat="1">
      <c r="A146" s="14"/>
      <c r="B146" s="249"/>
      <c r="C146" s="250"/>
      <c r="D146" s="239" t="s">
        <v>214</v>
      </c>
      <c r="E146" s="251" t="s">
        <v>1</v>
      </c>
      <c r="F146" s="252" t="s">
        <v>217</v>
      </c>
      <c r="G146" s="250"/>
      <c r="H146" s="253">
        <v>1.6000000000000001</v>
      </c>
      <c r="I146" s="254"/>
      <c r="J146" s="250"/>
      <c r="K146" s="250"/>
      <c r="L146" s="255"/>
      <c r="M146" s="256"/>
      <c r="N146" s="257"/>
      <c r="O146" s="257"/>
      <c r="P146" s="257"/>
      <c r="Q146" s="257"/>
      <c r="R146" s="257"/>
      <c r="S146" s="257"/>
      <c r="T146" s="258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59" t="s">
        <v>214</v>
      </c>
      <c r="AU146" s="259" t="s">
        <v>82</v>
      </c>
      <c r="AV146" s="14" t="s">
        <v>146</v>
      </c>
      <c r="AW146" s="14" t="s">
        <v>216</v>
      </c>
      <c r="AX146" s="14" t="s">
        <v>80</v>
      </c>
      <c r="AY146" s="259" t="s">
        <v>139</v>
      </c>
    </row>
    <row r="147" s="2" customFormat="1" ht="21.75" customHeight="1">
      <c r="A147" s="37"/>
      <c r="B147" s="38"/>
      <c r="C147" s="218" t="s">
        <v>185</v>
      </c>
      <c r="D147" s="218" t="s">
        <v>142</v>
      </c>
      <c r="E147" s="219" t="s">
        <v>1480</v>
      </c>
      <c r="F147" s="220" t="s">
        <v>1481</v>
      </c>
      <c r="G147" s="221" t="s">
        <v>244</v>
      </c>
      <c r="H147" s="222">
        <v>4.7999999999999998</v>
      </c>
      <c r="I147" s="223"/>
      <c r="J147" s="224">
        <f>ROUND(I147*H147,2)</f>
        <v>0</v>
      </c>
      <c r="K147" s="225"/>
      <c r="L147" s="43"/>
      <c r="M147" s="226" t="s">
        <v>1</v>
      </c>
      <c r="N147" s="227" t="s">
        <v>37</v>
      </c>
      <c r="O147" s="90"/>
      <c r="P147" s="228">
        <f>O147*H147</f>
        <v>0</v>
      </c>
      <c r="Q147" s="228">
        <v>0</v>
      </c>
      <c r="R147" s="228">
        <f>Q147*H147</f>
        <v>0</v>
      </c>
      <c r="S147" s="228">
        <v>0</v>
      </c>
      <c r="T147" s="229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30" t="s">
        <v>146</v>
      </c>
      <c r="AT147" s="230" t="s">
        <v>142</v>
      </c>
      <c r="AU147" s="230" t="s">
        <v>82</v>
      </c>
      <c r="AY147" s="16" t="s">
        <v>139</v>
      </c>
      <c r="BE147" s="231">
        <f>IF(N147="základní",J147,0)</f>
        <v>0</v>
      </c>
      <c r="BF147" s="231">
        <f>IF(N147="snížená",J147,0)</f>
        <v>0</v>
      </c>
      <c r="BG147" s="231">
        <f>IF(N147="zákl. přenesená",J147,0)</f>
        <v>0</v>
      </c>
      <c r="BH147" s="231">
        <f>IF(N147="sníž. přenesená",J147,0)</f>
        <v>0</v>
      </c>
      <c r="BI147" s="231">
        <f>IF(N147="nulová",J147,0)</f>
        <v>0</v>
      </c>
      <c r="BJ147" s="16" t="s">
        <v>80</v>
      </c>
      <c r="BK147" s="231">
        <f>ROUND(I147*H147,2)</f>
        <v>0</v>
      </c>
      <c r="BL147" s="16" t="s">
        <v>146</v>
      </c>
      <c r="BM147" s="230" t="s">
        <v>188</v>
      </c>
    </row>
    <row r="148" s="13" customFormat="1">
      <c r="A148" s="13"/>
      <c r="B148" s="237"/>
      <c r="C148" s="238"/>
      <c r="D148" s="239" t="s">
        <v>214</v>
      </c>
      <c r="E148" s="240" t="s">
        <v>1</v>
      </c>
      <c r="F148" s="241" t="s">
        <v>1482</v>
      </c>
      <c r="G148" s="238"/>
      <c r="H148" s="242">
        <v>3.2000000000000002</v>
      </c>
      <c r="I148" s="243"/>
      <c r="J148" s="238"/>
      <c r="K148" s="238"/>
      <c r="L148" s="244"/>
      <c r="M148" s="245"/>
      <c r="N148" s="246"/>
      <c r="O148" s="246"/>
      <c r="P148" s="246"/>
      <c r="Q148" s="246"/>
      <c r="R148" s="246"/>
      <c r="S148" s="246"/>
      <c r="T148" s="247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8" t="s">
        <v>214</v>
      </c>
      <c r="AU148" s="248" t="s">
        <v>82</v>
      </c>
      <c r="AV148" s="13" t="s">
        <v>82</v>
      </c>
      <c r="AW148" s="13" t="s">
        <v>216</v>
      </c>
      <c r="AX148" s="13" t="s">
        <v>72</v>
      </c>
      <c r="AY148" s="248" t="s">
        <v>139</v>
      </c>
    </row>
    <row r="149" s="13" customFormat="1">
      <c r="A149" s="13"/>
      <c r="B149" s="237"/>
      <c r="C149" s="238"/>
      <c r="D149" s="239" t="s">
        <v>214</v>
      </c>
      <c r="E149" s="240" t="s">
        <v>1</v>
      </c>
      <c r="F149" s="241" t="s">
        <v>1483</v>
      </c>
      <c r="G149" s="238"/>
      <c r="H149" s="242">
        <v>1.6000000000000001</v>
      </c>
      <c r="I149" s="243"/>
      <c r="J149" s="238"/>
      <c r="K149" s="238"/>
      <c r="L149" s="244"/>
      <c r="M149" s="245"/>
      <c r="N149" s="246"/>
      <c r="O149" s="246"/>
      <c r="P149" s="246"/>
      <c r="Q149" s="246"/>
      <c r="R149" s="246"/>
      <c r="S149" s="246"/>
      <c r="T149" s="247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8" t="s">
        <v>214</v>
      </c>
      <c r="AU149" s="248" t="s">
        <v>82</v>
      </c>
      <c r="AV149" s="13" t="s">
        <v>82</v>
      </c>
      <c r="AW149" s="13" t="s">
        <v>216</v>
      </c>
      <c r="AX149" s="13" t="s">
        <v>72</v>
      </c>
      <c r="AY149" s="248" t="s">
        <v>139</v>
      </c>
    </row>
    <row r="150" s="14" customFormat="1">
      <c r="A150" s="14"/>
      <c r="B150" s="249"/>
      <c r="C150" s="250"/>
      <c r="D150" s="239" t="s">
        <v>214</v>
      </c>
      <c r="E150" s="251" t="s">
        <v>1</v>
      </c>
      <c r="F150" s="252" t="s">
        <v>217</v>
      </c>
      <c r="G150" s="250"/>
      <c r="H150" s="253">
        <v>4.8000000000000007</v>
      </c>
      <c r="I150" s="254"/>
      <c r="J150" s="250"/>
      <c r="K150" s="250"/>
      <c r="L150" s="255"/>
      <c r="M150" s="256"/>
      <c r="N150" s="257"/>
      <c r="O150" s="257"/>
      <c r="P150" s="257"/>
      <c r="Q150" s="257"/>
      <c r="R150" s="257"/>
      <c r="S150" s="257"/>
      <c r="T150" s="258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59" t="s">
        <v>214</v>
      </c>
      <c r="AU150" s="259" t="s">
        <v>82</v>
      </c>
      <c r="AV150" s="14" t="s">
        <v>146</v>
      </c>
      <c r="AW150" s="14" t="s">
        <v>216</v>
      </c>
      <c r="AX150" s="14" t="s">
        <v>80</v>
      </c>
      <c r="AY150" s="259" t="s">
        <v>139</v>
      </c>
    </row>
    <row r="151" s="2" customFormat="1" ht="24.15" customHeight="1">
      <c r="A151" s="37"/>
      <c r="B151" s="38"/>
      <c r="C151" s="218" t="s">
        <v>168</v>
      </c>
      <c r="D151" s="218" t="s">
        <v>142</v>
      </c>
      <c r="E151" s="219" t="s">
        <v>1484</v>
      </c>
      <c r="F151" s="220" t="s">
        <v>1485</v>
      </c>
      <c r="G151" s="221" t="s">
        <v>949</v>
      </c>
      <c r="H151" s="222">
        <v>1.6000000000000001</v>
      </c>
      <c r="I151" s="223"/>
      <c r="J151" s="224">
        <f>ROUND(I151*H151,2)</f>
        <v>0</v>
      </c>
      <c r="K151" s="225"/>
      <c r="L151" s="43"/>
      <c r="M151" s="226" t="s">
        <v>1</v>
      </c>
      <c r="N151" s="227" t="s">
        <v>37</v>
      </c>
      <c r="O151" s="90"/>
      <c r="P151" s="228">
        <f>O151*H151</f>
        <v>0</v>
      </c>
      <c r="Q151" s="228">
        <v>0</v>
      </c>
      <c r="R151" s="228">
        <f>Q151*H151</f>
        <v>0</v>
      </c>
      <c r="S151" s="228">
        <v>0</v>
      </c>
      <c r="T151" s="229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30" t="s">
        <v>146</v>
      </c>
      <c r="AT151" s="230" t="s">
        <v>142</v>
      </c>
      <c r="AU151" s="230" t="s">
        <v>82</v>
      </c>
      <c r="AY151" s="16" t="s">
        <v>139</v>
      </c>
      <c r="BE151" s="231">
        <f>IF(N151="základní",J151,0)</f>
        <v>0</v>
      </c>
      <c r="BF151" s="231">
        <f>IF(N151="snížená",J151,0)</f>
        <v>0</v>
      </c>
      <c r="BG151" s="231">
        <f>IF(N151="zákl. přenesená",J151,0)</f>
        <v>0</v>
      </c>
      <c r="BH151" s="231">
        <f>IF(N151="sníž. přenesená",J151,0)</f>
        <v>0</v>
      </c>
      <c r="BI151" s="231">
        <f>IF(N151="nulová",J151,0)</f>
        <v>0</v>
      </c>
      <c r="BJ151" s="16" t="s">
        <v>80</v>
      </c>
      <c r="BK151" s="231">
        <f>ROUND(I151*H151,2)</f>
        <v>0</v>
      </c>
      <c r="BL151" s="16" t="s">
        <v>146</v>
      </c>
      <c r="BM151" s="230" t="s">
        <v>192</v>
      </c>
    </row>
    <row r="152" s="13" customFormat="1">
      <c r="A152" s="13"/>
      <c r="B152" s="237"/>
      <c r="C152" s="238"/>
      <c r="D152" s="239" t="s">
        <v>214</v>
      </c>
      <c r="E152" s="240" t="s">
        <v>1</v>
      </c>
      <c r="F152" s="241" t="s">
        <v>1479</v>
      </c>
      <c r="G152" s="238"/>
      <c r="H152" s="242">
        <v>1.6000000000000001</v>
      </c>
      <c r="I152" s="243"/>
      <c r="J152" s="238"/>
      <c r="K152" s="238"/>
      <c r="L152" s="244"/>
      <c r="M152" s="245"/>
      <c r="N152" s="246"/>
      <c r="O152" s="246"/>
      <c r="P152" s="246"/>
      <c r="Q152" s="246"/>
      <c r="R152" s="246"/>
      <c r="S152" s="246"/>
      <c r="T152" s="247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8" t="s">
        <v>214</v>
      </c>
      <c r="AU152" s="248" t="s">
        <v>82</v>
      </c>
      <c r="AV152" s="13" t="s">
        <v>82</v>
      </c>
      <c r="AW152" s="13" t="s">
        <v>216</v>
      </c>
      <c r="AX152" s="13" t="s">
        <v>72</v>
      </c>
      <c r="AY152" s="248" t="s">
        <v>139</v>
      </c>
    </row>
    <row r="153" s="14" customFormat="1">
      <c r="A153" s="14"/>
      <c r="B153" s="249"/>
      <c r="C153" s="250"/>
      <c r="D153" s="239" t="s">
        <v>214</v>
      </c>
      <c r="E153" s="251" t="s">
        <v>1</v>
      </c>
      <c r="F153" s="252" t="s">
        <v>217</v>
      </c>
      <c r="G153" s="250"/>
      <c r="H153" s="253">
        <v>1.6000000000000001</v>
      </c>
      <c r="I153" s="254"/>
      <c r="J153" s="250"/>
      <c r="K153" s="250"/>
      <c r="L153" s="255"/>
      <c r="M153" s="256"/>
      <c r="N153" s="257"/>
      <c r="O153" s="257"/>
      <c r="P153" s="257"/>
      <c r="Q153" s="257"/>
      <c r="R153" s="257"/>
      <c r="S153" s="257"/>
      <c r="T153" s="258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9" t="s">
        <v>214</v>
      </c>
      <c r="AU153" s="259" t="s">
        <v>82</v>
      </c>
      <c r="AV153" s="14" t="s">
        <v>146</v>
      </c>
      <c r="AW153" s="14" t="s">
        <v>216</v>
      </c>
      <c r="AX153" s="14" t="s">
        <v>80</v>
      </c>
      <c r="AY153" s="259" t="s">
        <v>139</v>
      </c>
    </row>
    <row r="154" s="2" customFormat="1" ht="16.5" customHeight="1">
      <c r="A154" s="37"/>
      <c r="B154" s="38"/>
      <c r="C154" s="218" t="s">
        <v>193</v>
      </c>
      <c r="D154" s="218" t="s">
        <v>142</v>
      </c>
      <c r="E154" s="219" t="s">
        <v>1486</v>
      </c>
      <c r="F154" s="220" t="s">
        <v>1487</v>
      </c>
      <c r="G154" s="221" t="s">
        <v>1488</v>
      </c>
      <c r="H154" s="222">
        <v>1</v>
      </c>
      <c r="I154" s="223"/>
      <c r="J154" s="224">
        <f>ROUND(I154*H154,2)</f>
        <v>0</v>
      </c>
      <c r="K154" s="225"/>
      <c r="L154" s="43"/>
      <c r="M154" s="226" t="s">
        <v>1</v>
      </c>
      <c r="N154" s="227" t="s">
        <v>37</v>
      </c>
      <c r="O154" s="90"/>
      <c r="P154" s="228">
        <f>O154*H154</f>
        <v>0</v>
      </c>
      <c r="Q154" s="228">
        <v>0</v>
      </c>
      <c r="R154" s="228">
        <f>Q154*H154</f>
        <v>0</v>
      </c>
      <c r="S154" s="228">
        <v>0</v>
      </c>
      <c r="T154" s="229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30" t="s">
        <v>146</v>
      </c>
      <c r="AT154" s="230" t="s">
        <v>142</v>
      </c>
      <c r="AU154" s="230" t="s">
        <v>82</v>
      </c>
      <c r="AY154" s="16" t="s">
        <v>139</v>
      </c>
      <c r="BE154" s="231">
        <f>IF(N154="základní",J154,0)</f>
        <v>0</v>
      </c>
      <c r="BF154" s="231">
        <f>IF(N154="snížená",J154,0)</f>
        <v>0</v>
      </c>
      <c r="BG154" s="231">
        <f>IF(N154="zákl. přenesená",J154,0)</f>
        <v>0</v>
      </c>
      <c r="BH154" s="231">
        <f>IF(N154="sníž. přenesená",J154,0)</f>
        <v>0</v>
      </c>
      <c r="BI154" s="231">
        <f>IF(N154="nulová",J154,0)</f>
        <v>0</v>
      </c>
      <c r="BJ154" s="16" t="s">
        <v>80</v>
      </c>
      <c r="BK154" s="231">
        <f>ROUND(I154*H154,2)</f>
        <v>0</v>
      </c>
      <c r="BL154" s="16" t="s">
        <v>146</v>
      </c>
      <c r="BM154" s="230" t="s">
        <v>196</v>
      </c>
    </row>
    <row r="155" s="2" customFormat="1" ht="16.5" customHeight="1">
      <c r="A155" s="37"/>
      <c r="B155" s="38"/>
      <c r="C155" s="218" t="s">
        <v>171</v>
      </c>
      <c r="D155" s="218" t="s">
        <v>142</v>
      </c>
      <c r="E155" s="219" t="s">
        <v>1489</v>
      </c>
      <c r="F155" s="220" t="s">
        <v>1490</v>
      </c>
      <c r="G155" s="221" t="s">
        <v>949</v>
      </c>
      <c r="H155" s="222">
        <v>8.7040000000000006</v>
      </c>
      <c r="I155" s="223"/>
      <c r="J155" s="224">
        <f>ROUND(I155*H155,2)</f>
        <v>0</v>
      </c>
      <c r="K155" s="225"/>
      <c r="L155" s="43"/>
      <c r="M155" s="226" t="s">
        <v>1</v>
      </c>
      <c r="N155" s="227" t="s">
        <v>37</v>
      </c>
      <c r="O155" s="90"/>
      <c r="P155" s="228">
        <f>O155*H155</f>
        <v>0</v>
      </c>
      <c r="Q155" s="228">
        <v>0</v>
      </c>
      <c r="R155" s="228">
        <f>Q155*H155</f>
        <v>0</v>
      </c>
      <c r="S155" s="228">
        <v>0</v>
      </c>
      <c r="T155" s="229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30" t="s">
        <v>146</v>
      </c>
      <c r="AT155" s="230" t="s">
        <v>142</v>
      </c>
      <c r="AU155" s="230" t="s">
        <v>82</v>
      </c>
      <c r="AY155" s="16" t="s">
        <v>139</v>
      </c>
      <c r="BE155" s="231">
        <f>IF(N155="základní",J155,0)</f>
        <v>0</v>
      </c>
      <c r="BF155" s="231">
        <f>IF(N155="snížená",J155,0)</f>
        <v>0</v>
      </c>
      <c r="BG155" s="231">
        <f>IF(N155="zákl. přenesená",J155,0)</f>
        <v>0</v>
      </c>
      <c r="BH155" s="231">
        <f>IF(N155="sníž. přenesená",J155,0)</f>
        <v>0</v>
      </c>
      <c r="BI155" s="231">
        <f>IF(N155="nulová",J155,0)</f>
        <v>0</v>
      </c>
      <c r="BJ155" s="16" t="s">
        <v>80</v>
      </c>
      <c r="BK155" s="231">
        <f>ROUND(I155*H155,2)</f>
        <v>0</v>
      </c>
      <c r="BL155" s="16" t="s">
        <v>146</v>
      </c>
      <c r="BM155" s="230" t="s">
        <v>276</v>
      </c>
    </row>
    <row r="156" s="13" customFormat="1">
      <c r="A156" s="13"/>
      <c r="B156" s="237"/>
      <c r="C156" s="238"/>
      <c r="D156" s="239" t="s">
        <v>214</v>
      </c>
      <c r="E156" s="240" t="s">
        <v>1</v>
      </c>
      <c r="F156" s="241" t="s">
        <v>1491</v>
      </c>
      <c r="G156" s="238"/>
      <c r="H156" s="242">
        <v>8.7040000000000006</v>
      </c>
      <c r="I156" s="243"/>
      <c r="J156" s="238"/>
      <c r="K156" s="238"/>
      <c r="L156" s="244"/>
      <c r="M156" s="245"/>
      <c r="N156" s="246"/>
      <c r="O156" s="246"/>
      <c r="P156" s="246"/>
      <c r="Q156" s="246"/>
      <c r="R156" s="246"/>
      <c r="S156" s="246"/>
      <c r="T156" s="247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8" t="s">
        <v>214</v>
      </c>
      <c r="AU156" s="248" t="s">
        <v>82</v>
      </c>
      <c r="AV156" s="13" t="s">
        <v>82</v>
      </c>
      <c r="AW156" s="13" t="s">
        <v>216</v>
      </c>
      <c r="AX156" s="13" t="s">
        <v>72</v>
      </c>
      <c r="AY156" s="248" t="s">
        <v>139</v>
      </c>
    </row>
    <row r="157" s="14" customFormat="1">
      <c r="A157" s="14"/>
      <c r="B157" s="249"/>
      <c r="C157" s="250"/>
      <c r="D157" s="239" t="s">
        <v>214</v>
      </c>
      <c r="E157" s="251" t="s">
        <v>1</v>
      </c>
      <c r="F157" s="252" t="s">
        <v>217</v>
      </c>
      <c r="G157" s="250"/>
      <c r="H157" s="253">
        <v>8.7040000000000006</v>
      </c>
      <c r="I157" s="254"/>
      <c r="J157" s="250"/>
      <c r="K157" s="250"/>
      <c r="L157" s="255"/>
      <c r="M157" s="256"/>
      <c r="N157" s="257"/>
      <c r="O157" s="257"/>
      <c r="P157" s="257"/>
      <c r="Q157" s="257"/>
      <c r="R157" s="257"/>
      <c r="S157" s="257"/>
      <c r="T157" s="258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59" t="s">
        <v>214</v>
      </c>
      <c r="AU157" s="259" t="s">
        <v>82</v>
      </c>
      <c r="AV157" s="14" t="s">
        <v>146</v>
      </c>
      <c r="AW157" s="14" t="s">
        <v>216</v>
      </c>
      <c r="AX157" s="14" t="s">
        <v>80</v>
      </c>
      <c r="AY157" s="259" t="s">
        <v>139</v>
      </c>
    </row>
    <row r="158" s="12" customFormat="1" ht="22.8" customHeight="1">
      <c r="A158" s="12"/>
      <c r="B158" s="202"/>
      <c r="C158" s="203"/>
      <c r="D158" s="204" t="s">
        <v>71</v>
      </c>
      <c r="E158" s="216" t="s">
        <v>637</v>
      </c>
      <c r="F158" s="216" t="s">
        <v>638</v>
      </c>
      <c r="G158" s="203"/>
      <c r="H158" s="203"/>
      <c r="I158" s="206"/>
      <c r="J158" s="217">
        <f>BK158</f>
        <v>0</v>
      </c>
      <c r="K158" s="203"/>
      <c r="L158" s="208"/>
      <c r="M158" s="209"/>
      <c r="N158" s="210"/>
      <c r="O158" s="210"/>
      <c r="P158" s="211">
        <f>P159</f>
        <v>0</v>
      </c>
      <c r="Q158" s="210"/>
      <c r="R158" s="211">
        <f>R159</f>
        <v>0</v>
      </c>
      <c r="S158" s="210"/>
      <c r="T158" s="212">
        <f>T159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213" t="s">
        <v>80</v>
      </c>
      <c r="AT158" s="214" t="s">
        <v>71</v>
      </c>
      <c r="AU158" s="214" t="s">
        <v>80</v>
      </c>
      <c r="AY158" s="213" t="s">
        <v>139</v>
      </c>
      <c r="BK158" s="215">
        <f>BK159</f>
        <v>0</v>
      </c>
    </row>
    <row r="159" s="2" customFormat="1" ht="24.15" customHeight="1">
      <c r="A159" s="37"/>
      <c r="B159" s="38"/>
      <c r="C159" s="218" t="s">
        <v>277</v>
      </c>
      <c r="D159" s="218" t="s">
        <v>142</v>
      </c>
      <c r="E159" s="219" t="s">
        <v>1492</v>
      </c>
      <c r="F159" s="220" t="s">
        <v>1493</v>
      </c>
      <c r="G159" s="221" t="s">
        <v>270</v>
      </c>
      <c r="H159" s="222">
        <v>4.7279999999999998</v>
      </c>
      <c r="I159" s="223"/>
      <c r="J159" s="224">
        <f>ROUND(I159*H159,2)</f>
        <v>0</v>
      </c>
      <c r="K159" s="225"/>
      <c r="L159" s="43"/>
      <c r="M159" s="226" t="s">
        <v>1</v>
      </c>
      <c r="N159" s="227" t="s">
        <v>37</v>
      </c>
      <c r="O159" s="90"/>
      <c r="P159" s="228">
        <f>O159*H159</f>
        <v>0</v>
      </c>
      <c r="Q159" s="228">
        <v>0</v>
      </c>
      <c r="R159" s="228">
        <f>Q159*H159</f>
        <v>0</v>
      </c>
      <c r="S159" s="228">
        <v>0</v>
      </c>
      <c r="T159" s="229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30" t="s">
        <v>146</v>
      </c>
      <c r="AT159" s="230" t="s">
        <v>142</v>
      </c>
      <c r="AU159" s="230" t="s">
        <v>82</v>
      </c>
      <c r="AY159" s="16" t="s">
        <v>139</v>
      </c>
      <c r="BE159" s="231">
        <f>IF(N159="základní",J159,0)</f>
        <v>0</v>
      </c>
      <c r="BF159" s="231">
        <f>IF(N159="snížená",J159,0)</f>
        <v>0</v>
      </c>
      <c r="BG159" s="231">
        <f>IF(N159="zákl. přenesená",J159,0)</f>
        <v>0</v>
      </c>
      <c r="BH159" s="231">
        <f>IF(N159="sníž. přenesená",J159,0)</f>
        <v>0</v>
      </c>
      <c r="BI159" s="231">
        <f>IF(N159="nulová",J159,0)</f>
        <v>0</v>
      </c>
      <c r="BJ159" s="16" t="s">
        <v>80</v>
      </c>
      <c r="BK159" s="231">
        <f>ROUND(I159*H159,2)</f>
        <v>0</v>
      </c>
      <c r="BL159" s="16" t="s">
        <v>146</v>
      </c>
      <c r="BM159" s="230" t="s">
        <v>281</v>
      </c>
    </row>
    <row r="160" s="12" customFormat="1" ht="25.92" customHeight="1">
      <c r="A160" s="12"/>
      <c r="B160" s="202"/>
      <c r="C160" s="203"/>
      <c r="D160" s="204" t="s">
        <v>71</v>
      </c>
      <c r="E160" s="205" t="s">
        <v>1494</v>
      </c>
      <c r="F160" s="205" t="s">
        <v>1495</v>
      </c>
      <c r="G160" s="203"/>
      <c r="H160" s="203"/>
      <c r="I160" s="206"/>
      <c r="J160" s="207">
        <f>BK160</f>
        <v>0</v>
      </c>
      <c r="K160" s="203"/>
      <c r="L160" s="208"/>
      <c r="M160" s="209"/>
      <c r="N160" s="210"/>
      <c r="O160" s="210"/>
      <c r="P160" s="211">
        <f>SUM(P161:P169)</f>
        <v>0</v>
      </c>
      <c r="Q160" s="210"/>
      <c r="R160" s="211">
        <f>SUM(R161:R169)</f>
        <v>0</v>
      </c>
      <c r="S160" s="210"/>
      <c r="T160" s="212">
        <f>SUM(T161:T169)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13" t="s">
        <v>80</v>
      </c>
      <c r="AT160" s="214" t="s">
        <v>71</v>
      </c>
      <c r="AU160" s="214" t="s">
        <v>72</v>
      </c>
      <c r="AY160" s="213" t="s">
        <v>139</v>
      </c>
      <c r="BK160" s="215">
        <f>SUM(BK161:BK169)</f>
        <v>0</v>
      </c>
    </row>
    <row r="161" s="2" customFormat="1" ht="16.5" customHeight="1">
      <c r="A161" s="37"/>
      <c r="B161" s="38"/>
      <c r="C161" s="260" t="s">
        <v>174</v>
      </c>
      <c r="D161" s="260" t="s">
        <v>278</v>
      </c>
      <c r="E161" s="261" t="s">
        <v>1496</v>
      </c>
      <c r="F161" s="262" t="s">
        <v>1497</v>
      </c>
      <c r="G161" s="263" t="s">
        <v>149</v>
      </c>
      <c r="H161" s="264">
        <v>1</v>
      </c>
      <c r="I161" s="265"/>
      <c r="J161" s="266">
        <f>ROUND(I161*H161,2)</f>
        <v>0</v>
      </c>
      <c r="K161" s="267"/>
      <c r="L161" s="268"/>
      <c r="M161" s="269" t="s">
        <v>1</v>
      </c>
      <c r="N161" s="270" t="s">
        <v>37</v>
      </c>
      <c r="O161" s="90"/>
      <c r="P161" s="228">
        <f>O161*H161</f>
        <v>0</v>
      </c>
      <c r="Q161" s="228">
        <v>0</v>
      </c>
      <c r="R161" s="228">
        <f>Q161*H161</f>
        <v>0</v>
      </c>
      <c r="S161" s="228">
        <v>0</v>
      </c>
      <c r="T161" s="229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30" t="s">
        <v>159</v>
      </c>
      <c r="AT161" s="230" t="s">
        <v>278</v>
      </c>
      <c r="AU161" s="230" t="s">
        <v>80</v>
      </c>
      <c r="AY161" s="16" t="s">
        <v>139</v>
      </c>
      <c r="BE161" s="231">
        <f>IF(N161="základní",J161,0)</f>
        <v>0</v>
      </c>
      <c r="BF161" s="231">
        <f>IF(N161="snížená",J161,0)</f>
        <v>0</v>
      </c>
      <c r="BG161" s="231">
        <f>IF(N161="zákl. přenesená",J161,0)</f>
        <v>0</v>
      </c>
      <c r="BH161" s="231">
        <f>IF(N161="sníž. přenesená",J161,0)</f>
        <v>0</v>
      </c>
      <c r="BI161" s="231">
        <f>IF(N161="nulová",J161,0)</f>
        <v>0</v>
      </c>
      <c r="BJ161" s="16" t="s">
        <v>80</v>
      </c>
      <c r="BK161" s="231">
        <f>ROUND(I161*H161,2)</f>
        <v>0</v>
      </c>
      <c r="BL161" s="16" t="s">
        <v>146</v>
      </c>
      <c r="BM161" s="230" t="s">
        <v>285</v>
      </c>
    </row>
    <row r="162" s="2" customFormat="1" ht="16.5" customHeight="1">
      <c r="A162" s="37"/>
      <c r="B162" s="38"/>
      <c r="C162" s="260" t="s">
        <v>288</v>
      </c>
      <c r="D162" s="260" t="s">
        <v>278</v>
      </c>
      <c r="E162" s="261" t="s">
        <v>1498</v>
      </c>
      <c r="F162" s="262" t="s">
        <v>1499</v>
      </c>
      <c r="G162" s="263" t="s">
        <v>149</v>
      </c>
      <c r="H162" s="264">
        <v>3</v>
      </c>
      <c r="I162" s="265"/>
      <c r="J162" s="266">
        <f>ROUND(I162*H162,2)</f>
        <v>0</v>
      </c>
      <c r="K162" s="267"/>
      <c r="L162" s="268"/>
      <c r="M162" s="269" t="s">
        <v>1</v>
      </c>
      <c r="N162" s="270" t="s">
        <v>37</v>
      </c>
      <c r="O162" s="90"/>
      <c r="P162" s="228">
        <f>O162*H162</f>
        <v>0</v>
      </c>
      <c r="Q162" s="228">
        <v>0</v>
      </c>
      <c r="R162" s="228">
        <f>Q162*H162</f>
        <v>0</v>
      </c>
      <c r="S162" s="228">
        <v>0</v>
      </c>
      <c r="T162" s="229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30" t="s">
        <v>159</v>
      </c>
      <c r="AT162" s="230" t="s">
        <v>278</v>
      </c>
      <c r="AU162" s="230" t="s">
        <v>80</v>
      </c>
      <c r="AY162" s="16" t="s">
        <v>139</v>
      </c>
      <c r="BE162" s="231">
        <f>IF(N162="základní",J162,0)</f>
        <v>0</v>
      </c>
      <c r="BF162" s="231">
        <f>IF(N162="snížená",J162,0)</f>
        <v>0</v>
      </c>
      <c r="BG162" s="231">
        <f>IF(N162="zákl. přenesená",J162,0)</f>
        <v>0</v>
      </c>
      <c r="BH162" s="231">
        <f>IF(N162="sníž. přenesená",J162,0)</f>
        <v>0</v>
      </c>
      <c r="BI162" s="231">
        <f>IF(N162="nulová",J162,0)</f>
        <v>0</v>
      </c>
      <c r="BJ162" s="16" t="s">
        <v>80</v>
      </c>
      <c r="BK162" s="231">
        <f>ROUND(I162*H162,2)</f>
        <v>0</v>
      </c>
      <c r="BL162" s="16" t="s">
        <v>146</v>
      </c>
      <c r="BM162" s="230" t="s">
        <v>291</v>
      </c>
    </row>
    <row r="163" s="2" customFormat="1" ht="16.5" customHeight="1">
      <c r="A163" s="37"/>
      <c r="B163" s="38"/>
      <c r="C163" s="260" t="s">
        <v>177</v>
      </c>
      <c r="D163" s="260" t="s">
        <v>278</v>
      </c>
      <c r="E163" s="261" t="s">
        <v>1500</v>
      </c>
      <c r="F163" s="262" t="s">
        <v>1501</v>
      </c>
      <c r="G163" s="263" t="s">
        <v>149</v>
      </c>
      <c r="H163" s="264">
        <v>3</v>
      </c>
      <c r="I163" s="265"/>
      <c r="J163" s="266">
        <f>ROUND(I163*H163,2)</f>
        <v>0</v>
      </c>
      <c r="K163" s="267"/>
      <c r="L163" s="268"/>
      <c r="M163" s="269" t="s">
        <v>1</v>
      </c>
      <c r="N163" s="270" t="s">
        <v>37</v>
      </c>
      <c r="O163" s="90"/>
      <c r="P163" s="228">
        <f>O163*H163</f>
        <v>0</v>
      </c>
      <c r="Q163" s="228">
        <v>0</v>
      </c>
      <c r="R163" s="228">
        <f>Q163*H163</f>
        <v>0</v>
      </c>
      <c r="S163" s="228">
        <v>0</v>
      </c>
      <c r="T163" s="229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30" t="s">
        <v>159</v>
      </c>
      <c r="AT163" s="230" t="s">
        <v>278</v>
      </c>
      <c r="AU163" s="230" t="s">
        <v>80</v>
      </c>
      <c r="AY163" s="16" t="s">
        <v>139</v>
      </c>
      <c r="BE163" s="231">
        <f>IF(N163="základní",J163,0)</f>
        <v>0</v>
      </c>
      <c r="BF163" s="231">
        <f>IF(N163="snížená",J163,0)</f>
        <v>0</v>
      </c>
      <c r="BG163" s="231">
        <f>IF(N163="zákl. přenesená",J163,0)</f>
        <v>0</v>
      </c>
      <c r="BH163" s="231">
        <f>IF(N163="sníž. přenesená",J163,0)</f>
        <v>0</v>
      </c>
      <c r="BI163" s="231">
        <f>IF(N163="nulová",J163,0)</f>
        <v>0</v>
      </c>
      <c r="BJ163" s="16" t="s">
        <v>80</v>
      </c>
      <c r="BK163" s="231">
        <f>ROUND(I163*H163,2)</f>
        <v>0</v>
      </c>
      <c r="BL163" s="16" t="s">
        <v>146</v>
      </c>
      <c r="BM163" s="230" t="s">
        <v>305</v>
      </c>
    </row>
    <row r="164" s="2" customFormat="1" ht="16.5" customHeight="1">
      <c r="A164" s="37"/>
      <c r="B164" s="38"/>
      <c r="C164" s="260" t="s">
        <v>7</v>
      </c>
      <c r="D164" s="260" t="s">
        <v>278</v>
      </c>
      <c r="E164" s="261" t="s">
        <v>1502</v>
      </c>
      <c r="F164" s="262" t="s">
        <v>1503</v>
      </c>
      <c r="G164" s="263" t="s">
        <v>149</v>
      </c>
      <c r="H164" s="264">
        <v>3</v>
      </c>
      <c r="I164" s="265"/>
      <c r="J164" s="266">
        <f>ROUND(I164*H164,2)</f>
        <v>0</v>
      </c>
      <c r="K164" s="267"/>
      <c r="L164" s="268"/>
      <c r="M164" s="269" t="s">
        <v>1</v>
      </c>
      <c r="N164" s="270" t="s">
        <v>37</v>
      </c>
      <c r="O164" s="90"/>
      <c r="P164" s="228">
        <f>O164*H164</f>
        <v>0</v>
      </c>
      <c r="Q164" s="228">
        <v>0</v>
      </c>
      <c r="R164" s="228">
        <f>Q164*H164</f>
        <v>0</v>
      </c>
      <c r="S164" s="228">
        <v>0</v>
      </c>
      <c r="T164" s="229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30" t="s">
        <v>159</v>
      </c>
      <c r="AT164" s="230" t="s">
        <v>278</v>
      </c>
      <c r="AU164" s="230" t="s">
        <v>80</v>
      </c>
      <c r="AY164" s="16" t="s">
        <v>139</v>
      </c>
      <c r="BE164" s="231">
        <f>IF(N164="základní",J164,0)</f>
        <v>0</v>
      </c>
      <c r="BF164" s="231">
        <f>IF(N164="snížená",J164,0)</f>
        <v>0</v>
      </c>
      <c r="BG164" s="231">
        <f>IF(N164="zákl. přenesená",J164,0)</f>
        <v>0</v>
      </c>
      <c r="BH164" s="231">
        <f>IF(N164="sníž. přenesená",J164,0)</f>
        <v>0</v>
      </c>
      <c r="BI164" s="231">
        <f>IF(N164="nulová",J164,0)</f>
        <v>0</v>
      </c>
      <c r="BJ164" s="16" t="s">
        <v>80</v>
      </c>
      <c r="BK164" s="231">
        <f>ROUND(I164*H164,2)</f>
        <v>0</v>
      </c>
      <c r="BL164" s="16" t="s">
        <v>146</v>
      </c>
      <c r="BM164" s="230" t="s">
        <v>309</v>
      </c>
    </row>
    <row r="165" s="2" customFormat="1" ht="16.5" customHeight="1">
      <c r="A165" s="37"/>
      <c r="B165" s="38"/>
      <c r="C165" s="260" t="s">
        <v>181</v>
      </c>
      <c r="D165" s="260" t="s">
        <v>278</v>
      </c>
      <c r="E165" s="261" t="s">
        <v>1504</v>
      </c>
      <c r="F165" s="262" t="s">
        <v>1505</v>
      </c>
      <c r="G165" s="263" t="s">
        <v>149</v>
      </c>
      <c r="H165" s="264">
        <v>3</v>
      </c>
      <c r="I165" s="265"/>
      <c r="J165" s="266">
        <f>ROUND(I165*H165,2)</f>
        <v>0</v>
      </c>
      <c r="K165" s="267"/>
      <c r="L165" s="268"/>
      <c r="M165" s="269" t="s">
        <v>1</v>
      </c>
      <c r="N165" s="270" t="s">
        <v>37</v>
      </c>
      <c r="O165" s="90"/>
      <c r="P165" s="228">
        <f>O165*H165</f>
        <v>0</v>
      </c>
      <c r="Q165" s="228">
        <v>0</v>
      </c>
      <c r="R165" s="228">
        <f>Q165*H165</f>
        <v>0</v>
      </c>
      <c r="S165" s="228">
        <v>0</v>
      </c>
      <c r="T165" s="229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30" t="s">
        <v>159</v>
      </c>
      <c r="AT165" s="230" t="s">
        <v>278</v>
      </c>
      <c r="AU165" s="230" t="s">
        <v>80</v>
      </c>
      <c r="AY165" s="16" t="s">
        <v>139</v>
      </c>
      <c r="BE165" s="231">
        <f>IF(N165="základní",J165,0)</f>
        <v>0</v>
      </c>
      <c r="BF165" s="231">
        <f>IF(N165="snížená",J165,0)</f>
        <v>0</v>
      </c>
      <c r="BG165" s="231">
        <f>IF(N165="zákl. přenesená",J165,0)</f>
        <v>0</v>
      </c>
      <c r="BH165" s="231">
        <f>IF(N165="sníž. přenesená",J165,0)</f>
        <v>0</v>
      </c>
      <c r="BI165" s="231">
        <f>IF(N165="nulová",J165,0)</f>
        <v>0</v>
      </c>
      <c r="BJ165" s="16" t="s">
        <v>80</v>
      </c>
      <c r="BK165" s="231">
        <f>ROUND(I165*H165,2)</f>
        <v>0</v>
      </c>
      <c r="BL165" s="16" t="s">
        <v>146</v>
      </c>
      <c r="BM165" s="230" t="s">
        <v>312</v>
      </c>
    </row>
    <row r="166" s="2" customFormat="1" ht="16.5" customHeight="1">
      <c r="A166" s="37"/>
      <c r="B166" s="38"/>
      <c r="C166" s="260" t="s">
        <v>314</v>
      </c>
      <c r="D166" s="260" t="s">
        <v>278</v>
      </c>
      <c r="E166" s="261" t="s">
        <v>1506</v>
      </c>
      <c r="F166" s="262" t="s">
        <v>1507</v>
      </c>
      <c r="G166" s="263" t="s">
        <v>149</v>
      </c>
      <c r="H166" s="264">
        <v>9</v>
      </c>
      <c r="I166" s="265"/>
      <c r="J166" s="266">
        <f>ROUND(I166*H166,2)</f>
        <v>0</v>
      </c>
      <c r="K166" s="267"/>
      <c r="L166" s="268"/>
      <c r="M166" s="269" t="s">
        <v>1</v>
      </c>
      <c r="N166" s="270" t="s">
        <v>37</v>
      </c>
      <c r="O166" s="90"/>
      <c r="P166" s="228">
        <f>O166*H166</f>
        <v>0</v>
      </c>
      <c r="Q166" s="228">
        <v>0</v>
      </c>
      <c r="R166" s="228">
        <f>Q166*H166</f>
        <v>0</v>
      </c>
      <c r="S166" s="228">
        <v>0</v>
      </c>
      <c r="T166" s="229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30" t="s">
        <v>159</v>
      </c>
      <c r="AT166" s="230" t="s">
        <v>278</v>
      </c>
      <c r="AU166" s="230" t="s">
        <v>80</v>
      </c>
      <c r="AY166" s="16" t="s">
        <v>139</v>
      </c>
      <c r="BE166" s="231">
        <f>IF(N166="základní",J166,0)</f>
        <v>0</v>
      </c>
      <c r="BF166" s="231">
        <f>IF(N166="snížená",J166,0)</f>
        <v>0</v>
      </c>
      <c r="BG166" s="231">
        <f>IF(N166="zákl. přenesená",J166,0)</f>
        <v>0</v>
      </c>
      <c r="BH166" s="231">
        <f>IF(N166="sníž. přenesená",J166,0)</f>
        <v>0</v>
      </c>
      <c r="BI166" s="231">
        <f>IF(N166="nulová",J166,0)</f>
        <v>0</v>
      </c>
      <c r="BJ166" s="16" t="s">
        <v>80</v>
      </c>
      <c r="BK166" s="231">
        <f>ROUND(I166*H166,2)</f>
        <v>0</v>
      </c>
      <c r="BL166" s="16" t="s">
        <v>146</v>
      </c>
      <c r="BM166" s="230" t="s">
        <v>317</v>
      </c>
    </row>
    <row r="167" s="2" customFormat="1" ht="16.5" customHeight="1">
      <c r="A167" s="37"/>
      <c r="B167" s="38"/>
      <c r="C167" s="260" t="s">
        <v>184</v>
      </c>
      <c r="D167" s="260" t="s">
        <v>278</v>
      </c>
      <c r="E167" s="261" t="s">
        <v>1508</v>
      </c>
      <c r="F167" s="262" t="s">
        <v>1509</v>
      </c>
      <c r="G167" s="263" t="s">
        <v>149</v>
      </c>
      <c r="H167" s="264">
        <v>3</v>
      </c>
      <c r="I167" s="265"/>
      <c r="J167" s="266">
        <f>ROUND(I167*H167,2)</f>
        <v>0</v>
      </c>
      <c r="K167" s="267"/>
      <c r="L167" s="268"/>
      <c r="M167" s="269" t="s">
        <v>1</v>
      </c>
      <c r="N167" s="270" t="s">
        <v>37</v>
      </c>
      <c r="O167" s="90"/>
      <c r="P167" s="228">
        <f>O167*H167</f>
        <v>0</v>
      </c>
      <c r="Q167" s="228">
        <v>0</v>
      </c>
      <c r="R167" s="228">
        <f>Q167*H167</f>
        <v>0</v>
      </c>
      <c r="S167" s="228">
        <v>0</v>
      </c>
      <c r="T167" s="229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30" t="s">
        <v>159</v>
      </c>
      <c r="AT167" s="230" t="s">
        <v>278</v>
      </c>
      <c r="AU167" s="230" t="s">
        <v>80</v>
      </c>
      <c r="AY167" s="16" t="s">
        <v>139</v>
      </c>
      <c r="BE167" s="231">
        <f>IF(N167="základní",J167,0)</f>
        <v>0</v>
      </c>
      <c r="BF167" s="231">
        <f>IF(N167="snížená",J167,0)</f>
        <v>0</v>
      </c>
      <c r="BG167" s="231">
        <f>IF(N167="zákl. přenesená",J167,0)</f>
        <v>0</v>
      </c>
      <c r="BH167" s="231">
        <f>IF(N167="sníž. přenesená",J167,0)</f>
        <v>0</v>
      </c>
      <c r="BI167" s="231">
        <f>IF(N167="nulová",J167,0)</f>
        <v>0</v>
      </c>
      <c r="BJ167" s="16" t="s">
        <v>80</v>
      </c>
      <c r="BK167" s="231">
        <f>ROUND(I167*H167,2)</f>
        <v>0</v>
      </c>
      <c r="BL167" s="16" t="s">
        <v>146</v>
      </c>
      <c r="BM167" s="230" t="s">
        <v>320</v>
      </c>
    </row>
    <row r="168" s="2" customFormat="1" ht="16.5" customHeight="1">
      <c r="A168" s="37"/>
      <c r="B168" s="38"/>
      <c r="C168" s="260" t="s">
        <v>322</v>
      </c>
      <c r="D168" s="260" t="s">
        <v>278</v>
      </c>
      <c r="E168" s="261" t="s">
        <v>1510</v>
      </c>
      <c r="F168" s="262" t="s">
        <v>1511</v>
      </c>
      <c r="G168" s="263" t="s">
        <v>149</v>
      </c>
      <c r="H168" s="264">
        <v>3</v>
      </c>
      <c r="I168" s="265"/>
      <c r="J168" s="266">
        <f>ROUND(I168*H168,2)</f>
        <v>0</v>
      </c>
      <c r="K168" s="267"/>
      <c r="L168" s="268"/>
      <c r="M168" s="269" t="s">
        <v>1</v>
      </c>
      <c r="N168" s="270" t="s">
        <v>37</v>
      </c>
      <c r="O168" s="90"/>
      <c r="P168" s="228">
        <f>O168*H168</f>
        <v>0</v>
      </c>
      <c r="Q168" s="228">
        <v>0</v>
      </c>
      <c r="R168" s="228">
        <f>Q168*H168</f>
        <v>0</v>
      </c>
      <c r="S168" s="228">
        <v>0</v>
      </c>
      <c r="T168" s="229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230" t="s">
        <v>159</v>
      </c>
      <c r="AT168" s="230" t="s">
        <v>278</v>
      </c>
      <c r="AU168" s="230" t="s">
        <v>80</v>
      </c>
      <c r="AY168" s="16" t="s">
        <v>139</v>
      </c>
      <c r="BE168" s="231">
        <f>IF(N168="základní",J168,0)</f>
        <v>0</v>
      </c>
      <c r="BF168" s="231">
        <f>IF(N168="snížená",J168,0)</f>
        <v>0</v>
      </c>
      <c r="BG168" s="231">
        <f>IF(N168="zákl. přenesená",J168,0)</f>
        <v>0</v>
      </c>
      <c r="BH168" s="231">
        <f>IF(N168="sníž. přenesená",J168,0)</f>
        <v>0</v>
      </c>
      <c r="BI168" s="231">
        <f>IF(N168="nulová",J168,0)</f>
        <v>0</v>
      </c>
      <c r="BJ168" s="16" t="s">
        <v>80</v>
      </c>
      <c r="BK168" s="231">
        <f>ROUND(I168*H168,2)</f>
        <v>0</v>
      </c>
      <c r="BL168" s="16" t="s">
        <v>146</v>
      </c>
      <c r="BM168" s="230" t="s">
        <v>325</v>
      </c>
    </row>
    <row r="169" s="2" customFormat="1" ht="16.5" customHeight="1">
      <c r="A169" s="37"/>
      <c r="B169" s="38"/>
      <c r="C169" s="260" t="s">
        <v>188</v>
      </c>
      <c r="D169" s="260" t="s">
        <v>278</v>
      </c>
      <c r="E169" s="261" t="s">
        <v>1512</v>
      </c>
      <c r="F169" s="262" t="s">
        <v>1513</v>
      </c>
      <c r="G169" s="263" t="s">
        <v>149</v>
      </c>
      <c r="H169" s="264">
        <v>4</v>
      </c>
      <c r="I169" s="265"/>
      <c r="J169" s="266">
        <f>ROUND(I169*H169,2)</f>
        <v>0</v>
      </c>
      <c r="K169" s="267"/>
      <c r="L169" s="268"/>
      <c r="M169" s="275" t="s">
        <v>1</v>
      </c>
      <c r="N169" s="276" t="s">
        <v>37</v>
      </c>
      <c r="O169" s="234"/>
      <c r="P169" s="235">
        <f>O169*H169</f>
        <v>0</v>
      </c>
      <c r="Q169" s="235">
        <v>0</v>
      </c>
      <c r="R169" s="235">
        <f>Q169*H169</f>
        <v>0</v>
      </c>
      <c r="S169" s="235">
        <v>0</v>
      </c>
      <c r="T169" s="236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230" t="s">
        <v>159</v>
      </c>
      <c r="AT169" s="230" t="s">
        <v>278</v>
      </c>
      <c r="AU169" s="230" t="s">
        <v>80</v>
      </c>
      <c r="AY169" s="16" t="s">
        <v>139</v>
      </c>
      <c r="BE169" s="231">
        <f>IF(N169="základní",J169,0)</f>
        <v>0</v>
      </c>
      <c r="BF169" s="231">
        <f>IF(N169="snížená",J169,0)</f>
        <v>0</v>
      </c>
      <c r="BG169" s="231">
        <f>IF(N169="zákl. přenesená",J169,0)</f>
        <v>0</v>
      </c>
      <c r="BH169" s="231">
        <f>IF(N169="sníž. přenesená",J169,0)</f>
        <v>0</v>
      </c>
      <c r="BI169" s="231">
        <f>IF(N169="nulová",J169,0)</f>
        <v>0</v>
      </c>
      <c r="BJ169" s="16" t="s">
        <v>80</v>
      </c>
      <c r="BK169" s="231">
        <f>ROUND(I169*H169,2)</f>
        <v>0</v>
      </c>
      <c r="BL169" s="16" t="s">
        <v>146</v>
      </c>
      <c r="BM169" s="230" t="s">
        <v>329</v>
      </c>
    </row>
    <row r="170" s="2" customFormat="1" ht="6.96" customHeight="1">
      <c r="A170" s="37"/>
      <c r="B170" s="65"/>
      <c r="C170" s="66"/>
      <c r="D170" s="66"/>
      <c r="E170" s="66"/>
      <c r="F170" s="66"/>
      <c r="G170" s="66"/>
      <c r="H170" s="66"/>
      <c r="I170" s="66"/>
      <c r="J170" s="66"/>
      <c r="K170" s="66"/>
      <c r="L170" s="43"/>
      <c r="M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</row>
  </sheetData>
  <sheetProtection sheet="1" autoFilter="0" formatColumns="0" formatRows="0" objects="1" scenarios="1" spinCount="100000" saltValue="tKqiiZ6Xs5wbuNpQhYVohGkT1txzifQZMqFUgQhW4vQq1CXfy5QLQjMJXZ5Iow/SE+Wt5BoZLA7ft9eAJKUojg==" hashValue="0APC5LI+fX5/L/Csgl1ghcXrgOqOKbDnB/hewvDslabApGpu7YQjj967xYCH+h57naWlgpArGdfgTWVFUD5apw==" algorithmName="SHA-512" password="CC35"/>
  <autoFilter ref="C119:K169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1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109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82</v>
      </c>
    </row>
    <row r="4" s="1" customFormat="1" ht="24.96" customHeight="1">
      <c r="B4" s="19"/>
      <c r="D4" s="137" t="s">
        <v>113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Rekonstrukce sidliště Spáleniště, II.etapa, Cheb - rozpočet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114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1514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10. 10. 2025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tr">
        <f>IF('Rekapitulace stavby'!AN10="","",'Rekapitulace stavby'!AN10)</f>
        <v/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tr">
        <f>IF('Rekapitulace stavby'!E11="","",'Rekapitulace stavby'!E11)</f>
        <v xml:space="preserve"> </v>
      </c>
      <c r="F15" s="37"/>
      <c r="G15" s="37"/>
      <c r="H15" s="37"/>
      <c r="I15" s="139" t="s">
        <v>26</v>
      </c>
      <c r="J15" s="142" t="str">
        <f>IF('Rekapitulace stavby'!AN11="","",'Rekapitulace stavby'!AN11)</f>
        <v/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27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26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29</v>
      </c>
      <c r="E20" s="37"/>
      <c r="F20" s="37"/>
      <c r="G20" s="37"/>
      <c r="H20" s="37"/>
      <c r="I20" s="139" t="s">
        <v>25</v>
      </c>
      <c r="J20" s="142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tr">
        <f>IF('Rekapitulace stavby'!E17="","",'Rekapitulace stavby'!E17)</f>
        <v xml:space="preserve"> </v>
      </c>
      <c r="F21" s="37"/>
      <c r="G21" s="37"/>
      <c r="H21" s="37"/>
      <c r="I21" s="139" t="s">
        <v>26</v>
      </c>
      <c r="J21" s="142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30</v>
      </c>
      <c r="E23" s="37"/>
      <c r="F23" s="37"/>
      <c r="G23" s="37"/>
      <c r="H23" s="37"/>
      <c r="I23" s="139" t="s">
        <v>25</v>
      </c>
      <c r="J23" s="142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tr">
        <f>IF('Rekapitulace stavby'!E20="","",'Rekapitulace stavby'!E20)</f>
        <v xml:space="preserve"> </v>
      </c>
      <c r="F24" s="37"/>
      <c r="G24" s="37"/>
      <c r="H24" s="37"/>
      <c r="I24" s="139" t="s">
        <v>26</v>
      </c>
      <c r="J24" s="142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31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32</v>
      </c>
      <c r="E30" s="37"/>
      <c r="F30" s="37"/>
      <c r="G30" s="37"/>
      <c r="H30" s="37"/>
      <c r="I30" s="37"/>
      <c r="J30" s="150">
        <f>ROUND(J120,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34</v>
      </c>
      <c r="G32" s="37"/>
      <c r="H32" s="37"/>
      <c r="I32" s="151" t="s">
        <v>33</v>
      </c>
      <c r="J32" s="151" t="s">
        <v>35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36</v>
      </c>
      <c r="E33" s="139" t="s">
        <v>37</v>
      </c>
      <c r="F33" s="153">
        <f>ROUND((SUM(BE120:BE193)),  2)</f>
        <v>0</v>
      </c>
      <c r="G33" s="37"/>
      <c r="H33" s="37"/>
      <c r="I33" s="154">
        <v>0.20999999999999999</v>
      </c>
      <c r="J33" s="153">
        <f>ROUND(((SUM(BE120:BE193))*I33),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38</v>
      </c>
      <c r="F34" s="153">
        <f>ROUND((SUM(BF120:BF193)),  2)</f>
        <v>0</v>
      </c>
      <c r="G34" s="37"/>
      <c r="H34" s="37"/>
      <c r="I34" s="154">
        <v>0.12</v>
      </c>
      <c r="J34" s="153">
        <f>ROUND(((SUM(BF120:BF193))*I34),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39</v>
      </c>
      <c r="F35" s="153">
        <f>ROUND((SUM(BG120:BG193)),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40</v>
      </c>
      <c r="F36" s="153">
        <f>ROUND((SUM(BH120:BH193)),  2)</f>
        <v>0</v>
      </c>
      <c r="G36" s="37"/>
      <c r="H36" s="37"/>
      <c r="I36" s="154">
        <v>0.12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41</v>
      </c>
      <c r="F37" s="153">
        <f>ROUND((SUM(BI120:BI193)),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42</v>
      </c>
      <c r="E39" s="157"/>
      <c r="F39" s="157"/>
      <c r="G39" s="158" t="s">
        <v>43</v>
      </c>
      <c r="H39" s="159" t="s">
        <v>44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45</v>
      </c>
      <c r="E50" s="163"/>
      <c r="F50" s="163"/>
      <c r="G50" s="162" t="s">
        <v>46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47</v>
      </c>
      <c r="E61" s="165"/>
      <c r="F61" s="166" t="s">
        <v>48</v>
      </c>
      <c r="G61" s="164" t="s">
        <v>47</v>
      </c>
      <c r="H61" s="165"/>
      <c r="I61" s="165"/>
      <c r="J61" s="167" t="s">
        <v>48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49</v>
      </c>
      <c r="E65" s="168"/>
      <c r="F65" s="168"/>
      <c r="G65" s="162" t="s">
        <v>50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47</v>
      </c>
      <c r="E76" s="165"/>
      <c r="F76" s="166" t="s">
        <v>48</v>
      </c>
      <c r="G76" s="164" t="s">
        <v>47</v>
      </c>
      <c r="H76" s="165"/>
      <c r="I76" s="165"/>
      <c r="J76" s="167" t="s">
        <v>48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116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3" t="str">
        <f>E7</f>
        <v>Rekonstrukce sidliště Spáleniště, II.etapa, Cheb - rozpočet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114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801_03 - Založení štěrkových záhonů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 xml:space="preserve"> </v>
      </c>
      <c r="G89" s="39"/>
      <c r="H89" s="39"/>
      <c r="I89" s="31" t="s">
        <v>22</v>
      </c>
      <c r="J89" s="78" t="str">
        <f>IF(J12="","",J12)</f>
        <v>10. 10. 2025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 xml:space="preserve"> </v>
      </c>
      <c r="G91" s="39"/>
      <c r="H91" s="39"/>
      <c r="I91" s="31" t="s">
        <v>29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27</v>
      </c>
      <c r="D92" s="39"/>
      <c r="E92" s="39"/>
      <c r="F92" s="26" t="str">
        <f>IF(E18="","",E18)</f>
        <v>Vyplň údaj</v>
      </c>
      <c r="G92" s="39"/>
      <c r="H92" s="39"/>
      <c r="I92" s="31" t="s">
        <v>30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117</v>
      </c>
      <c r="D94" s="175"/>
      <c r="E94" s="175"/>
      <c r="F94" s="175"/>
      <c r="G94" s="175"/>
      <c r="H94" s="175"/>
      <c r="I94" s="175"/>
      <c r="J94" s="176" t="s">
        <v>118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119</v>
      </c>
      <c r="D96" s="39"/>
      <c r="E96" s="39"/>
      <c r="F96" s="39"/>
      <c r="G96" s="39"/>
      <c r="H96" s="39"/>
      <c r="I96" s="39"/>
      <c r="J96" s="109">
        <f>J120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120</v>
      </c>
    </row>
    <row r="97" s="9" customFormat="1" ht="24.96" customHeight="1">
      <c r="A97" s="9"/>
      <c r="B97" s="178"/>
      <c r="C97" s="179"/>
      <c r="D97" s="180" t="s">
        <v>121</v>
      </c>
      <c r="E97" s="181"/>
      <c r="F97" s="181"/>
      <c r="G97" s="181"/>
      <c r="H97" s="181"/>
      <c r="I97" s="181"/>
      <c r="J97" s="182">
        <f>J121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4"/>
      <c r="C98" s="185"/>
      <c r="D98" s="186" t="s">
        <v>198</v>
      </c>
      <c r="E98" s="187"/>
      <c r="F98" s="187"/>
      <c r="G98" s="187"/>
      <c r="H98" s="187"/>
      <c r="I98" s="187"/>
      <c r="J98" s="188">
        <f>J122</f>
        <v>0</v>
      </c>
      <c r="K98" s="185"/>
      <c r="L98" s="18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4"/>
      <c r="C99" s="185"/>
      <c r="D99" s="186" t="s">
        <v>205</v>
      </c>
      <c r="E99" s="187"/>
      <c r="F99" s="187"/>
      <c r="G99" s="187"/>
      <c r="H99" s="187"/>
      <c r="I99" s="187"/>
      <c r="J99" s="188">
        <f>J171</f>
        <v>0</v>
      </c>
      <c r="K99" s="185"/>
      <c r="L99" s="18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9" customFormat="1" ht="24.96" customHeight="1">
      <c r="A100" s="9"/>
      <c r="B100" s="178"/>
      <c r="C100" s="179"/>
      <c r="D100" s="180" t="s">
        <v>1451</v>
      </c>
      <c r="E100" s="181"/>
      <c r="F100" s="181"/>
      <c r="G100" s="181"/>
      <c r="H100" s="181"/>
      <c r="I100" s="181"/>
      <c r="J100" s="182">
        <f>J173</f>
        <v>0</v>
      </c>
      <c r="K100" s="179"/>
      <c r="L100" s="183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2" customFormat="1" ht="21.84" customHeight="1">
      <c r="A101" s="37"/>
      <c r="B101" s="38"/>
      <c r="C101" s="39"/>
      <c r="D101" s="39"/>
      <c r="E101" s="39"/>
      <c r="F101" s="39"/>
      <c r="G101" s="39"/>
      <c r="H101" s="39"/>
      <c r="I101" s="39"/>
      <c r="J101" s="39"/>
      <c r="K101" s="39"/>
      <c r="L101" s="62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</row>
    <row r="102" s="2" customFormat="1" ht="6.96" customHeight="1">
      <c r="A102" s="37"/>
      <c r="B102" s="65"/>
      <c r="C102" s="66"/>
      <c r="D102" s="66"/>
      <c r="E102" s="66"/>
      <c r="F102" s="66"/>
      <c r="G102" s="66"/>
      <c r="H102" s="66"/>
      <c r="I102" s="66"/>
      <c r="J102" s="66"/>
      <c r="K102" s="66"/>
      <c r="L102" s="62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6" s="2" customFormat="1" ht="6.96" customHeight="1">
      <c r="A106" s="37"/>
      <c r="B106" s="67"/>
      <c r="C106" s="68"/>
      <c r="D106" s="68"/>
      <c r="E106" s="68"/>
      <c r="F106" s="68"/>
      <c r="G106" s="68"/>
      <c r="H106" s="68"/>
      <c r="I106" s="68"/>
      <c r="J106" s="68"/>
      <c r="K106" s="68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24.96" customHeight="1">
      <c r="A107" s="37"/>
      <c r="B107" s="38"/>
      <c r="C107" s="22" t="s">
        <v>124</v>
      </c>
      <c r="D107" s="39"/>
      <c r="E107" s="39"/>
      <c r="F107" s="39"/>
      <c r="G107" s="39"/>
      <c r="H107" s="39"/>
      <c r="I107" s="39"/>
      <c r="J107" s="39"/>
      <c r="K107" s="39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6.96" customHeight="1">
      <c r="A108" s="37"/>
      <c r="B108" s="38"/>
      <c r="C108" s="39"/>
      <c r="D108" s="39"/>
      <c r="E108" s="39"/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2" customHeight="1">
      <c r="A109" s="37"/>
      <c r="B109" s="38"/>
      <c r="C109" s="31" t="s">
        <v>16</v>
      </c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6.5" customHeight="1">
      <c r="A110" s="37"/>
      <c r="B110" s="38"/>
      <c r="C110" s="39"/>
      <c r="D110" s="39"/>
      <c r="E110" s="173" t="str">
        <f>E7</f>
        <v>Rekonstrukce sidliště Spáleniště, II.etapa, Cheb - rozpočet</v>
      </c>
      <c r="F110" s="31"/>
      <c r="G110" s="31"/>
      <c r="H110" s="31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2" customHeight="1">
      <c r="A111" s="37"/>
      <c r="B111" s="38"/>
      <c r="C111" s="31" t="s">
        <v>114</v>
      </c>
      <c r="D111" s="39"/>
      <c r="E111" s="39"/>
      <c r="F111" s="39"/>
      <c r="G111" s="39"/>
      <c r="H111" s="39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6.5" customHeight="1">
      <c r="A112" s="37"/>
      <c r="B112" s="38"/>
      <c r="C112" s="39"/>
      <c r="D112" s="39"/>
      <c r="E112" s="75" t="str">
        <f>E9</f>
        <v>801_03 - Založení štěrkových záhonů</v>
      </c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38"/>
      <c r="C113" s="39"/>
      <c r="D113" s="39"/>
      <c r="E113" s="39"/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2" customHeight="1">
      <c r="A114" s="37"/>
      <c r="B114" s="38"/>
      <c r="C114" s="31" t="s">
        <v>20</v>
      </c>
      <c r="D114" s="39"/>
      <c r="E114" s="39"/>
      <c r="F114" s="26" t="str">
        <f>F12</f>
        <v xml:space="preserve"> </v>
      </c>
      <c r="G114" s="39"/>
      <c r="H114" s="39"/>
      <c r="I114" s="31" t="s">
        <v>22</v>
      </c>
      <c r="J114" s="78" t="str">
        <f>IF(J12="","",J12)</f>
        <v>10. 10. 2025</v>
      </c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9"/>
      <c r="D115" s="39"/>
      <c r="E115" s="39"/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5.15" customHeight="1">
      <c r="A116" s="37"/>
      <c r="B116" s="38"/>
      <c r="C116" s="31" t="s">
        <v>24</v>
      </c>
      <c r="D116" s="39"/>
      <c r="E116" s="39"/>
      <c r="F116" s="26" t="str">
        <f>E15</f>
        <v xml:space="preserve"> </v>
      </c>
      <c r="G116" s="39"/>
      <c r="H116" s="39"/>
      <c r="I116" s="31" t="s">
        <v>29</v>
      </c>
      <c r="J116" s="35" t="str">
        <f>E21</f>
        <v xml:space="preserve"> </v>
      </c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5.15" customHeight="1">
      <c r="A117" s="37"/>
      <c r="B117" s="38"/>
      <c r="C117" s="31" t="s">
        <v>27</v>
      </c>
      <c r="D117" s="39"/>
      <c r="E117" s="39"/>
      <c r="F117" s="26" t="str">
        <f>IF(E18="","",E18)</f>
        <v>Vyplň údaj</v>
      </c>
      <c r="G117" s="39"/>
      <c r="H117" s="39"/>
      <c r="I117" s="31" t="s">
        <v>30</v>
      </c>
      <c r="J117" s="35" t="str">
        <f>E24</f>
        <v xml:space="preserve"> </v>
      </c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0.32" customHeight="1">
      <c r="A118" s="37"/>
      <c r="B118" s="38"/>
      <c r="C118" s="39"/>
      <c r="D118" s="39"/>
      <c r="E118" s="39"/>
      <c r="F118" s="39"/>
      <c r="G118" s="39"/>
      <c r="H118" s="39"/>
      <c r="I118" s="39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11" customFormat="1" ht="29.28" customHeight="1">
      <c r="A119" s="190"/>
      <c r="B119" s="191"/>
      <c r="C119" s="192" t="s">
        <v>125</v>
      </c>
      <c r="D119" s="193" t="s">
        <v>57</v>
      </c>
      <c r="E119" s="193" t="s">
        <v>53</v>
      </c>
      <c r="F119" s="193" t="s">
        <v>54</v>
      </c>
      <c r="G119" s="193" t="s">
        <v>126</v>
      </c>
      <c r="H119" s="193" t="s">
        <v>127</v>
      </c>
      <c r="I119" s="193" t="s">
        <v>128</v>
      </c>
      <c r="J119" s="194" t="s">
        <v>118</v>
      </c>
      <c r="K119" s="195" t="s">
        <v>129</v>
      </c>
      <c r="L119" s="196"/>
      <c r="M119" s="99" t="s">
        <v>1</v>
      </c>
      <c r="N119" s="100" t="s">
        <v>36</v>
      </c>
      <c r="O119" s="100" t="s">
        <v>130</v>
      </c>
      <c r="P119" s="100" t="s">
        <v>131</v>
      </c>
      <c r="Q119" s="100" t="s">
        <v>132</v>
      </c>
      <c r="R119" s="100" t="s">
        <v>133</v>
      </c>
      <c r="S119" s="100" t="s">
        <v>134</v>
      </c>
      <c r="T119" s="101" t="s">
        <v>135</v>
      </c>
      <c r="U119" s="190"/>
      <c r="V119" s="190"/>
      <c r="W119" s="190"/>
      <c r="X119" s="190"/>
      <c r="Y119" s="190"/>
      <c r="Z119" s="190"/>
      <c r="AA119" s="190"/>
      <c r="AB119" s="190"/>
      <c r="AC119" s="190"/>
      <c r="AD119" s="190"/>
      <c r="AE119" s="190"/>
    </row>
    <row r="120" s="2" customFormat="1" ht="22.8" customHeight="1">
      <c r="A120" s="37"/>
      <c r="B120" s="38"/>
      <c r="C120" s="106" t="s">
        <v>136</v>
      </c>
      <c r="D120" s="39"/>
      <c r="E120" s="39"/>
      <c r="F120" s="39"/>
      <c r="G120" s="39"/>
      <c r="H120" s="39"/>
      <c r="I120" s="39"/>
      <c r="J120" s="197">
        <f>BK120</f>
        <v>0</v>
      </c>
      <c r="K120" s="39"/>
      <c r="L120" s="43"/>
      <c r="M120" s="102"/>
      <c r="N120" s="198"/>
      <c r="O120" s="103"/>
      <c r="P120" s="199">
        <f>P121+P173</f>
        <v>0</v>
      </c>
      <c r="Q120" s="103"/>
      <c r="R120" s="199">
        <f>R121+R173</f>
        <v>0</v>
      </c>
      <c r="S120" s="103"/>
      <c r="T120" s="200">
        <f>T121+T173</f>
        <v>0</v>
      </c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T120" s="16" t="s">
        <v>71</v>
      </c>
      <c r="AU120" s="16" t="s">
        <v>120</v>
      </c>
      <c r="BK120" s="201">
        <f>BK121+BK173</f>
        <v>0</v>
      </c>
    </row>
    <row r="121" s="12" customFormat="1" ht="25.92" customHeight="1">
      <c r="A121" s="12"/>
      <c r="B121" s="202"/>
      <c r="C121" s="203"/>
      <c r="D121" s="204" t="s">
        <v>71</v>
      </c>
      <c r="E121" s="205" t="s">
        <v>137</v>
      </c>
      <c r="F121" s="205" t="s">
        <v>138</v>
      </c>
      <c r="G121" s="203"/>
      <c r="H121" s="203"/>
      <c r="I121" s="206"/>
      <c r="J121" s="207">
        <f>BK121</f>
        <v>0</v>
      </c>
      <c r="K121" s="203"/>
      <c r="L121" s="208"/>
      <c r="M121" s="209"/>
      <c r="N121" s="210"/>
      <c r="O121" s="210"/>
      <c r="P121" s="211">
        <f>P122+P171</f>
        <v>0</v>
      </c>
      <c r="Q121" s="210"/>
      <c r="R121" s="211">
        <f>R122+R171</f>
        <v>0</v>
      </c>
      <c r="S121" s="210"/>
      <c r="T121" s="212">
        <f>T122+T171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13" t="s">
        <v>80</v>
      </c>
      <c r="AT121" s="214" t="s">
        <v>71</v>
      </c>
      <c r="AU121" s="214" t="s">
        <v>72</v>
      </c>
      <c r="AY121" s="213" t="s">
        <v>139</v>
      </c>
      <c r="BK121" s="215">
        <f>BK122+BK171</f>
        <v>0</v>
      </c>
    </row>
    <row r="122" s="12" customFormat="1" ht="22.8" customHeight="1">
      <c r="A122" s="12"/>
      <c r="B122" s="202"/>
      <c r="C122" s="203"/>
      <c r="D122" s="204" t="s">
        <v>71</v>
      </c>
      <c r="E122" s="216" t="s">
        <v>80</v>
      </c>
      <c r="F122" s="216" t="s">
        <v>210</v>
      </c>
      <c r="G122" s="203"/>
      <c r="H122" s="203"/>
      <c r="I122" s="206"/>
      <c r="J122" s="217">
        <f>BK122</f>
        <v>0</v>
      </c>
      <c r="K122" s="203"/>
      <c r="L122" s="208"/>
      <c r="M122" s="209"/>
      <c r="N122" s="210"/>
      <c r="O122" s="210"/>
      <c r="P122" s="211">
        <f>SUM(P123:P170)</f>
        <v>0</v>
      </c>
      <c r="Q122" s="210"/>
      <c r="R122" s="211">
        <f>SUM(R123:R170)</f>
        <v>0</v>
      </c>
      <c r="S122" s="210"/>
      <c r="T122" s="212">
        <f>SUM(T123:T170)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3" t="s">
        <v>80</v>
      </c>
      <c r="AT122" s="214" t="s">
        <v>71</v>
      </c>
      <c r="AU122" s="214" t="s">
        <v>80</v>
      </c>
      <c r="AY122" s="213" t="s">
        <v>139</v>
      </c>
      <c r="BK122" s="215">
        <f>SUM(BK123:BK170)</f>
        <v>0</v>
      </c>
    </row>
    <row r="123" s="2" customFormat="1" ht="44.25" customHeight="1">
      <c r="A123" s="37"/>
      <c r="B123" s="38"/>
      <c r="C123" s="218" t="s">
        <v>80</v>
      </c>
      <c r="D123" s="218" t="s">
        <v>142</v>
      </c>
      <c r="E123" s="219" t="s">
        <v>1515</v>
      </c>
      <c r="F123" s="220" t="s">
        <v>1516</v>
      </c>
      <c r="G123" s="221" t="s">
        <v>213</v>
      </c>
      <c r="H123" s="222">
        <v>341.86000000000001</v>
      </c>
      <c r="I123" s="223"/>
      <c r="J123" s="224">
        <f>ROUND(I123*H123,2)</f>
        <v>0</v>
      </c>
      <c r="K123" s="225"/>
      <c r="L123" s="43"/>
      <c r="M123" s="226" t="s">
        <v>1</v>
      </c>
      <c r="N123" s="227" t="s">
        <v>37</v>
      </c>
      <c r="O123" s="90"/>
      <c r="P123" s="228">
        <f>O123*H123</f>
        <v>0</v>
      </c>
      <c r="Q123" s="228">
        <v>0</v>
      </c>
      <c r="R123" s="228">
        <f>Q123*H123</f>
        <v>0</v>
      </c>
      <c r="S123" s="228">
        <v>0</v>
      </c>
      <c r="T123" s="229">
        <f>S123*H123</f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R123" s="230" t="s">
        <v>146</v>
      </c>
      <c r="AT123" s="230" t="s">
        <v>142</v>
      </c>
      <c r="AU123" s="230" t="s">
        <v>82</v>
      </c>
      <c r="AY123" s="16" t="s">
        <v>139</v>
      </c>
      <c r="BE123" s="231">
        <f>IF(N123="základní",J123,0)</f>
        <v>0</v>
      </c>
      <c r="BF123" s="231">
        <f>IF(N123="snížená",J123,0)</f>
        <v>0</v>
      </c>
      <c r="BG123" s="231">
        <f>IF(N123="zákl. přenesená",J123,0)</f>
        <v>0</v>
      </c>
      <c r="BH123" s="231">
        <f>IF(N123="sníž. přenesená",J123,0)</f>
        <v>0</v>
      </c>
      <c r="BI123" s="231">
        <f>IF(N123="nulová",J123,0)</f>
        <v>0</v>
      </c>
      <c r="BJ123" s="16" t="s">
        <v>80</v>
      </c>
      <c r="BK123" s="231">
        <f>ROUND(I123*H123,2)</f>
        <v>0</v>
      </c>
      <c r="BL123" s="16" t="s">
        <v>146</v>
      </c>
      <c r="BM123" s="230" t="s">
        <v>82</v>
      </c>
    </row>
    <row r="124" s="2" customFormat="1" ht="37.8" customHeight="1">
      <c r="A124" s="37"/>
      <c r="B124" s="38"/>
      <c r="C124" s="218" t="s">
        <v>82</v>
      </c>
      <c r="D124" s="218" t="s">
        <v>142</v>
      </c>
      <c r="E124" s="219" t="s">
        <v>1517</v>
      </c>
      <c r="F124" s="220" t="s">
        <v>1518</v>
      </c>
      <c r="G124" s="221" t="s">
        <v>149</v>
      </c>
      <c r="H124" s="222">
        <v>120</v>
      </c>
      <c r="I124" s="223"/>
      <c r="J124" s="224">
        <f>ROUND(I124*H124,2)</f>
        <v>0</v>
      </c>
      <c r="K124" s="225"/>
      <c r="L124" s="43"/>
      <c r="M124" s="226" t="s">
        <v>1</v>
      </c>
      <c r="N124" s="227" t="s">
        <v>37</v>
      </c>
      <c r="O124" s="90"/>
      <c r="P124" s="228">
        <f>O124*H124</f>
        <v>0</v>
      </c>
      <c r="Q124" s="228">
        <v>0</v>
      </c>
      <c r="R124" s="228">
        <f>Q124*H124</f>
        <v>0</v>
      </c>
      <c r="S124" s="228">
        <v>0</v>
      </c>
      <c r="T124" s="229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230" t="s">
        <v>146</v>
      </c>
      <c r="AT124" s="230" t="s">
        <v>142</v>
      </c>
      <c r="AU124" s="230" t="s">
        <v>82</v>
      </c>
      <c r="AY124" s="16" t="s">
        <v>139</v>
      </c>
      <c r="BE124" s="231">
        <f>IF(N124="základní",J124,0)</f>
        <v>0</v>
      </c>
      <c r="BF124" s="231">
        <f>IF(N124="snížená",J124,0)</f>
        <v>0</v>
      </c>
      <c r="BG124" s="231">
        <f>IF(N124="zákl. přenesená",J124,0)</f>
        <v>0</v>
      </c>
      <c r="BH124" s="231">
        <f>IF(N124="sníž. přenesená",J124,0)</f>
        <v>0</v>
      </c>
      <c r="BI124" s="231">
        <f>IF(N124="nulová",J124,0)</f>
        <v>0</v>
      </c>
      <c r="BJ124" s="16" t="s">
        <v>80</v>
      </c>
      <c r="BK124" s="231">
        <f>ROUND(I124*H124,2)</f>
        <v>0</v>
      </c>
      <c r="BL124" s="16" t="s">
        <v>146</v>
      </c>
      <c r="BM124" s="230" t="s">
        <v>146</v>
      </c>
    </row>
    <row r="125" s="13" customFormat="1">
      <c r="A125" s="13"/>
      <c r="B125" s="237"/>
      <c r="C125" s="238"/>
      <c r="D125" s="239" t="s">
        <v>214</v>
      </c>
      <c r="E125" s="240" t="s">
        <v>1</v>
      </c>
      <c r="F125" s="241" t="s">
        <v>1519</v>
      </c>
      <c r="G125" s="238"/>
      <c r="H125" s="242">
        <v>120</v>
      </c>
      <c r="I125" s="243"/>
      <c r="J125" s="238"/>
      <c r="K125" s="238"/>
      <c r="L125" s="244"/>
      <c r="M125" s="245"/>
      <c r="N125" s="246"/>
      <c r="O125" s="246"/>
      <c r="P125" s="246"/>
      <c r="Q125" s="246"/>
      <c r="R125" s="246"/>
      <c r="S125" s="246"/>
      <c r="T125" s="247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48" t="s">
        <v>214</v>
      </c>
      <c r="AU125" s="248" t="s">
        <v>82</v>
      </c>
      <c r="AV125" s="13" t="s">
        <v>82</v>
      </c>
      <c r="AW125" s="13" t="s">
        <v>216</v>
      </c>
      <c r="AX125" s="13" t="s">
        <v>72</v>
      </c>
      <c r="AY125" s="248" t="s">
        <v>139</v>
      </c>
    </row>
    <row r="126" s="14" customFormat="1">
      <c r="A126" s="14"/>
      <c r="B126" s="249"/>
      <c r="C126" s="250"/>
      <c r="D126" s="239" t="s">
        <v>214</v>
      </c>
      <c r="E126" s="251" t="s">
        <v>1</v>
      </c>
      <c r="F126" s="252" t="s">
        <v>217</v>
      </c>
      <c r="G126" s="250"/>
      <c r="H126" s="253">
        <v>120</v>
      </c>
      <c r="I126" s="254"/>
      <c r="J126" s="250"/>
      <c r="K126" s="250"/>
      <c r="L126" s="255"/>
      <c r="M126" s="256"/>
      <c r="N126" s="257"/>
      <c r="O126" s="257"/>
      <c r="P126" s="257"/>
      <c r="Q126" s="257"/>
      <c r="R126" s="257"/>
      <c r="S126" s="257"/>
      <c r="T126" s="258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59" t="s">
        <v>214</v>
      </c>
      <c r="AU126" s="259" t="s">
        <v>82</v>
      </c>
      <c r="AV126" s="14" t="s">
        <v>146</v>
      </c>
      <c r="AW126" s="14" t="s">
        <v>216</v>
      </c>
      <c r="AX126" s="14" t="s">
        <v>80</v>
      </c>
      <c r="AY126" s="259" t="s">
        <v>139</v>
      </c>
    </row>
    <row r="127" s="2" customFormat="1" ht="44.25" customHeight="1">
      <c r="A127" s="37"/>
      <c r="B127" s="38"/>
      <c r="C127" s="218" t="s">
        <v>152</v>
      </c>
      <c r="D127" s="218" t="s">
        <v>142</v>
      </c>
      <c r="E127" s="219" t="s">
        <v>1520</v>
      </c>
      <c r="F127" s="220" t="s">
        <v>1521</v>
      </c>
      <c r="G127" s="221" t="s">
        <v>149</v>
      </c>
      <c r="H127" s="222">
        <v>1227</v>
      </c>
      <c r="I127" s="223"/>
      <c r="J127" s="224">
        <f>ROUND(I127*H127,2)</f>
        <v>0</v>
      </c>
      <c r="K127" s="225"/>
      <c r="L127" s="43"/>
      <c r="M127" s="226" t="s">
        <v>1</v>
      </c>
      <c r="N127" s="227" t="s">
        <v>37</v>
      </c>
      <c r="O127" s="90"/>
      <c r="P127" s="228">
        <f>O127*H127</f>
        <v>0</v>
      </c>
      <c r="Q127" s="228">
        <v>0</v>
      </c>
      <c r="R127" s="228">
        <f>Q127*H127</f>
        <v>0</v>
      </c>
      <c r="S127" s="228">
        <v>0</v>
      </c>
      <c r="T127" s="229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30" t="s">
        <v>146</v>
      </c>
      <c r="AT127" s="230" t="s">
        <v>142</v>
      </c>
      <c r="AU127" s="230" t="s">
        <v>82</v>
      </c>
      <c r="AY127" s="16" t="s">
        <v>139</v>
      </c>
      <c r="BE127" s="231">
        <f>IF(N127="základní",J127,0)</f>
        <v>0</v>
      </c>
      <c r="BF127" s="231">
        <f>IF(N127="snížená",J127,0)</f>
        <v>0</v>
      </c>
      <c r="BG127" s="231">
        <f>IF(N127="zákl. přenesená",J127,0)</f>
        <v>0</v>
      </c>
      <c r="BH127" s="231">
        <f>IF(N127="sníž. přenesená",J127,0)</f>
        <v>0</v>
      </c>
      <c r="BI127" s="231">
        <f>IF(N127="nulová",J127,0)</f>
        <v>0</v>
      </c>
      <c r="BJ127" s="16" t="s">
        <v>80</v>
      </c>
      <c r="BK127" s="231">
        <f>ROUND(I127*H127,2)</f>
        <v>0</v>
      </c>
      <c r="BL127" s="16" t="s">
        <v>146</v>
      </c>
      <c r="BM127" s="230" t="s">
        <v>155</v>
      </c>
    </row>
    <row r="128" s="13" customFormat="1">
      <c r="A128" s="13"/>
      <c r="B128" s="237"/>
      <c r="C128" s="238"/>
      <c r="D128" s="239" t="s">
        <v>214</v>
      </c>
      <c r="E128" s="240" t="s">
        <v>1</v>
      </c>
      <c r="F128" s="241" t="s">
        <v>1522</v>
      </c>
      <c r="G128" s="238"/>
      <c r="H128" s="242">
        <v>1227</v>
      </c>
      <c r="I128" s="243"/>
      <c r="J128" s="238"/>
      <c r="K128" s="238"/>
      <c r="L128" s="244"/>
      <c r="M128" s="245"/>
      <c r="N128" s="246"/>
      <c r="O128" s="246"/>
      <c r="P128" s="246"/>
      <c r="Q128" s="246"/>
      <c r="R128" s="246"/>
      <c r="S128" s="246"/>
      <c r="T128" s="247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48" t="s">
        <v>214</v>
      </c>
      <c r="AU128" s="248" t="s">
        <v>82</v>
      </c>
      <c r="AV128" s="13" t="s">
        <v>82</v>
      </c>
      <c r="AW128" s="13" t="s">
        <v>216</v>
      </c>
      <c r="AX128" s="13" t="s">
        <v>72</v>
      </c>
      <c r="AY128" s="248" t="s">
        <v>139</v>
      </c>
    </row>
    <row r="129" s="14" customFormat="1">
      <c r="A129" s="14"/>
      <c r="B129" s="249"/>
      <c r="C129" s="250"/>
      <c r="D129" s="239" t="s">
        <v>214</v>
      </c>
      <c r="E129" s="251" t="s">
        <v>1</v>
      </c>
      <c r="F129" s="252" t="s">
        <v>217</v>
      </c>
      <c r="G129" s="250"/>
      <c r="H129" s="253">
        <v>1227</v>
      </c>
      <c r="I129" s="254"/>
      <c r="J129" s="250"/>
      <c r="K129" s="250"/>
      <c r="L129" s="255"/>
      <c r="M129" s="256"/>
      <c r="N129" s="257"/>
      <c r="O129" s="257"/>
      <c r="P129" s="257"/>
      <c r="Q129" s="257"/>
      <c r="R129" s="257"/>
      <c r="S129" s="257"/>
      <c r="T129" s="258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59" t="s">
        <v>214</v>
      </c>
      <c r="AU129" s="259" t="s">
        <v>82</v>
      </c>
      <c r="AV129" s="14" t="s">
        <v>146</v>
      </c>
      <c r="AW129" s="14" t="s">
        <v>216</v>
      </c>
      <c r="AX129" s="14" t="s">
        <v>80</v>
      </c>
      <c r="AY129" s="259" t="s">
        <v>139</v>
      </c>
    </row>
    <row r="130" s="2" customFormat="1" ht="44.25" customHeight="1">
      <c r="A130" s="37"/>
      <c r="B130" s="38"/>
      <c r="C130" s="218" t="s">
        <v>146</v>
      </c>
      <c r="D130" s="218" t="s">
        <v>142</v>
      </c>
      <c r="E130" s="219" t="s">
        <v>1523</v>
      </c>
      <c r="F130" s="220" t="s">
        <v>1524</v>
      </c>
      <c r="G130" s="221" t="s">
        <v>149</v>
      </c>
      <c r="H130" s="222">
        <v>64</v>
      </c>
      <c r="I130" s="223"/>
      <c r="J130" s="224">
        <f>ROUND(I130*H130,2)</f>
        <v>0</v>
      </c>
      <c r="K130" s="225"/>
      <c r="L130" s="43"/>
      <c r="M130" s="226" t="s">
        <v>1</v>
      </c>
      <c r="N130" s="227" t="s">
        <v>37</v>
      </c>
      <c r="O130" s="90"/>
      <c r="P130" s="228">
        <f>O130*H130</f>
        <v>0</v>
      </c>
      <c r="Q130" s="228">
        <v>0</v>
      </c>
      <c r="R130" s="228">
        <f>Q130*H130</f>
        <v>0</v>
      </c>
      <c r="S130" s="228">
        <v>0</v>
      </c>
      <c r="T130" s="229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30" t="s">
        <v>146</v>
      </c>
      <c r="AT130" s="230" t="s">
        <v>142</v>
      </c>
      <c r="AU130" s="230" t="s">
        <v>82</v>
      </c>
      <c r="AY130" s="16" t="s">
        <v>139</v>
      </c>
      <c r="BE130" s="231">
        <f>IF(N130="základní",J130,0)</f>
        <v>0</v>
      </c>
      <c r="BF130" s="231">
        <f>IF(N130="snížená",J130,0)</f>
        <v>0</v>
      </c>
      <c r="BG130" s="231">
        <f>IF(N130="zákl. přenesená",J130,0)</f>
        <v>0</v>
      </c>
      <c r="BH130" s="231">
        <f>IF(N130="sníž. přenesená",J130,0)</f>
        <v>0</v>
      </c>
      <c r="BI130" s="231">
        <f>IF(N130="nulová",J130,0)</f>
        <v>0</v>
      </c>
      <c r="BJ130" s="16" t="s">
        <v>80</v>
      </c>
      <c r="BK130" s="231">
        <f>ROUND(I130*H130,2)</f>
        <v>0</v>
      </c>
      <c r="BL130" s="16" t="s">
        <v>146</v>
      </c>
      <c r="BM130" s="230" t="s">
        <v>159</v>
      </c>
    </row>
    <row r="131" s="13" customFormat="1">
      <c r="A131" s="13"/>
      <c r="B131" s="237"/>
      <c r="C131" s="238"/>
      <c r="D131" s="239" t="s">
        <v>214</v>
      </c>
      <c r="E131" s="240" t="s">
        <v>1</v>
      </c>
      <c r="F131" s="241" t="s">
        <v>1525</v>
      </c>
      <c r="G131" s="238"/>
      <c r="H131" s="242">
        <v>7</v>
      </c>
      <c r="I131" s="243"/>
      <c r="J131" s="238"/>
      <c r="K131" s="238"/>
      <c r="L131" s="244"/>
      <c r="M131" s="245"/>
      <c r="N131" s="246"/>
      <c r="O131" s="246"/>
      <c r="P131" s="246"/>
      <c r="Q131" s="246"/>
      <c r="R131" s="246"/>
      <c r="S131" s="246"/>
      <c r="T131" s="247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8" t="s">
        <v>214</v>
      </c>
      <c r="AU131" s="248" t="s">
        <v>82</v>
      </c>
      <c r="AV131" s="13" t="s">
        <v>82</v>
      </c>
      <c r="AW131" s="13" t="s">
        <v>216</v>
      </c>
      <c r="AX131" s="13" t="s">
        <v>72</v>
      </c>
      <c r="AY131" s="248" t="s">
        <v>139</v>
      </c>
    </row>
    <row r="132" s="13" customFormat="1">
      <c r="A132" s="13"/>
      <c r="B132" s="237"/>
      <c r="C132" s="238"/>
      <c r="D132" s="239" t="s">
        <v>214</v>
      </c>
      <c r="E132" s="240" t="s">
        <v>1</v>
      </c>
      <c r="F132" s="241" t="s">
        <v>1526</v>
      </c>
      <c r="G132" s="238"/>
      <c r="H132" s="242">
        <v>57</v>
      </c>
      <c r="I132" s="243"/>
      <c r="J132" s="238"/>
      <c r="K132" s="238"/>
      <c r="L132" s="244"/>
      <c r="M132" s="245"/>
      <c r="N132" s="246"/>
      <c r="O132" s="246"/>
      <c r="P132" s="246"/>
      <c r="Q132" s="246"/>
      <c r="R132" s="246"/>
      <c r="S132" s="246"/>
      <c r="T132" s="247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8" t="s">
        <v>214</v>
      </c>
      <c r="AU132" s="248" t="s">
        <v>82</v>
      </c>
      <c r="AV132" s="13" t="s">
        <v>82</v>
      </c>
      <c r="AW132" s="13" t="s">
        <v>216</v>
      </c>
      <c r="AX132" s="13" t="s">
        <v>72</v>
      </c>
      <c r="AY132" s="248" t="s">
        <v>139</v>
      </c>
    </row>
    <row r="133" s="14" customFormat="1">
      <c r="A133" s="14"/>
      <c r="B133" s="249"/>
      <c r="C133" s="250"/>
      <c r="D133" s="239" t="s">
        <v>214</v>
      </c>
      <c r="E133" s="251" t="s">
        <v>1</v>
      </c>
      <c r="F133" s="252" t="s">
        <v>217</v>
      </c>
      <c r="G133" s="250"/>
      <c r="H133" s="253">
        <v>64</v>
      </c>
      <c r="I133" s="254"/>
      <c r="J133" s="250"/>
      <c r="K133" s="250"/>
      <c r="L133" s="255"/>
      <c r="M133" s="256"/>
      <c r="N133" s="257"/>
      <c r="O133" s="257"/>
      <c r="P133" s="257"/>
      <c r="Q133" s="257"/>
      <c r="R133" s="257"/>
      <c r="S133" s="257"/>
      <c r="T133" s="258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59" t="s">
        <v>214</v>
      </c>
      <c r="AU133" s="259" t="s">
        <v>82</v>
      </c>
      <c r="AV133" s="14" t="s">
        <v>146</v>
      </c>
      <c r="AW133" s="14" t="s">
        <v>216</v>
      </c>
      <c r="AX133" s="14" t="s">
        <v>80</v>
      </c>
      <c r="AY133" s="259" t="s">
        <v>139</v>
      </c>
    </row>
    <row r="134" s="2" customFormat="1" ht="24.15" customHeight="1">
      <c r="A134" s="37"/>
      <c r="B134" s="38"/>
      <c r="C134" s="218" t="s">
        <v>151</v>
      </c>
      <c r="D134" s="218" t="s">
        <v>142</v>
      </c>
      <c r="E134" s="219" t="s">
        <v>1527</v>
      </c>
      <c r="F134" s="220" t="s">
        <v>1528</v>
      </c>
      <c r="G134" s="221" t="s">
        <v>213</v>
      </c>
      <c r="H134" s="222">
        <v>341.86000000000001</v>
      </c>
      <c r="I134" s="223"/>
      <c r="J134" s="224">
        <f>ROUND(I134*H134,2)</f>
        <v>0</v>
      </c>
      <c r="K134" s="225"/>
      <c r="L134" s="43"/>
      <c r="M134" s="226" t="s">
        <v>1</v>
      </c>
      <c r="N134" s="227" t="s">
        <v>37</v>
      </c>
      <c r="O134" s="90"/>
      <c r="P134" s="228">
        <f>O134*H134</f>
        <v>0</v>
      </c>
      <c r="Q134" s="228">
        <v>0</v>
      </c>
      <c r="R134" s="228">
        <f>Q134*H134</f>
        <v>0</v>
      </c>
      <c r="S134" s="228">
        <v>0</v>
      </c>
      <c r="T134" s="229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30" t="s">
        <v>146</v>
      </c>
      <c r="AT134" s="230" t="s">
        <v>142</v>
      </c>
      <c r="AU134" s="230" t="s">
        <v>82</v>
      </c>
      <c r="AY134" s="16" t="s">
        <v>139</v>
      </c>
      <c r="BE134" s="231">
        <f>IF(N134="základní",J134,0)</f>
        <v>0</v>
      </c>
      <c r="BF134" s="231">
        <f>IF(N134="snížená",J134,0)</f>
        <v>0</v>
      </c>
      <c r="BG134" s="231">
        <f>IF(N134="zákl. přenesená",J134,0)</f>
        <v>0</v>
      </c>
      <c r="BH134" s="231">
        <f>IF(N134="sníž. přenesená",J134,0)</f>
        <v>0</v>
      </c>
      <c r="BI134" s="231">
        <f>IF(N134="nulová",J134,0)</f>
        <v>0</v>
      </c>
      <c r="BJ134" s="16" t="s">
        <v>80</v>
      </c>
      <c r="BK134" s="231">
        <f>ROUND(I134*H134,2)</f>
        <v>0</v>
      </c>
      <c r="BL134" s="16" t="s">
        <v>146</v>
      </c>
      <c r="BM134" s="230" t="s">
        <v>162</v>
      </c>
    </row>
    <row r="135" s="2" customFormat="1" ht="44.25" customHeight="1">
      <c r="A135" s="37"/>
      <c r="B135" s="38"/>
      <c r="C135" s="218" t="s">
        <v>155</v>
      </c>
      <c r="D135" s="218" t="s">
        <v>142</v>
      </c>
      <c r="E135" s="219" t="s">
        <v>1529</v>
      </c>
      <c r="F135" s="220" t="s">
        <v>1530</v>
      </c>
      <c r="G135" s="221" t="s">
        <v>149</v>
      </c>
      <c r="H135" s="222">
        <v>120</v>
      </c>
      <c r="I135" s="223"/>
      <c r="J135" s="224">
        <f>ROUND(I135*H135,2)</f>
        <v>0</v>
      </c>
      <c r="K135" s="225"/>
      <c r="L135" s="43"/>
      <c r="M135" s="226" t="s">
        <v>1</v>
      </c>
      <c r="N135" s="227" t="s">
        <v>37</v>
      </c>
      <c r="O135" s="90"/>
      <c r="P135" s="228">
        <f>O135*H135</f>
        <v>0</v>
      </c>
      <c r="Q135" s="228">
        <v>0</v>
      </c>
      <c r="R135" s="228">
        <f>Q135*H135</f>
        <v>0</v>
      </c>
      <c r="S135" s="228">
        <v>0</v>
      </c>
      <c r="T135" s="229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30" t="s">
        <v>146</v>
      </c>
      <c r="AT135" s="230" t="s">
        <v>142</v>
      </c>
      <c r="AU135" s="230" t="s">
        <v>82</v>
      </c>
      <c r="AY135" s="16" t="s">
        <v>139</v>
      </c>
      <c r="BE135" s="231">
        <f>IF(N135="základní",J135,0)</f>
        <v>0</v>
      </c>
      <c r="BF135" s="231">
        <f>IF(N135="snížená",J135,0)</f>
        <v>0</v>
      </c>
      <c r="BG135" s="231">
        <f>IF(N135="zákl. přenesená",J135,0)</f>
        <v>0</v>
      </c>
      <c r="BH135" s="231">
        <f>IF(N135="sníž. přenesená",J135,0)</f>
        <v>0</v>
      </c>
      <c r="BI135" s="231">
        <f>IF(N135="nulová",J135,0)</f>
        <v>0</v>
      </c>
      <c r="BJ135" s="16" t="s">
        <v>80</v>
      </c>
      <c r="BK135" s="231">
        <f>ROUND(I135*H135,2)</f>
        <v>0</v>
      </c>
      <c r="BL135" s="16" t="s">
        <v>146</v>
      </c>
      <c r="BM135" s="230" t="s">
        <v>8</v>
      </c>
    </row>
    <row r="136" s="13" customFormat="1">
      <c r="A136" s="13"/>
      <c r="B136" s="237"/>
      <c r="C136" s="238"/>
      <c r="D136" s="239" t="s">
        <v>214</v>
      </c>
      <c r="E136" s="240" t="s">
        <v>1</v>
      </c>
      <c r="F136" s="241" t="s">
        <v>1531</v>
      </c>
      <c r="G136" s="238"/>
      <c r="H136" s="242">
        <v>120</v>
      </c>
      <c r="I136" s="243"/>
      <c r="J136" s="238"/>
      <c r="K136" s="238"/>
      <c r="L136" s="244"/>
      <c r="M136" s="245"/>
      <c r="N136" s="246"/>
      <c r="O136" s="246"/>
      <c r="P136" s="246"/>
      <c r="Q136" s="246"/>
      <c r="R136" s="246"/>
      <c r="S136" s="246"/>
      <c r="T136" s="247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8" t="s">
        <v>214</v>
      </c>
      <c r="AU136" s="248" t="s">
        <v>82</v>
      </c>
      <c r="AV136" s="13" t="s">
        <v>82</v>
      </c>
      <c r="AW136" s="13" t="s">
        <v>216</v>
      </c>
      <c r="AX136" s="13" t="s">
        <v>72</v>
      </c>
      <c r="AY136" s="248" t="s">
        <v>139</v>
      </c>
    </row>
    <row r="137" s="14" customFormat="1">
      <c r="A137" s="14"/>
      <c r="B137" s="249"/>
      <c r="C137" s="250"/>
      <c r="D137" s="239" t="s">
        <v>214</v>
      </c>
      <c r="E137" s="251" t="s">
        <v>1</v>
      </c>
      <c r="F137" s="252" t="s">
        <v>217</v>
      </c>
      <c r="G137" s="250"/>
      <c r="H137" s="253">
        <v>120</v>
      </c>
      <c r="I137" s="254"/>
      <c r="J137" s="250"/>
      <c r="K137" s="250"/>
      <c r="L137" s="255"/>
      <c r="M137" s="256"/>
      <c r="N137" s="257"/>
      <c r="O137" s="257"/>
      <c r="P137" s="257"/>
      <c r="Q137" s="257"/>
      <c r="R137" s="257"/>
      <c r="S137" s="257"/>
      <c r="T137" s="258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59" t="s">
        <v>214</v>
      </c>
      <c r="AU137" s="259" t="s">
        <v>82</v>
      </c>
      <c r="AV137" s="14" t="s">
        <v>146</v>
      </c>
      <c r="AW137" s="14" t="s">
        <v>216</v>
      </c>
      <c r="AX137" s="14" t="s">
        <v>80</v>
      </c>
      <c r="AY137" s="259" t="s">
        <v>139</v>
      </c>
    </row>
    <row r="138" s="2" customFormat="1" ht="44.25" customHeight="1">
      <c r="A138" s="37"/>
      <c r="B138" s="38"/>
      <c r="C138" s="218" t="s">
        <v>165</v>
      </c>
      <c r="D138" s="218" t="s">
        <v>142</v>
      </c>
      <c r="E138" s="219" t="s">
        <v>1532</v>
      </c>
      <c r="F138" s="220" t="s">
        <v>1533</v>
      </c>
      <c r="G138" s="221" t="s">
        <v>149</v>
      </c>
      <c r="H138" s="222">
        <v>7</v>
      </c>
      <c r="I138" s="223"/>
      <c r="J138" s="224">
        <f>ROUND(I138*H138,2)</f>
        <v>0</v>
      </c>
      <c r="K138" s="225"/>
      <c r="L138" s="43"/>
      <c r="M138" s="226" t="s">
        <v>1</v>
      </c>
      <c r="N138" s="227" t="s">
        <v>37</v>
      </c>
      <c r="O138" s="90"/>
      <c r="P138" s="228">
        <f>O138*H138</f>
        <v>0</v>
      </c>
      <c r="Q138" s="228">
        <v>0</v>
      </c>
      <c r="R138" s="228">
        <f>Q138*H138</f>
        <v>0</v>
      </c>
      <c r="S138" s="228">
        <v>0</v>
      </c>
      <c r="T138" s="229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30" t="s">
        <v>146</v>
      </c>
      <c r="AT138" s="230" t="s">
        <v>142</v>
      </c>
      <c r="AU138" s="230" t="s">
        <v>82</v>
      </c>
      <c r="AY138" s="16" t="s">
        <v>139</v>
      </c>
      <c r="BE138" s="231">
        <f>IF(N138="základní",J138,0)</f>
        <v>0</v>
      </c>
      <c r="BF138" s="231">
        <f>IF(N138="snížená",J138,0)</f>
        <v>0</v>
      </c>
      <c r="BG138" s="231">
        <f>IF(N138="zákl. přenesená",J138,0)</f>
        <v>0</v>
      </c>
      <c r="BH138" s="231">
        <f>IF(N138="sníž. přenesená",J138,0)</f>
        <v>0</v>
      </c>
      <c r="BI138" s="231">
        <f>IF(N138="nulová",J138,0)</f>
        <v>0</v>
      </c>
      <c r="BJ138" s="16" t="s">
        <v>80</v>
      </c>
      <c r="BK138" s="231">
        <f>ROUND(I138*H138,2)</f>
        <v>0</v>
      </c>
      <c r="BL138" s="16" t="s">
        <v>146</v>
      </c>
      <c r="BM138" s="230" t="s">
        <v>168</v>
      </c>
    </row>
    <row r="139" s="13" customFormat="1">
      <c r="A139" s="13"/>
      <c r="B139" s="237"/>
      <c r="C139" s="238"/>
      <c r="D139" s="239" t="s">
        <v>214</v>
      </c>
      <c r="E139" s="240" t="s">
        <v>1</v>
      </c>
      <c r="F139" s="241" t="s">
        <v>1525</v>
      </c>
      <c r="G139" s="238"/>
      <c r="H139" s="242">
        <v>7</v>
      </c>
      <c r="I139" s="243"/>
      <c r="J139" s="238"/>
      <c r="K139" s="238"/>
      <c r="L139" s="244"/>
      <c r="M139" s="245"/>
      <c r="N139" s="246"/>
      <c r="O139" s="246"/>
      <c r="P139" s="246"/>
      <c r="Q139" s="246"/>
      <c r="R139" s="246"/>
      <c r="S139" s="246"/>
      <c r="T139" s="247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8" t="s">
        <v>214</v>
      </c>
      <c r="AU139" s="248" t="s">
        <v>82</v>
      </c>
      <c r="AV139" s="13" t="s">
        <v>82</v>
      </c>
      <c r="AW139" s="13" t="s">
        <v>216</v>
      </c>
      <c r="AX139" s="13" t="s">
        <v>72</v>
      </c>
      <c r="AY139" s="248" t="s">
        <v>139</v>
      </c>
    </row>
    <row r="140" s="14" customFormat="1">
      <c r="A140" s="14"/>
      <c r="B140" s="249"/>
      <c r="C140" s="250"/>
      <c r="D140" s="239" t="s">
        <v>214</v>
      </c>
      <c r="E140" s="251" t="s">
        <v>1</v>
      </c>
      <c r="F140" s="252" t="s">
        <v>217</v>
      </c>
      <c r="G140" s="250"/>
      <c r="H140" s="253">
        <v>7</v>
      </c>
      <c r="I140" s="254"/>
      <c r="J140" s="250"/>
      <c r="K140" s="250"/>
      <c r="L140" s="255"/>
      <c r="M140" s="256"/>
      <c r="N140" s="257"/>
      <c r="O140" s="257"/>
      <c r="P140" s="257"/>
      <c r="Q140" s="257"/>
      <c r="R140" s="257"/>
      <c r="S140" s="257"/>
      <c r="T140" s="258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59" t="s">
        <v>214</v>
      </c>
      <c r="AU140" s="259" t="s">
        <v>82</v>
      </c>
      <c r="AV140" s="14" t="s">
        <v>146</v>
      </c>
      <c r="AW140" s="14" t="s">
        <v>216</v>
      </c>
      <c r="AX140" s="14" t="s">
        <v>80</v>
      </c>
      <c r="AY140" s="259" t="s">
        <v>139</v>
      </c>
    </row>
    <row r="141" s="2" customFormat="1" ht="24.15" customHeight="1">
      <c r="A141" s="37"/>
      <c r="B141" s="38"/>
      <c r="C141" s="218" t="s">
        <v>159</v>
      </c>
      <c r="D141" s="218" t="s">
        <v>142</v>
      </c>
      <c r="E141" s="219" t="s">
        <v>1534</v>
      </c>
      <c r="F141" s="220" t="s">
        <v>1535</v>
      </c>
      <c r="G141" s="221" t="s">
        <v>213</v>
      </c>
      <c r="H141" s="222">
        <v>683.72000000000003</v>
      </c>
      <c r="I141" s="223"/>
      <c r="J141" s="224">
        <f>ROUND(I141*H141,2)</f>
        <v>0</v>
      </c>
      <c r="K141" s="225"/>
      <c r="L141" s="43"/>
      <c r="M141" s="226" t="s">
        <v>1</v>
      </c>
      <c r="N141" s="227" t="s">
        <v>37</v>
      </c>
      <c r="O141" s="90"/>
      <c r="P141" s="228">
        <f>O141*H141</f>
        <v>0</v>
      </c>
      <c r="Q141" s="228">
        <v>0</v>
      </c>
      <c r="R141" s="228">
        <f>Q141*H141</f>
        <v>0</v>
      </c>
      <c r="S141" s="228">
        <v>0</v>
      </c>
      <c r="T141" s="229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30" t="s">
        <v>146</v>
      </c>
      <c r="AT141" s="230" t="s">
        <v>142</v>
      </c>
      <c r="AU141" s="230" t="s">
        <v>82</v>
      </c>
      <c r="AY141" s="16" t="s">
        <v>139</v>
      </c>
      <c r="BE141" s="231">
        <f>IF(N141="základní",J141,0)</f>
        <v>0</v>
      </c>
      <c r="BF141" s="231">
        <f>IF(N141="snížená",J141,0)</f>
        <v>0</v>
      </c>
      <c r="BG141" s="231">
        <f>IF(N141="zákl. přenesená",J141,0)</f>
        <v>0</v>
      </c>
      <c r="BH141" s="231">
        <f>IF(N141="sníž. přenesená",J141,0)</f>
        <v>0</v>
      </c>
      <c r="BI141" s="231">
        <f>IF(N141="nulová",J141,0)</f>
        <v>0</v>
      </c>
      <c r="BJ141" s="16" t="s">
        <v>80</v>
      </c>
      <c r="BK141" s="231">
        <f>ROUND(I141*H141,2)</f>
        <v>0</v>
      </c>
      <c r="BL141" s="16" t="s">
        <v>146</v>
      </c>
      <c r="BM141" s="230" t="s">
        <v>171</v>
      </c>
    </row>
    <row r="142" s="2" customFormat="1" ht="21.75" customHeight="1">
      <c r="A142" s="37"/>
      <c r="B142" s="38"/>
      <c r="C142" s="218" t="s">
        <v>140</v>
      </c>
      <c r="D142" s="218" t="s">
        <v>142</v>
      </c>
      <c r="E142" s="219" t="s">
        <v>1536</v>
      </c>
      <c r="F142" s="220" t="s">
        <v>1537</v>
      </c>
      <c r="G142" s="221" t="s">
        <v>213</v>
      </c>
      <c r="H142" s="222">
        <v>683.72000000000003</v>
      </c>
      <c r="I142" s="223"/>
      <c r="J142" s="224">
        <f>ROUND(I142*H142,2)</f>
        <v>0</v>
      </c>
      <c r="K142" s="225"/>
      <c r="L142" s="43"/>
      <c r="M142" s="226" t="s">
        <v>1</v>
      </c>
      <c r="N142" s="227" t="s">
        <v>37</v>
      </c>
      <c r="O142" s="90"/>
      <c r="P142" s="228">
        <f>O142*H142</f>
        <v>0</v>
      </c>
      <c r="Q142" s="228">
        <v>0</v>
      </c>
      <c r="R142" s="228">
        <f>Q142*H142</f>
        <v>0</v>
      </c>
      <c r="S142" s="228">
        <v>0</v>
      </c>
      <c r="T142" s="229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30" t="s">
        <v>146</v>
      </c>
      <c r="AT142" s="230" t="s">
        <v>142</v>
      </c>
      <c r="AU142" s="230" t="s">
        <v>82</v>
      </c>
      <c r="AY142" s="16" t="s">
        <v>139</v>
      </c>
      <c r="BE142" s="231">
        <f>IF(N142="základní",J142,0)</f>
        <v>0</v>
      </c>
      <c r="BF142" s="231">
        <f>IF(N142="snížená",J142,0)</f>
        <v>0</v>
      </c>
      <c r="BG142" s="231">
        <f>IF(N142="zákl. přenesená",J142,0)</f>
        <v>0</v>
      </c>
      <c r="BH142" s="231">
        <f>IF(N142="sníž. přenesená",J142,0)</f>
        <v>0</v>
      </c>
      <c r="BI142" s="231">
        <f>IF(N142="nulová",J142,0)</f>
        <v>0</v>
      </c>
      <c r="BJ142" s="16" t="s">
        <v>80</v>
      </c>
      <c r="BK142" s="231">
        <f>ROUND(I142*H142,2)</f>
        <v>0</v>
      </c>
      <c r="BL142" s="16" t="s">
        <v>146</v>
      </c>
      <c r="BM142" s="230" t="s">
        <v>174</v>
      </c>
    </row>
    <row r="143" s="2" customFormat="1" ht="37.8" customHeight="1">
      <c r="A143" s="37"/>
      <c r="B143" s="38"/>
      <c r="C143" s="218" t="s">
        <v>162</v>
      </c>
      <c r="D143" s="218" t="s">
        <v>142</v>
      </c>
      <c r="E143" s="219" t="s">
        <v>1538</v>
      </c>
      <c r="F143" s="220" t="s">
        <v>1539</v>
      </c>
      <c r="G143" s="221" t="s">
        <v>149</v>
      </c>
      <c r="H143" s="222">
        <v>1227</v>
      </c>
      <c r="I143" s="223"/>
      <c r="J143" s="224">
        <f>ROUND(I143*H143,2)</f>
        <v>0</v>
      </c>
      <c r="K143" s="225"/>
      <c r="L143" s="43"/>
      <c r="M143" s="226" t="s">
        <v>1</v>
      </c>
      <c r="N143" s="227" t="s">
        <v>37</v>
      </c>
      <c r="O143" s="90"/>
      <c r="P143" s="228">
        <f>O143*H143</f>
        <v>0</v>
      </c>
      <c r="Q143" s="228">
        <v>0</v>
      </c>
      <c r="R143" s="228">
        <f>Q143*H143</f>
        <v>0</v>
      </c>
      <c r="S143" s="228">
        <v>0</v>
      </c>
      <c r="T143" s="229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30" t="s">
        <v>146</v>
      </c>
      <c r="AT143" s="230" t="s">
        <v>142</v>
      </c>
      <c r="AU143" s="230" t="s">
        <v>82</v>
      </c>
      <c r="AY143" s="16" t="s">
        <v>139</v>
      </c>
      <c r="BE143" s="231">
        <f>IF(N143="základní",J143,0)</f>
        <v>0</v>
      </c>
      <c r="BF143" s="231">
        <f>IF(N143="snížená",J143,0)</f>
        <v>0</v>
      </c>
      <c r="BG143" s="231">
        <f>IF(N143="zákl. přenesená",J143,0)</f>
        <v>0</v>
      </c>
      <c r="BH143" s="231">
        <f>IF(N143="sníž. přenesená",J143,0)</f>
        <v>0</v>
      </c>
      <c r="BI143" s="231">
        <f>IF(N143="nulová",J143,0)</f>
        <v>0</v>
      </c>
      <c r="BJ143" s="16" t="s">
        <v>80</v>
      </c>
      <c r="BK143" s="231">
        <f>ROUND(I143*H143,2)</f>
        <v>0</v>
      </c>
      <c r="BL143" s="16" t="s">
        <v>146</v>
      </c>
      <c r="BM143" s="230" t="s">
        <v>177</v>
      </c>
    </row>
    <row r="144" s="13" customFormat="1">
      <c r="A144" s="13"/>
      <c r="B144" s="237"/>
      <c r="C144" s="238"/>
      <c r="D144" s="239" t="s">
        <v>214</v>
      </c>
      <c r="E144" s="240" t="s">
        <v>1</v>
      </c>
      <c r="F144" s="241" t="s">
        <v>1540</v>
      </c>
      <c r="G144" s="238"/>
      <c r="H144" s="242">
        <v>1227</v>
      </c>
      <c r="I144" s="243"/>
      <c r="J144" s="238"/>
      <c r="K144" s="238"/>
      <c r="L144" s="244"/>
      <c r="M144" s="245"/>
      <c r="N144" s="246"/>
      <c r="O144" s="246"/>
      <c r="P144" s="246"/>
      <c r="Q144" s="246"/>
      <c r="R144" s="246"/>
      <c r="S144" s="246"/>
      <c r="T144" s="247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8" t="s">
        <v>214</v>
      </c>
      <c r="AU144" s="248" t="s">
        <v>82</v>
      </c>
      <c r="AV144" s="13" t="s">
        <v>82</v>
      </c>
      <c r="AW144" s="13" t="s">
        <v>216</v>
      </c>
      <c r="AX144" s="13" t="s">
        <v>72</v>
      </c>
      <c r="AY144" s="248" t="s">
        <v>139</v>
      </c>
    </row>
    <row r="145" s="14" customFormat="1">
      <c r="A145" s="14"/>
      <c r="B145" s="249"/>
      <c r="C145" s="250"/>
      <c r="D145" s="239" t="s">
        <v>214</v>
      </c>
      <c r="E145" s="251" t="s">
        <v>1</v>
      </c>
      <c r="F145" s="252" t="s">
        <v>217</v>
      </c>
      <c r="G145" s="250"/>
      <c r="H145" s="253">
        <v>1227</v>
      </c>
      <c r="I145" s="254"/>
      <c r="J145" s="250"/>
      <c r="K145" s="250"/>
      <c r="L145" s="255"/>
      <c r="M145" s="256"/>
      <c r="N145" s="257"/>
      <c r="O145" s="257"/>
      <c r="P145" s="257"/>
      <c r="Q145" s="257"/>
      <c r="R145" s="257"/>
      <c r="S145" s="257"/>
      <c r="T145" s="258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59" t="s">
        <v>214</v>
      </c>
      <c r="AU145" s="259" t="s">
        <v>82</v>
      </c>
      <c r="AV145" s="14" t="s">
        <v>146</v>
      </c>
      <c r="AW145" s="14" t="s">
        <v>216</v>
      </c>
      <c r="AX145" s="14" t="s">
        <v>80</v>
      </c>
      <c r="AY145" s="259" t="s">
        <v>139</v>
      </c>
    </row>
    <row r="146" s="2" customFormat="1" ht="37.8" customHeight="1">
      <c r="A146" s="37"/>
      <c r="B146" s="38"/>
      <c r="C146" s="218" t="s">
        <v>178</v>
      </c>
      <c r="D146" s="218" t="s">
        <v>142</v>
      </c>
      <c r="E146" s="219" t="s">
        <v>1541</v>
      </c>
      <c r="F146" s="220" t="s">
        <v>1542</v>
      </c>
      <c r="G146" s="221" t="s">
        <v>149</v>
      </c>
      <c r="H146" s="222">
        <v>38</v>
      </c>
      <c r="I146" s="223"/>
      <c r="J146" s="224">
        <f>ROUND(I146*H146,2)</f>
        <v>0</v>
      </c>
      <c r="K146" s="225"/>
      <c r="L146" s="43"/>
      <c r="M146" s="226" t="s">
        <v>1</v>
      </c>
      <c r="N146" s="227" t="s">
        <v>37</v>
      </c>
      <c r="O146" s="90"/>
      <c r="P146" s="228">
        <f>O146*H146</f>
        <v>0</v>
      </c>
      <c r="Q146" s="228">
        <v>0</v>
      </c>
      <c r="R146" s="228">
        <f>Q146*H146</f>
        <v>0</v>
      </c>
      <c r="S146" s="228">
        <v>0</v>
      </c>
      <c r="T146" s="229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30" t="s">
        <v>146</v>
      </c>
      <c r="AT146" s="230" t="s">
        <v>142</v>
      </c>
      <c r="AU146" s="230" t="s">
        <v>82</v>
      </c>
      <c r="AY146" s="16" t="s">
        <v>139</v>
      </c>
      <c r="BE146" s="231">
        <f>IF(N146="základní",J146,0)</f>
        <v>0</v>
      </c>
      <c r="BF146" s="231">
        <f>IF(N146="snížená",J146,0)</f>
        <v>0</v>
      </c>
      <c r="BG146" s="231">
        <f>IF(N146="zákl. přenesená",J146,0)</f>
        <v>0</v>
      </c>
      <c r="BH146" s="231">
        <f>IF(N146="sníž. přenesená",J146,0)</f>
        <v>0</v>
      </c>
      <c r="BI146" s="231">
        <f>IF(N146="nulová",J146,0)</f>
        <v>0</v>
      </c>
      <c r="BJ146" s="16" t="s">
        <v>80</v>
      </c>
      <c r="BK146" s="231">
        <f>ROUND(I146*H146,2)</f>
        <v>0</v>
      </c>
      <c r="BL146" s="16" t="s">
        <v>146</v>
      </c>
      <c r="BM146" s="230" t="s">
        <v>181</v>
      </c>
    </row>
    <row r="147" s="13" customFormat="1">
      <c r="A147" s="13"/>
      <c r="B147" s="237"/>
      <c r="C147" s="238"/>
      <c r="D147" s="239" t="s">
        <v>214</v>
      </c>
      <c r="E147" s="240" t="s">
        <v>1</v>
      </c>
      <c r="F147" s="241" t="s">
        <v>1543</v>
      </c>
      <c r="G147" s="238"/>
      <c r="H147" s="242">
        <v>38</v>
      </c>
      <c r="I147" s="243"/>
      <c r="J147" s="238"/>
      <c r="K147" s="238"/>
      <c r="L147" s="244"/>
      <c r="M147" s="245"/>
      <c r="N147" s="246"/>
      <c r="O147" s="246"/>
      <c r="P147" s="246"/>
      <c r="Q147" s="246"/>
      <c r="R147" s="246"/>
      <c r="S147" s="246"/>
      <c r="T147" s="247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8" t="s">
        <v>214</v>
      </c>
      <c r="AU147" s="248" t="s">
        <v>82</v>
      </c>
      <c r="AV147" s="13" t="s">
        <v>82</v>
      </c>
      <c r="AW147" s="13" t="s">
        <v>216</v>
      </c>
      <c r="AX147" s="13" t="s">
        <v>72</v>
      </c>
      <c r="AY147" s="248" t="s">
        <v>139</v>
      </c>
    </row>
    <row r="148" s="14" customFormat="1">
      <c r="A148" s="14"/>
      <c r="B148" s="249"/>
      <c r="C148" s="250"/>
      <c r="D148" s="239" t="s">
        <v>214</v>
      </c>
      <c r="E148" s="251" t="s">
        <v>1</v>
      </c>
      <c r="F148" s="252" t="s">
        <v>217</v>
      </c>
      <c r="G148" s="250"/>
      <c r="H148" s="253">
        <v>38</v>
      </c>
      <c r="I148" s="254"/>
      <c r="J148" s="250"/>
      <c r="K148" s="250"/>
      <c r="L148" s="255"/>
      <c r="M148" s="256"/>
      <c r="N148" s="257"/>
      <c r="O148" s="257"/>
      <c r="P148" s="257"/>
      <c r="Q148" s="257"/>
      <c r="R148" s="257"/>
      <c r="S148" s="257"/>
      <c r="T148" s="258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9" t="s">
        <v>214</v>
      </c>
      <c r="AU148" s="259" t="s">
        <v>82</v>
      </c>
      <c r="AV148" s="14" t="s">
        <v>146</v>
      </c>
      <c r="AW148" s="14" t="s">
        <v>216</v>
      </c>
      <c r="AX148" s="14" t="s">
        <v>80</v>
      </c>
      <c r="AY148" s="259" t="s">
        <v>139</v>
      </c>
    </row>
    <row r="149" s="2" customFormat="1" ht="37.8" customHeight="1">
      <c r="A149" s="37"/>
      <c r="B149" s="38"/>
      <c r="C149" s="218" t="s">
        <v>8</v>
      </c>
      <c r="D149" s="218" t="s">
        <v>142</v>
      </c>
      <c r="E149" s="219" t="s">
        <v>1544</v>
      </c>
      <c r="F149" s="220" t="s">
        <v>1545</v>
      </c>
      <c r="G149" s="221" t="s">
        <v>149</v>
      </c>
      <c r="H149" s="222">
        <v>19</v>
      </c>
      <c r="I149" s="223"/>
      <c r="J149" s="224">
        <f>ROUND(I149*H149,2)</f>
        <v>0</v>
      </c>
      <c r="K149" s="225"/>
      <c r="L149" s="43"/>
      <c r="M149" s="226" t="s">
        <v>1</v>
      </c>
      <c r="N149" s="227" t="s">
        <v>37</v>
      </c>
      <c r="O149" s="90"/>
      <c r="P149" s="228">
        <f>O149*H149</f>
        <v>0</v>
      </c>
      <c r="Q149" s="228">
        <v>0</v>
      </c>
      <c r="R149" s="228">
        <f>Q149*H149</f>
        <v>0</v>
      </c>
      <c r="S149" s="228">
        <v>0</v>
      </c>
      <c r="T149" s="229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30" t="s">
        <v>146</v>
      </c>
      <c r="AT149" s="230" t="s">
        <v>142</v>
      </c>
      <c r="AU149" s="230" t="s">
        <v>82</v>
      </c>
      <c r="AY149" s="16" t="s">
        <v>139</v>
      </c>
      <c r="BE149" s="231">
        <f>IF(N149="základní",J149,0)</f>
        <v>0</v>
      </c>
      <c r="BF149" s="231">
        <f>IF(N149="snížená",J149,0)</f>
        <v>0</v>
      </c>
      <c r="BG149" s="231">
        <f>IF(N149="zákl. přenesená",J149,0)</f>
        <v>0</v>
      </c>
      <c r="BH149" s="231">
        <f>IF(N149="sníž. přenesená",J149,0)</f>
        <v>0</v>
      </c>
      <c r="BI149" s="231">
        <f>IF(N149="nulová",J149,0)</f>
        <v>0</v>
      </c>
      <c r="BJ149" s="16" t="s">
        <v>80</v>
      </c>
      <c r="BK149" s="231">
        <f>ROUND(I149*H149,2)</f>
        <v>0</v>
      </c>
      <c r="BL149" s="16" t="s">
        <v>146</v>
      </c>
      <c r="BM149" s="230" t="s">
        <v>184</v>
      </c>
    </row>
    <row r="150" s="13" customFormat="1">
      <c r="A150" s="13"/>
      <c r="B150" s="237"/>
      <c r="C150" s="238"/>
      <c r="D150" s="239" t="s">
        <v>214</v>
      </c>
      <c r="E150" s="240" t="s">
        <v>1</v>
      </c>
      <c r="F150" s="241" t="s">
        <v>1546</v>
      </c>
      <c r="G150" s="238"/>
      <c r="H150" s="242">
        <v>19</v>
      </c>
      <c r="I150" s="243"/>
      <c r="J150" s="238"/>
      <c r="K150" s="238"/>
      <c r="L150" s="244"/>
      <c r="M150" s="245"/>
      <c r="N150" s="246"/>
      <c r="O150" s="246"/>
      <c r="P150" s="246"/>
      <c r="Q150" s="246"/>
      <c r="R150" s="246"/>
      <c r="S150" s="246"/>
      <c r="T150" s="247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8" t="s">
        <v>214</v>
      </c>
      <c r="AU150" s="248" t="s">
        <v>82</v>
      </c>
      <c r="AV150" s="13" t="s">
        <v>82</v>
      </c>
      <c r="AW150" s="13" t="s">
        <v>216</v>
      </c>
      <c r="AX150" s="13" t="s">
        <v>72</v>
      </c>
      <c r="AY150" s="248" t="s">
        <v>139</v>
      </c>
    </row>
    <row r="151" s="14" customFormat="1">
      <c r="A151" s="14"/>
      <c r="B151" s="249"/>
      <c r="C151" s="250"/>
      <c r="D151" s="239" t="s">
        <v>214</v>
      </c>
      <c r="E151" s="251" t="s">
        <v>1</v>
      </c>
      <c r="F151" s="252" t="s">
        <v>217</v>
      </c>
      <c r="G151" s="250"/>
      <c r="H151" s="253">
        <v>19</v>
      </c>
      <c r="I151" s="254"/>
      <c r="J151" s="250"/>
      <c r="K151" s="250"/>
      <c r="L151" s="255"/>
      <c r="M151" s="256"/>
      <c r="N151" s="257"/>
      <c r="O151" s="257"/>
      <c r="P151" s="257"/>
      <c r="Q151" s="257"/>
      <c r="R151" s="257"/>
      <c r="S151" s="257"/>
      <c r="T151" s="258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59" t="s">
        <v>214</v>
      </c>
      <c r="AU151" s="259" t="s">
        <v>82</v>
      </c>
      <c r="AV151" s="14" t="s">
        <v>146</v>
      </c>
      <c r="AW151" s="14" t="s">
        <v>216</v>
      </c>
      <c r="AX151" s="14" t="s">
        <v>80</v>
      </c>
      <c r="AY151" s="259" t="s">
        <v>139</v>
      </c>
    </row>
    <row r="152" s="2" customFormat="1" ht="37.8" customHeight="1">
      <c r="A152" s="37"/>
      <c r="B152" s="38"/>
      <c r="C152" s="218" t="s">
        <v>185</v>
      </c>
      <c r="D152" s="218" t="s">
        <v>142</v>
      </c>
      <c r="E152" s="219" t="s">
        <v>1547</v>
      </c>
      <c r="F152" s="220" t="s">
        <v>1548</v>
      </c>
      <c r="G152" s="221" t="s">
        <v>213</v>
      </c>
      <c r="H152" s="222">
        <v>341.86000000000001</v>
      </c>
      <c r="I152" s="223"/>
      <c r="J152" s="224">
        <f>ROUND(I152*H152,2)</f>
        <v>0</v>
      </c>
      <c r="K152" s="225"/>
      <c r="L152" s="43"/>
      <c r="M152" s="226" t="s">
        <v>1</v>
      </c>
      <c r="N152" s="227" t="s">
        <v>37</v>
      </c>
      <c r="O152" s="90"/>
      <c r="P152" s="228">
        <f>O152*H152</f>
        <v>0</v>
      </c>
      <c r="Q152" s="228">
        <v>0</v>
      </c>
      <c r="R152" s="228">
        <f>Q152*H152</f>
        <v>0</v>
      </c>
      <c r="S152" s="228">
        <v>0</v>
      </c>
      <c r="T152" s="229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30" t="s">
        <v>146</v>
      </c>
      <c r="AT152" s="230" t="s">
        <v>142</v>
      </c>
      <c r="AU152" s="230" t="s">
        <v>82</v>
      </c>
      <c r="AY152" s="16" t="s">
        <v>139</v>
      </c>
      <c r="BE152" s="231">
        <f>IF(N152="základní",J152,0)</f>
        <v>0</v>
      </c>
      <c r="BF152" s="231">
        <f>IF(N152="snížená",J152,0)</f>
        <v>0</v>
      </c>
      <c r="BG152" s="231">
        <f>IF(N152="zákl. přenesená",J152,0)</f>
        <v>0</v>
      </c>
      <c r="BH152" s="231">
        <f>IF(N152="sníž. přenesená",J152,0)</f>
        <v>0</v>
      </c>
      <c r="BI152" s="231">
        <f>IF(N152="nulová",J152,0)</f>
        <v>0</v>
      </c>
      <c r="BJ152" s="16" t="s">
        <v>80</v>
      </c>
      <c r="BK152" s="231">
        <f>ROUND(I152*H152,2)</f>
        <v>0</v>
      </c>
      <c r="BL152" s="16" t="s">
        <v>146</v>
      </c>
      <c r="BM152" s="230" t="s">
        <v>188</v>
      </c>
    </row>
    <row r="153" s="2" customFormat="1" ht="16.5" customHeight="1">
      <c r="A153" s="37"/>
      <c r="B153" s="38"/>
      <c r="C153" s="260" t="s">
        <v>168</v>
      </c>
      <c r="D153" s="260" t="s">
        <v>278</v>
      </c>
      <c r="E153" s="261" t="s">
        <v>1549</v>
      </c>
      <c r="F153" s="262" t="s">
        <v>1550</v>
      </c>
      <c r="G153" s="263" t="s">
        <v>270</v>
      </c>
      <c r="H153" s="264">
        <v>41.024000000000001</v>
      </c>
      <c r="I153" s="265"/>
      <c r="J153" s="266">
        <f>ROUND(I153*H153,2)</f>
        <v>0</v>
      </c>
      <c r="K153" s="267"/>
      <c r="L153" s="268"/>
      <c r="M153" s="269" t="s">
        <v>1</v>
      </c>
      <c r="N153" s="270" t="s">
        <v>37</v>
      </c>
      <c r="O153" s="90"/>
      <c r="P153" s="228">
        <f>O153*H153</f>
        <v>0</v>
      </c>
      <c r="Q153" s="228">
        <v>0</v>
      </c>
      <c r="R153" s="228">
        <f>Q153*H153</f>
        <v>0</v>
      </c>
      <c r="S153" s="228">
        <v>0</v>
      </c>
      <c r="T153" s="229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30" t="s">
        <v>159</v>
      </c>
      <c r="AT153" s="230" t="s">
        <v>278</v>
      </c>
      <c r="AU153" s="230" t="s">
        <v>82</v>
      </c>
      <c r="AY153" s="16" t="s">
        <v>139</v>
      </c>
      <c r="BE153" s="231">
        <f>IF(N153="základní",J153,0)</f>
        <v>0</v>
      </c>
      <c r="BF153" s="231">
        <f>IF(N153="snížená",J153,0)</f>
        <v>0</v>
      </c>
      <c r="BG153" s="231">
        <f>IF(N153="zákl. přenesená",J153,0)</f>
        <v>0</v>
      </c>
      <c r="BH153" s="231">
        <f>IF(N153="sníž. přenesená",J153,0)</f>
        <v>0</v>
      </c>
      <c r="BI153" s="231">
        <f>IF(N153="nulová",J153,0)</f>
        <v>0</v>
      </c>
      <c r="BJ153" s="16" t="s">
        <v>80</v>
      </c>
      <c r="BK153" s="231">
        <f>ROUND(I153*H153,2)</f>
        <v>0</v>
      </c>
      <c r="BL153" s="16" t="s">
        <v>146</v>
      </c>
      <c r="BM153" s="230" t="s">
        <v>192</v>
      </c>
    </row>
    <row r="154" s="2" customFormat="1" ht="33" customHeight="1">
      <c r="A154" s="37"/>
      <c r="B154" s="38"/>
      <c r="C154" s="218" t="s">
        <v>193</v>
      </c>
      <c r="D154" s="218" t="s">
        <v>142</v>
      </c>
      <c r="E154" s="219" t="s">
        <v>1551</v>
      </c>
      <c r="F154" s="220" t="s">
        <v>1552</v>
      </c>
      <c r="G154" s="221" t="s">
        <v>213</v>
      </c>
      <c r="H154" s="222">
        <v>341.86000000000001</v>
      </c>
      <c r="I154" s="223"/>
      <c r="J154" s="224">
        <f>ROUND(I154*H154,2)</f>
        <v>0</v>
      </c>
      <c r="K154" s="225"/>
      <c r="L154" s="43"/>
      <c r="M154" s="226" t="s">
        <v>1</v>
      </c>
      <c r="N154" s="227" t="s">
        <v>37</v>
      </c>
      <c r="O154" s="90"/>
      <c r="P154" s="228">
        <f>O154*H154</f>
        <v>0</v>
      </c>
      <c r="Q154" s="228">
        <v>0</v>
      </c>
      <c r="R154" s="228">
        <f>Q154*H154</f>
        <v>0</v>
      </c>
      <c r="S154" s="228">
        <v>0</v>
      </c>
      <c r="T154" s="229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30" t="s">
        <v>146</v>
      </c>
      <c r="AT154" s="230" t="s">
        <v>142</v>
      </c>
      <c r="AU154" s="230" t="s">
        <v>82</v>
      </c>
      <c r="AY154" s="16" t="s">
        <v>139</v>
      </c>
      <c r="BE154" s="231">
        <f>IF(N154="základní",J154,0)</f>
        <v>0</v>
      </c>
      <c r="BF154" s="231">
        <f>IF(N154="snížená",J154,0)</f>
        <v>0</v>
      </c>
      <c r="BG154" s="231">
        <f>IF(N154="zákl. přenesená",J154,0)</f>
        <v>0</v>
      </c>
      <c r="BH154" s="231">
        <f>IF(N154="sníž. přenesená",J154,0)</f>
        <v>0</v>
      </c>
      <c r="BI154" s="231">
        <f>IF(N154="nulová",J154,0)</f>
        <v>0</v>
      </c>
      <c r="BJ154" s="16" t="s">
        <v>80</v>
      </c>
      <c r="BK154" s="231">
        <f>ROUND(I154*H154,2)</f>
        <v>0</v>
      </c>
      <c r="BL154" s="16" t="s">
        <v>146</v>
      </c>
      <c r="BM154" s="230" t="s">
        <v>196</v>
      </c>
    </row>
    <row r="155" s="2" customFormat="1" ht="16.5" customHeight="1">
      <c r="A155" s="37"/>
      <c r="B155" s="38"/>
      <c r="C155" s="260" t="s">
        <v>171</v>
      </c>
      <c r="D155" s="260" t="s">
        <v>278</v>
      </c>
      <c r="E155" s="261" t="s">
        <v>1553</v>
      </c>
      <c r="F155" s="262" t="s">
        <v>1554</v>
      </c>
      <c r="G155" s="263" t="s">
        <v>213</v>
      </c>
      <c r="H155" s="264">
        <v>376.04599999999999</v>
      </c>
      <c r="I155" s="265"/>
      <c r="J155" s="266">
        <f>ROUND(I155*H155,2)</f>
        <v>0</v>
      </c>
      <c r="K155" s="267"/>
      <c r="L155" s="268"/>
      <c r="M155" s="269" t="s">
        <v>1</v>
      </c>
      <c r="N155" s="270" t="s">
        <v>37</v>
      </c>
      <c r="O155" s="90"/>
      <c r="P155" s="228">
        <f>O155*H155</f>
        <v>0</v>
      </c>
      <c r="Q155" s="228">
        <v>0</v>
      </c>
      <c r="R155" s="228">
        <f>Q155*H155</f>
        <v>0</v>
      </c>
      <c r="S155" s="228">
        <v>0</v>
      </c>
      <c r="T155" s="229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30" t="s">
        <v>159</v>
      </c>
      <c r="AT155" s="230" t="s">
        <v>278</v>
      </c>
      <c r="AU155" s="230" t="s">
        <v>82</v>
      </c>
      <c r="AY155" s="16" t="s">
        <v>139</v>
      </c>
      <c r="BE155" s="231">
        <f>IF(N155="základní",J155,0)</f>
        <v>0</v>
      </c>
      <c r="BF155" s="231">
        <f>IF(N155="snížená",J155,0)</f>
        <v>0</v>
      </c>
      <c r="BG155" s="231">
        <f>IF(N155="zákl. přenesená",J155,0)</f>
        <v>0</v>
      </c>
      <c r="BH155" s="231">
        <f>IF(N155="sníž. přenesená",J155,0)</f>
        <v>0</v>
      </c>
      <c r="BI155" s="231">
        <f>IF(N155="nulová",J155,0)</f>
        <v>0</v>
      </c>
      <c r="BJ155" s="16" t="s">
        <v>80</v>
      </c>
      <c r="BK155" s="231">
        <f>ROUND(I155*H155,2)</f>
        <v>0</v>
      </c>
      <c r="BL155" s="16" t="s">
        <v>146</v>
      </c>
      <c r="BM155" s="230" t="s">
        <v>276</v>
      </c>
    </row>
    <row r="156" s="13" customFormat="1">
      <c r="A156" s="13"/>
      <c r="B156" s="237"/>
      <c r="C156" s="238"/>
      <c r="D156" s="239" t="s">
        <v>214</v>
      </c>
      <c r="E156" s="240" t="s">
        <v>1</v>
      </c>
      <c r="F156" s="241" t="s">
        <v>1555</v>
      </c>
      <c r="G156" s="238"/>
      <c r="H156" s="242">
        <v>376.04600000000005</v>
      </c>
      <c r="I156" s="243"/>
      <c r="J156" s="238"/>
      <c r="K156" s="238"/>
      <c r="L156" s="244"/>
      <c r="M156" s="245"/>
      <c r="N156" s="246"/>
      <c r="O156" s="246"/>
      <c r="P156" s="246"/>
      <c r="Q156" s="246"/>
      <c r="R156" s="246"/>
      <c r="S156" s="246"/>
      <c r="T156" s="247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8" t="s">
        <v>214</v>
      </c>
      <c r="AU156" s="248" t="s">
        <v>82</v>
      </c>
      <c r="AV156" s="13" t="s">
        <v>82</v>
      </c>
      <c r="AW156" s="13" t="s">
        <v>216</v>
      </c>
      <c r="AX156" s="13" t="s">
        <v>72</v>
      </c>
      <c r="AY156" s="248" t="s">
        <v>139</v>
      </c>
    </row>
    <row r="157" s="14" customFormat="1">
      <c r="A157" s="14"/>
      <c r="B157" s="249"/>
      <c r="C157" s="250"/>
      <c r="D157" s="239" t="s">
        <v>214</v>
      </c>
      <c r="E157" s="251" t="s">
        <v>1</v>
      </c>
      <c r="F157" s="252" t="s">
        <v>217</v>
      </c>
      <c r="G157" s="250"/>
      <c r="H157" s="253">
        <v>376.04600000000005</v>
      </c>
      <c r="I157" s="254"/>
      <c r="J157" s="250"/>
      <c r="K157" s="250"/>
      <c r="L157" s="255"/>
      <c r="M157" s="256"/>
      <c r="N157" s="257"/>
      <c r="O157" s="257"/>
      <c r="P157" s="257"/>
      <c r="Q157" s="257"/>
      <c r="R157" s="257"/>
      <c r="S157" s="257"/>
      <c r="T157" s="258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59" t="s">
        <v>214</v>
      </c>
      <c r="AU157" s="259" t="s">
        <v>82</v>
      </c>
      <c r="AV157" s="14" t="s">
        <v>146</v>
      </c>
      <c r="AW157" s="14" t="s">
        <v>216</v>
      </c>
      <c r="AX157" s="14" t="s">
        <v>80</v>
      </c>
      <c r="AY157" s="259" t="s">
        <v>139</v>
      </c>
    </row>
    <row r="158" s="2" customFormat="1" ht="33" customHeight="1">
      <c r="A158" s="37"/>
      <c r="B158" s="38"/>
      <c r="C158" s="218" t="s">
        <v>277</v>
      </c>
      <c r="D158" s="218" t="s">
        <v>142</v>
      </c>
      <c r="E158" s="219" t="s">
        <v>1556</v>
      </c>
      <c r="F158" s="220" t="s">
        <v>1557</v>
      </c>
      <c r="G158" s="221" t="s">
        <v>270</v>
      </c>
      <c r="H158" s="222">
        <v>82.046000000000006</v>
      </c>
      <c r="I158" s="223"/>
      <c r="J158" s="224">
        <f>ROUND(I158*H158,2)</f>
        <v>0</v>
      </c>
      <c r="K158" s="225"/>
      <c r="L158" s="43"/>
      <c r="M158" s="226" t="s">
        <v>1</v>
      </c>
      <c r="N158" s="227" t="s">
        <v>37</v>
      </c>
      <c r="O158" s="90"/>
      <c r="P158" s="228">
        <f>O158*H158</f>
        <v>0</v>
      </c>
      <c r="Q158" s="228">
        <v>0</v>
      </c>
      <c r="R158" s="228">
        <f>Q158*H158</f>
        <v>0</v>
      </c>
      <c r="S158" s="228">
        <v>0</v>
      </c>
      <c r="T158" s="229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30" t="s">
        <v>146</v>
      </c>
      <c r="AT158" s="230" t="s">
        <v>142</v>
      </c>
      <c r="AU158" s="230" t="s">
        <v>82</v>
      </c>
      <c r="AY158" s="16" t="s">
        <v>139</v>
      </c>
      <c r="BE158" s="231">
        <f>IF(N158="základní",J158,0)</f>
        <v>0</v>
      </c>
      <c r="BF158" s="231">
        <f>IF(N158="snížená",J158,0)</f>
        <v>0</v>
      </c>
      <c r="BG158" s="231">
        <f>IF(N158="zákl. přenesená",J158,0)</f>
        <v>0</v>
      </c>
      <c r="BH158" s="231">
        <f>IF(N158="sníž. přenesená",J158,0)</f>
        <v>0</v>
      </c>
      <c r="BI158" s="231">
        <f>IF(N158="nulová",J158,0)</f>
        <v>0</v>
      </c>
      <c r="BJ158" s="16" t="s">
        <v>80</v>
      </c>
      <c r="BK158" s="231">
        <f>ROUND(I158*H158,2)</f>
        <v>0</v>
      </c>
      <c r="BL158" s="16" t="s">
        <v>146</v>
      </c>
      <c r="BM158" s="230" t="s">
        <v>281</v>
      </c>
    </row>
    <row r="159" s="2" customFormat="1" ht="16.5" customHeight="1">
      <c r="A159" s="37"/>
      <c r="B159" s="38"/>
      <c r="C159" s="260" t="s">
        <v>174</v>
      </c>
      <c r="D159" s="260" t="s">
        <v>278</v>
      </c>
      <c r="E159" s="261" t="s">
        <v>1454</v>
      </c>
      <c r="F159" s="262" t="s">
        <v>1455</v>
      </c>
      <c r="G159" s="263" t="s">
        <v>244</v>
      </c>
      <c r="H159" s="264">
        <v>51.279000000000003</v>
      </c>
      <c r="I159" s="265"/>
      <c r="J159" s="266">
        <f>ROUND(I159*H159,2)</f>
        <v>0</v>
      </c>
      <c r="K159" s="267"/>
      <c r="L159" s="268"/>
      <c r="M159" s="269" t="s">
        <v>1</v>
      </c>
      <c r="N159" s="270" t="s">
        <v>37</v>
      </c>
      <c r="O159" s="90"/>
      <c r="P159" s="228">
        <f>O159*H159</f>
        <v>0</v>
      </c>
      <c r="Q159" s="228">
        <v>0</v>
      </c>
      <c r="R159" s="228">
        <f>Q159*H159</f>
        <v>0</v>
      </c>
      <c r="S159" s="228">
        <v>0</v>
      </c>
      <c r="T159" s="229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30" t="s">
        <v>159</v>
      </c>
      <c r="AT159" s="230" t="s">
        <v>278</v>
      </c>
      <c r="AU159" s="230" t="s">
        <v>82</v>
      </c>
      <c r="AY159" s="16" t="s">
        <v>139</v>
      </c>
      <c r="BE159" s="231">
        <f>IF(N159="základní",J159,0)</f>
        <v>0</v>
      </c>
      <c r="BF159" s="231">
        <f>IF(N159="snížená",J159,0)</f>
        <v>0</v>
      </c>
      <c r="BG159" s="231">
        <f>IF(N159="zákl. přenesená",J159,0)</f>
        <v>0</v>
      </c>
      <c r="BH159" s="231">
        <f>IF(N159="sníž. přenesená",J159,0)</f>
        <v>0</v>
      </c>
      <c r="BI159" s="231">
        <f>IF(N159="nulová",J159,0)</f>
        <v>0</v>
      </c>
      <c r="BJ159" s="16" t="s">
        <v>80</v>
      </c>
      <c r="BK159" s="231">
        <f>ROUND(I159*H159,2)</f>
        <v>0</v>
      </c>
      <c r="BL159" s="16" t="s">
        <v>146</v>
      </c>
      <c r="BM159" s="230" t="s">
        <v>285</v>
      </c>
    </row>
    <row r="160" s="13" customFormat="1">
      <c r="A160" s="13"/>
      <c r="B160" s="237"/>
      <c r="C160" s="238"/>
      <c r="D160" s="239" t="s">
        <v>214</v>
      </c>
      <c r="E160" s="240" t="s">
        <v>1</v>
      </c>
      <c r="F160" s="241" t="s">
        <v>1558</v>
      </c>
      <c r="G160" s="238"/>
      <c r="H160" s="242">
        <v>51.279000000000003</v>
      </c>
      <c r="I160" s="243"/>
      <c r="J160" s="238"/>
      <c r="K160" s="238"/>
      <c r="L160" s="244"/>
      <c r="M160" s="245"/>
      <c r="N160" s="246"/>
      <c r="O160" s="246"/>
      <c r="P160" s="246"/>
      <c r="Q160" s="246"/>
      <c r="R160" s="246"/>
      <c r="S160" s="246"/>
      <c r="T160" s="247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8" t="s">
        <v>214</v>
      </c>
      <c r="AU160" s="248" t="s">
        <v>82</v>
      </c>
      <c r="AV160" s="13" t="s">
        <v>82</v>
      </c>
      <c r="AW160" s="13" t="s">
        <v>216</v>
      </c>
      <c r="AX160" s="13" t="s">
        <v>72</v>
      </c>
      <c r="AY160" s="248" t="s">
        <v>139</v>
      </c>
    </row>
    <row r="161" s="14" customFormat="1">
      <c r="A161" s="14"/>
      <c r="B161" s="249"/>
      <c r="C161" s="250"/>
      <c r="D161" s="239" t="s">
        <v>214</v>
      </c>
      <c r="E161" s="251" t="s">
        <v>1</v>
      </c>
      <c r="F161" s="252" t="s">
        <v>217</v>
      </c>
      <c r="G161" s="250"/>
      <c r="H161" s="253">
        <v>51.279000000000003</v>
      </c>
      <c r="I161" s="254"/>
      <c r="J161" s="250"/>
      <c r="K161" s="250"/>
      <c r="L161" s="255"/>
      <c r="M161" s="256"/>
      <c r="N161" s="257"/>
      <c r="O161" s="257"/>
      <c r="P161" s="257"/>
      <c r="Q161" s="257"/>
      <c r="R161" s="257"/>
      <c r="S161" s="257"/>
      <c r="T161" s="258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59" t="s">
        <v>214</v>
      </c>
      <c r="AU161" s="259" t="s">
        <v>82</v>
      </c>
      <c r="AV161" s="14" t="s">
        <v>146</v>
      </c>
      <c r="AW161" s="14" t="s">
        <v>216</v>
      </c>
      <c r="AX161" s="14" t="s">
        <v>80</v>
      </c>
      <c r="AY161" s="259" t="s">
        <v>139</v>
      </c>
    </row>
    <row r="162" s="2" customFormat="1" ht="24.15" customHeight="1">
      <c r="A162" s="37"/>
      <c r="B162" s="38"/>
      <c r="C162" s="218" t="s">
        <v>288</v>
      </c>
      <c r="D162" s="218" t="s">
        <v>142</v>
      </c>
      <c r="E162" s="219" t="s">
        <v>1559</v>
      </c>
      <c r="F162" s="220" t="s">
        <v>1560</v>
      </c>
      <c r="G162" s="221" t="s">
        <v>270</v>
      </c>
      <c r="H162" s="222">
        <v>0.0070000000000000001</v>
      </c>
      <c r="I162" s="223"/>
      <c r="J162" s="224">
        <f>ROUND(I162*H162,2)</f>
        <v>0</v>
      </c>
      <c r="K162" s="225"/>
      <c r="L162" s="43"/>
      <c r="M162" s="226" t="s">
        <v>1</v>
      </c>
      <c r="N162" s="227" t="s">
        <v>37</v>
      </c>
      <c r="O162" s="90"/>
      <c r="P162" s="228">
        <f>O162*H162</f>
        <v>0</v>
      </c>
      <c r="Q162" s="228">
        <v>0</v>
      </c>
      <c r="R162" s="228">
        <f>Q162*H162</f>
        <v>0</v>
      </c>
      <c r="S162" s="228">
        <v>0</v>
      </c>
      <c r="T162" s="229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30" t="s">
        <v>146</v>
      </c>
      <c r="AT162" s="230" t="s">
        <v>142</v>
      </c>
      <c r="AU162" s="230" t="s">
        <v>82</v>
      </c>
      <c r="AY162" s="16" t="s">
        <v>139</v>
      </c>
      <c r="BE162" s="231">
        <f>IF(N162="základní",J162,0)</f>
        <v>0</v>
      </c>
      <c r="BF162" s="231">
        <f>IF(N162="snížená",J162,0)</f>
        <v>0</v>
      </c>
      <c r="BG162" s="231">
        <f>IF(N162="zákl. přenesená",J162,0)</f>
        <v>0</v>
      </c>
      <c r="BH162" s="231">
        <f>IF(N162="sníž. přenesená",J162,0)</f>
        <v>0</v>
      </c>
      <c r="BI162" s="231">
        <f>IF(N162="nulová",J162,0)</f>
        <v>0</v>
      </c>
      <c r="BJ162" s="16" t="s">
        <v>80</v>
      </c>
      <c r="BK162" s="231">
        <f>ROUND(I162*H162,2)</f>
        <v>0</v>
      </c>
      <c r="BL162" s="16" t="s">
        <v>146</v>
      </c>
      <c r="BM162" s="230" t="s">
        <v>291</v>
      </c>
    </row>
    <row r="163" s="13" customFormat="1">
      <c r="A163" s="13"/>
      <c r="B163" s="237"/>
      <c r="C163" s="238"/>
      <c r="D163" s="239" t="s">
        <v>214</v>
      </c>
      <c r="E163" s="240" t="s">
        <v>1</v>
      </c>
      <c r="F163" s="241" t="s">
        <v>1561</v>
      </c>
      <c r="G163" s="238"/>
      <c r="H163" s="242">
        <v>0.0068372000000000007</v>
      </c>
      <c r="I163" s="243"/>
      <c r="J163" s="238"/>
      <c r="K163" s="238"/>
      <c r="L163" s="244"/>
      <c r="M163" s="245"/>
      <c r="N163" s="246"/>
      <c r="O163" s="246"/>
      <c r="P163" s="246"/>
      <c r="Q163" s="246"/>
      <c r="R163" s="246"/>
      <c r="S163" s="246"/>
      <c r="T163" s="247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8" t="s">
        <v>214</v>
      </c>
      <c r="AU163" s="248" t="s">
        <v>82</v>
      </c>
      <c r="AV163" s="13" t="s">
        <v>82</v>
      </c>
      <c r="AW163" s="13" t="s">
        <v>216</v>
      </c>
      <c r="AX163" s="13" t="s">
        <v>72</v>
      </c>
      <c r="AY163" s="248" t="s">
        <v>139</v>
      </c>
    </row>
    <row r="164" s="14" customFormat="1">
      <c r="A164" s="14"/>
      <c r="B164" s="249"/>
      <c r="C164" s="250"/>
      <c r="D164" s="239" t="s">
        <v>214</v>
      </c>
      <c r="E164" s="251" t="s">
        <v>1</v>
      </c>
      <c r="F164" s="252" t="s">
        <v>217</v>
      </c>
      <c r="G164" s="250"/>
      <c r="H164" s="253">
        <v>0.0068372000000000007</v>
      </c>
      <c r="I164" s="254"/>
      <c r="J164" s="250"/>
      <c r="K164" s="250"/>
      <c r="L164" s="255"/>
      <c r="M164" s="256"/>
      <c r="N164" s="257"/>
      <c r="O164" s="257"/>
      <c r="P164" s="257"/>
      <c r="Q164" s="257"/>
      <c r="R164" s="257"/>
      <c r="S164" s="257"/>
      <c r="T164" s="258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59" t="s">
        <v>214</v>
      </c>
      <c r="AU164" s="259" t="s">
        <v>82</v>
      </c>
      <c r="AV164" s="14" t="s">
        <v>146</v>
      </c>
      <c r="AW164" s="14" t="s">
        <v>216</v>
      </c>
      <c r="AX164" s="14" t="s">
        <v>80</v>
      </c>
      <c r="AY164" s="259" t="s">
        <v>139</v>
      </c>
    </row>
    <row r="165" s="2" customFormat="1" ht="16.5" customHeight="1">
      <c r="A165" s="37"/>
      <c r="B165" s="38"/>
      <c r="C165" s="260" t="s">
        <v>177</v>
      </c>
      <c r="D165" s="260" t="s">
        <v>278</v>
      </c>
      <c r="E165" s="261" t="s">
        <v>1562</v>
      </c>
      <c r="F165" s="262" t="s">
        <v>1563</v>
      </c>
      <c r="G165" s="263" t="s">
        <v>949</v>
      </c>
      <c r="H165" s="264">
        <v>6.8369999999999997</v>
      </c>
      <c r="I165" s="265"/>
      <c r="J165" s="266">
        <f>ROUND(I165*H165,2)</f>
        <v>0</v>
      </c>
      <c r="K165" s="267"/>
      <c r="L165" s="268"/>
      <c r="M165" s="269" t="s">
        <v>1</v>
      </c>
      <c r="N165" s="270" t="s">
        <v>37</v>
      </c>
      <c r="O165" s="90"/>
      <c r="P165" s="228">
        <f>O165*H165</f>
        <v>0</v>
      </c>
      <c r="Q165" s="228">
        <v>0</v>
      </c>
      <c r="R165" s="228">
        <f>Q165*H165</f>
        <v>0</v>
      </c>
      <c r="S165" s="228">
        <v>0</v>
      </c>
      <c r="T165" s="229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30" t="s">
        <v>159</v>
      </c>
      <c r="AT165" s="230" t="s">
        <v>278</v>
      </c>
      <c r="AU165" s="230" t="s">
        <v>82</v>
      </c>
      <c r="AY165" s="16" t="s">
        <v>139</v>
      </c>
      <c r="BE165" s="231">
        <f>IF(N165="základní",J165,0)</f>
        <v>0</v>
      </c>
      <c r="BF165" s="231">
        <f>IF(N165="snížená",J165,0)</f>
        <v>0</v>
      </c>
      <c r="BG165" s="231">
        <f>IF(N165="zákl. přenesená",J165,0)</f>
        <v>0</v>
      </c>
      <c r="BH165" s="231">
        <f>IF(N165="sníž. přenesená",J165,0)</f>
        <v>0</v>
      </c>
      <c r="BI165" s="231">
        <f>IF(N165="nulová",J165,0)</f>
        <v>0</v>
      </c>
      <c r="BJ165" s="16" t="s">
        <v>80</v>
      </c>
      <c r="BK165" s="231">
        <f>ROUND(I165*H165,2)</f>
        <v>0</v>
      </c>
      <c r="BL165" s="16" t="s">
        <v>146</v>
      </c>
      <c r="BM165" s="230" t="s">
        <v>305</v>
      </c>
    </row>
    <row r="166" s="13" customFormat="1">
      <c r="A166" s="13"/>
      <c r="B166" s="237"/>
      <c r="C166" s="238"/>
      <c r="D166" s="239" t="s">
        <v>214</v>
      </c>
      <c r="E166" s="240" t="s">
        <v>1</v>
      </c>
      <c r="F166" s="241" t="s">
        <v>1564</v>
      </c>
      <c r="G166" s="238"/>
      <c r="H166" s="242">
        <v>6.8372000000000002</v>
      </c>
      <c r="I166" s="243"/>
      <c r="J166" s="238"/>
      <c r="K166" s="238"/>
      <c r="L166" s="244"/>
      <c r="M166" s="245"/>
      <c r="N166" s="246"/>
      <c r="O166" s="246"/>
      <c r="P166" s="246"/>
      <c r="Q166" s="246"/>
      <c r="R166" s="246"/>
      <c r="S166" s="246"/>
      <c r="T166" s="247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8" t="s">
        <v>214</v>
      </c>
      <c r="AU166" s="248" t="s">
        <v>82</v>
      </c>
      <c r="AV166" s="13" t="s">
        <v>82</v>
      </c>
      <c r="AW166" s="13" t="s">
        <v>216</v>
      </c>
      <c r="AX166" s="13" t="s">
        <v>72</v>
      </c>
      <c r="AY166" s="248" t="s">
        <v>139</v>
      </c>
    </row>
    <row r="167" s="14" customFormat="1">
      <c r="A167" s="14"/>
      <c r="B167" s="249"/>
      <c r="C167" s="250"/>
      <c r="D167" s="239" t="s">
        <v>214</v>
      </c>
      <c r="E167" s="251" t="s">
        <v>1</v>
      </c>
      <c r="F167" s="252" t="s">
        <v>217</v>
      </c>
      <c r="G167" s="250"/>
      <c r="H167" s="253">
        <v>6.8372000000000002</v>
      </c>
      <c r="I167" s="254"/>
      <c r="J167" s="250"/>
      <c r="K167" s="250"/>
      <c r="L167" s="255"/>
      <c r="M167" s="256"/>
      <c r="N167" s="257"/>
      <c r="O167" s="257"/>
      <c r="P167" s="257"/>
      <c r="Q167" s="257"/>
      <c r="R167" s="257"/>
      <c r="S167" s="257"/>
      <c r="T167" s="258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59" t="s">
        <v>214</v>
      </c>
      <c r="AU167" s="259" t="s">
        <v>82</v>
      </c>
      <c r="AV167" s="14" t="s">
        <v>146</v>
      </c>
      <c r="AW167" s="14" t="s">
        <v>216</v>
      </c>
      <c r="AX167" s="14" t="s">
        <v>80</v>
      </c>
      <c r="AY167" s="259" t="s">
        <v>139</v>
      </c>
    </row>
    <row r="168" s="2" customFormat="1" ht="21.75" customHeight="1">
      <c r="A168" s="37"/>
      <c r="B168" s="38"/>
      <c r="C168" s="218" t="s">
        <v>7</v>
      </c>
      <c r="D168" s="218" t="s">
        <v>142</v>
      </c>
      <c r="E168" s="219" t="s">
        <v>1565</v>
      </c>
      <c r="F168" s="220" t="s">
        <v>1566</v>
      </c>
      <c r="G168" s="221" t="s">
        <v>244</v>
      </c>
      <c r="H168" s="222">
        <v>3.419</v>
      </c>
      <c r="I168" s="223"/>
      <c r="J168" s="224">
        <f>ROUND(I168*H168,2)</f>
        <v>0</v>
      </c>
      <c r="K168" s="225"/>
      <c r="L168" s="43"/>
      <c r="M168" s="226" t="s">
        <v>1</v>
      </c>
      <c r="N168" s="227" t="s">
        <v>37</v>
      </c>
      <c r="O168" s="90"/>
      <c r="P168" s="228">
        <f>O168*H168</f>
        <v>0</v>
      </c>
      <c r="Q168" s="228">
        <v>0</v>
      </c>
      <c r="R168" s="228">
        <f>Q168*H168</f>
        <v>0</v>
      </c>
      <c r="S168" s="228">
        <v>0</v>
      </c>
      <c r="T168" s="229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230" t="s">
        <v>146</v>
      </c>
      <c r="AT168" s="230" t="s">
        <v>142</v>
      </c>
      <c r="AU168" s="230" t="s">
        <v>82</v>
      </c>
      <c r="AY168" s="16" t="s">
        <v>139</v>
      </c>
      <c r="BE168" s="231">
        <f>IF(N168="základní",J168,0)</f>
        <v>0</v>
      </c>
      <c r="BF168" s="231">
        <f>IF(N168="snížená",J168,0)</f>
        <v>0</v>
      </c>
      <c r="BG168" s="231">
        <f>IF(N168="zákl. přenesená",J168,0)</f>
        <v>0</v>
      </c>
      <c r="BH168" s="231">
        <f>IF(N168="sníž. přenesená",J168,0)</f>
        <v>0</v>
      </c>
      <c r="BI168" s="231">
        <f>IF(N168="nulová",J168,0)</f>
        <v>0</v>
      </c>
      <c r="BJ168" s="16" t="s">
        <v>80</v>
      </c>
      <c r="BK168" s="231">
        <f>ROUND(I168*H168,2)</f>
        <v>0</v>
      </c>
      <c r="BL168" s="16" t="s">
        <v>146</v>
      </c>
      <c r="BM168" s="230" t="s">
        <v>309</v>
      </c>
    </row>
    <row r="169" s="13" customFormat="1">
      <c r="A169" s="13"/>
      <c r="B169" s="237"/>
      <c r="C169" s="238"/>
      <c r="D169" s="239" t="s">
        <v>214</v>
      </c>
      <c r="E169" s="240" t="s">
        <v>1</v>
      </c>
      <c r="F169" s="241" t="s">
        <v>1567</v>
      </c>
      <c r="G169" s="238"/>
      <c r="H169" s="242">
        <v>3.4186000000000001</v>
      </c>
      <c r="I169" s="243"/>
      <c r="J169" s="238"/>
      <c r="K169" s="238"/>
      <c r="L169" s="244"/>
      <c r="M169" s="245"/>
      <c r="N169" s="246"/>
      <c r="O169" s="246"/>
      <c r="P169" s="246"/>
      <c r="Q169" s="246"/>
      <c r="R169" s="246"/>
      <c r="S169" s="246"/>
      <c r="T169" s="247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8" t="s">
        <v>214</v>
      </c>
      <c r="AU169" s="248" t="s">
        <v>82</v>
      </c>
      <c r="AV169" s="13" t="s">
        <v>82</v>
      </c>
      <c r="AW169" s="13" t="s">
        <v>216</v>
      </c>
      <c r="AX169" s="13" t="s">
        <v>72</v>
      </c>
      <c r="AY169" s="248" t="s">
        <v>139</v>
      </c>
    </row>
    <row r="170" s="14" customFormat="1">
      <c r="A170" s="14"/>
      <c r="B170" s="249"/>
      <c r="C170" s="250"/>
      <c r="D170" s="239" t="s">
        <v>214</v>
      </c>
      <c r="E170" s="251" t="s">
        <v>1</v>
      </c>
      <c r="F170" s="252" t="s">
        <v>217</v>
      </c>
      <c r="G170" s="250"/>
      <c r="H170" s="253">
        <v>3.4186000000000001</v>
      </c>
      <c r="I170" s="254"/>
      <c r="J170" s="250"/>
      <c r="K170" s="250"/>
      <c r="L170" s="255"/>
      <c r="M170" s="256"/>
      <c r="N170" s="257"/>
      <c r="O170" s="257"/>
      <c r="P170" s="257"/>
      <c r="Q170" s="257"/>
      <c r="R170" s="257"/>
      <c r="S170" s="257"/>
      <c r="T170" s="258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59" t="s">
        <v>214</v>
      </c>
      <c r="AU170" s="259" t="s">
        <v>82</v>
      </c>
      <c r="AV170" s="14" t="s">
        <v>146</v>
      </c>
      <c r="AW170" s="14" t="s">
        <v>216</v>
      </c>
      <c r="AX170" s="14" t="s">
        <v>80</v>
      </c>
      <c r="AY170" s="259" t="s">
        <v>139</v>
      </c>
    </row>
    <row r="171" s="12" customFormat="1" ht="22.8" customHeight="1">
      <c r="A171" s="12"/>
      <c r="B171" s="202"/>
      <c r="C171" s="203"/>
      <c r="D171" s="204" t="s">
        <v>71</v>
      </c>
      <c r="E171" s="216" t="s">
        <v>637</v>
      </c>
      <c r="F171" s="216" t="s">
        <v>638</v>
      </c>
      <c r="G171" s="203"/>
      <c r="H171" s="203"/>
      <c r="I171" s="206"/>
      <c r="J171" s="217">
        <f>BK171</f>
        <v>0</v>
      </c>
      <c r="K171" s="203"/>
      <c r="L171" s="208"/>
      <c r="M171" s="209"/>
      <c r="N171" s="210"/>
      <c r="O171" s="210"/>
      <c r="P171" s="211">
        <f>P172</f>
        <v>0</v>
      </c>
      <c r="Q171" s="210"/>
      <c r="R171" s="211">
        <f>R172</f>
        <v>0</v>
      </c>
      <c r="S171" s="210"/>
      <c r="T171" s="212">
        <f>T172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213" t="s">
        <v>80</v>
      </c>
      <c r="AT171" s="214" t="s">
        <v>71</v>
      </c>
      <c r="AU171" s="214" t="s">
        <v>80</v>
      </c>
      <c r="AY171" s="213" t="s">
        <v>139</v>
      </c>
      <c r="BK171" s="215">
        <f>BK172</f>
        <v>0</v>
      </c>
    </row>
    <row r="172" s="2" customFormat="1" ht="24.15" customHeight="1">
      <c r="A172" s="37"/>
      <c r="B172" s="38"/>
      <c r="C172" s="218" t="s">
        <v>181</v>
      </c>
      <c r="D172" s="218" t="s">
        <v>142</v>
      </c>
      <c r="E172" s="219" t="s">
        <v>1492</v>
      </c>
      <c r="F172" s="220" t="s">
        <v>1493</v>
      </c>
      <c r="G172" s="221" t="s">
        <v>270</v>
      </c>
      <c r="H172" s="222">
        <v>52.341999999999999</v>
      </c>
      <c r="I172" s="223"/>
      <c r="J172" s="224">
        <f>ROUND(I172*H172,2)</f>
        <v>0</v>
      </c>
      <c r="K172" s="225"/>
      <c r="L172" s="43"/>
      <c r="M172" s="226" t="s">
        <v>1</v>
      </c>
      <c r="N172" s="227" t="s">
        <v>37</v>
      </c>
      <c r="O172" s="90"/>
      <c r="P172" s="228">
        <f>O172*H172</f>
        <v>0</v>
      </c>
      <c r="Q172" s="228">
        <v>0</v>
      </c>
      <c r="R172" s="228">
        <f>Q172*H172</f>
        <v>0</v>
      </c>
      <c r="S172" s="228">
        <v>0</v>
      </c>
      <c r="T172" s="229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230" t="s">
        <v>146</v>
      </c>
      <c r="AT172" s="230" t="s">
        <v>142</v>
      </c>
      <c r="AU172" s="230" t="s">
        <v>82</v>
      </c>
      <c r="AY172" s="16" t="s">
        <v>139</v>
      </c>
      <c r="BE172" s="231">
        <f>IF(N172="základní",J172,0)</f>
        <v>0</v>
      </c>
      <c r="BF172" s="231">
        <f>IF(N172="snížená",J172,0)</f>
        <v>0</v>
      </c>
      <c r="BG172" s="231">
        <f>IF(N172="zákl. přenesená",J172,0)</f>
        <v>0</v>
      </c>
      <c r="BH172" s="231">
        <f>IF(N172="sníž. přenesená",J172,0)</f>
        <v>0</v>
      </c>
      <c r="BI172" s="231">
        <f>IF(N172="nulová",J172,0)</f>
        <v>0</v>
      </c>
      <c r="BJ172" s="16" t="s">
        <v>80</v>
      </c>
      <c r="BK172" s="231">
        <f>ROUND(I172*H172,2)</f>
        <v>0</v>
      </c>
      <c r="BL172" s="16" t="s">
        <v>146</v>
      </c>
      <c r="BM172" s="230" t="s">
        <v>312</v>
      </c>
    </row>
    <row r="173" s="12" customFormat="1" ht="25.92" customHeight="1">
      <c r="A173" s="12"/>
      <c r="B173" s="202"/>
      <c r="C173" s="203"/>
      <c r="D173" s="204" t="s">
        <v>71</v>
      </c>
      <c r="E173" s="205" t="s">
        <v>1494</v>
      </c>
      <c r="F173" s="205" t="s">
        <v>1495</v>
      </c>
      <c r="G173" s="203"/>
      <c r="H173" s="203"/>
      <c r="I173" s="206"/>
      <c r="J173" s="207">
        <f>BK173</f>
        <v>0</v>
      </c>
      <c r="K173" s="203"/>
      <c r="L173" s="208"/>
      <c r="M173" s="209"/>
      <c r="N173" s="210"/>
      <c r="O173" s="210"/>
      <c r="P173" s="211">
        <f>SUM(P174:P193)</f>
        <v>0</v>
      </c>
      <c r="Q173" s="210"/>
      <c r="R173" s="211">
        <f>SUM(R174:R193)</f>
        <v>0</v>
      </c>
      <c r="S173" s="210"/>
      <c r="T173" s="212">
        <f>SUM(T174:T193)</f>
        <v>0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213" t="s">
        <v>80</v>
      </c>
      <c r="AT173" s="214" t="s">
        <v>71</v>
      </c>
      <c r="AU173" s="214" t="s">
        <v>72</v>
      </c>
      <c r="AY173" s="213" t="s">
        <v>139</v>
      </c>
      <c r="BK173" s="215">
        <f>SUM(BK174:BK193)</f>
        <v>0</v>
      </c>
    </row>
    <row r="174" s="2" customFormat="1" ht="16.5" customHeight="1">
      <c r="A174" s="37"/>
      <c r="B174" s="38"/>
      <c r="C174" s="260" t="s">
        <v>314</v>
      </c>
      <c r="D174" s="260" t="s">
        <v>278</v>
      </c>
      <c r="E174" s="261" t="s">
        <v>1568</v>
      </c>
      <c r="F174" s="262" t="s">
        <v>1569</v>
      </c>
      <c r="G174" s="263" t="s">
        <v>149</v>
      </c>
      <c r="H174" s="264">
        <v>8</v>
      </c>
      <c r="I174" s="265"/>
      <c r="J174" s="266">
        <f>ROUND(I174*H174,2)</f>
        <v>0</v>
      </c>
      <c r="K174" s="267"/>
      <c r="L174" s="268"/>
      <c r="M174" s="269" t="s">
        <v>1</v>
      </c>
      <c r="N174" s="270" t="s">
        <v>37</v>
      </c>
      <c r="O174" s="90"/>
      <c r="P174" s="228">
        <f>O174*H174</f>
        <v>0</v>
      </c>
      <c r="Q174" s="228">
        <v>0</v>
      </c>
      <c r="R174" s="228">
        <f>Q174*H174</f>
        <v>0</v>
      </c>
      <c r="S174" s="228">
        <v>0</v>
      </c>
      <c r="T174" s="229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230" t="s">
        <v>159</v>
      </c>
      <c r="AT174" s="230" t="s">
        <v>278</v>
      </c>
      <c r="AU174" s="230" t="s">
        <v>80</v>
      </c>
      <c r="AY174" s="16" t="s">
        <v>139</v>
      </c>
      <c r="BE174" s="231">
        <f>IF(N174="základní",J174,0)</f>
        <v>0</v>
      </c>
      <c r="BF174" s="231">
        <f>IF(N174="snížená",J174,0)</f>
        <v>0</v>
      </c>
      <c r="BG174" s="231">
        <f>IF(N174="zákl. přenesená",J174,0)</f>
        <v>0</v>
      </c>
      <c r="BH174" s="231">
        <f>IF(N174="sníž. přenesená",J174,0)</f>
        <v>0</v>
      </c>
      <c r="BI174" s="231">
        <f>IF(N174="nulová",J174,0)</f>
        <v>0</v>
      </c>
      <c r="BJ174" s="16" t="s">
        <v>80</v>
      </c>
      <c r="BK174" s="231">
        <f>ROUND(I174*H174,2)</f>
        <v>0</v>
      </c>
      <c r="BL174" s="16" t="s">
        <v>146</v>
      </c>
      <c r="BM174" s="230" t="s">
        <v>317</v>
      </c>
    </row>
    <row r="175" s="2" customFormat="1" ht="24.15" customHeight="1">
      <c r="A175" s="37"/>
      <c r="B175" s="38"/>
      <c r="C175" s="260" t="s">
        <v>184</v>
      </c>
      <c r="D175" s="260" t="s">
        <v>278</v>
      </c>
      <c r="E175" s="261" t="s">
        <v>1570</v>
      </c>
      <c r="F175" s="262" t="s">
        <v>1571</v>
      </c>
      <c r="G175" s="263" t="s">
        <v>149</v>
      </c>
      <c r="H175" s="264">
        <v>11</v>
      </c>
      <c r="I175" s="265"/>
      <c r="J175" s="266">
        <f>ROUND(I175*H175,2)</f>
        <v>0</v>
      </c>
      <c r="K175" s="267"/>
      <c r="L175" s="268"/>
      <c r="M175" s="269" t="s">
        <v>1</v>
      </c>
      <c r="N175" s="270" t="s">
        <v>37</v>
      </c>
      <c r="O175" s="90"/>
      <c r="P175" s="228">
        <f>O175*H175</f>
        <v>0</v>
      </c>
      <c r="Q175" s="228">
        <v>0</v>
      </c>
      <c r="R175" s="228">
        <f>Q175*H175</f>
        <v>0</v>
      </c>
      <c r="S175" s="228">
        <v>0</v>
      </c>
      <c r="T175" s="229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230" t="s">
        <v>159</v>
      </c>
      <c r="AT175" s="230" t="s">
        <v>278</v>
      </c>
      <c r="AU175" s="230" t="s">
        <v>80</v>
      </c>
      <c r="AY175" s="16" t="s">
        <v>139</v>
      </c>
      <c r="BE175" s="231">
        <f>IF(N175="základní",J175,0)</f>
        <v>0</v>
      </c>
      <c r="BF175" s="231">
        <f>IF(N175="snížená",J175,0)</f>
        <v>0</v>
      </c>
      <c r="BG175" s="231">
        <f>IF(N175="zákl. přenesená",J175,0)</f>
        <v>0</v>
      </c>
      <c r="BH175" s="231">
        <f>IF(N175="sníž. přenesená",J175,0)</f>
        <v>0</v>
      </c>
      <c r="BI175" s="231">
        <f>IF(N175="nulová",J175,0)</f>
        <v>0</v>
      </c>
      <c r="BJ175" s="16" t="s">
        <v>80</v>
      </c>
      <c r="BK175" s="231">
        <f>ROUND(I175*H175,2)</f>
        <v>0</v>
      </c>
      <c r="BL175" s="16" t="s">
        <v>146</v>
      </c>
      <c r="BM175" s="230" t="s">
        <v>320</v>
      </c>
    </row>
    <row r="176" s="2" customFormat="1" ht="24.15" customHeight="1">
      <c r="A176" s="37"/>
      <c r="B176" s="38"/>
      <c r="C176" s="260" t="s">
        <v>322</v>
      </c>
      <c r="D176" s="260" t="s">
        <v>278</v>
      </c>
      <c r="E176" s="261" t="s">
        <v>1572</v>
      </c>
      <c r="F176" s="262" t="s">
        <v>1573</v>
      </c>
      <c r="G176" s="263" t="s">
        <v>149</v>
      </c>
      <c r="H176" s="264">
        <v>760</v>
      </c>
      <c r="I176" s="265"/>
      <c r="J176" s="266">
        <f>ROUND(I176*H176,2)</f>
        <v>0</v>
      </c>
      <c r="K176" s="267"/>
      <c r="L176" s="268"/>
      <c r="M176" s="269" t="s">
        <v>1</v>
      </c>
      <c r="N176" s="270" t="s">
        <v>37</v>
      </c>
      <c r="O176" s="90"/>
      <c r="P176" s="228">
        <f>O176*H176</f>
        <v>0</v>
      </c>
      <c r="Q176" s="228">
        <v>0</v>
      </c>
      <c r="R176" s="228">
        <f>Q176*H176</f>
        <v>0</v>
      </c>
      <c r="S176" s="228">
        <v>0</v>
      </c>
      <c r="T176" s="229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230" t="s">
        <v>159</v>
      </c>
      <c r="AT176" s="230" t="s">
        <v>278</v>
      </c>
      <c r="AU176" s="230" t="s">
        <v>80</v>
      </c>
      <c r="AY176" s="16" t="s">
        <v>139</v>
      </c>
      <c r="BE176" s="231">
        <f>IF(N176="základní",J176,0)</f>
        <v>0</v>
      </c>
      <c r="BF176" s="231">
        <f>IF(N176="snížená",J176,0)</f>
        <v>0</v>
      </c>
      <c r="BG176" s="231">
        <f>IF(N176="zákl. přenesená",J176,0)</f>
        <v>0</v>
      </c>
      <c r="BH176" s="231">
        <f>IF(N176="sníž. přenesená",J176,0)</f>
        <v>0</v>
      </c>
      <c r="BI176" s="231">
        <f>IF(N176="nulová",J176,0)</f>
        <v>0</v>
      </c>
      <c r="BJ176" s="16" t="s">
        <v>80</v>
      </c>
      <c r="BK176" s="231">
        <f>ROUND(I176*H176,2)</f>
        <v>0</v>
      </c>
      <c r="BL176" s="16" t="s">
        <v>146</v>
      </c>
      <c r="BM176" s="230" t="s">
        <v>325</v>
      </c>
    </row>
    <row r="177" s="2" customFormat="1" ht="16.5" customHeight="1">
      <c r="A177" s="37"/>
      <c r="B177" s="38"/>
      <c r="C177" s="260" t="s">
        <v>188</v>
      </c>
      <c r="D177" s="260" t="s">
        <v>278</v>
      </c>
      <c r="E177" s="261" t="s">
        <v>1574</v>
      </c>
      <c r="F177" s="262" t="s">
        <v>1575</v>
      </c>
      <c r="G177" s="263" t="s">
        <v>149</v>
      </c>
      <c r="H177" s="264">
        <v>24</v>
      </c>
      <c r="I177" s="265"/>
      <c r="J177" s="266">
        <f>ROUND(I177*H177,2)</f>
        <v>0</v>
      </c>
      <c r="K177" s="267"/>
      <c r="L177" s="268"/>
      <c r="M177" s="269" t="s">
        <v>1</v>
      </c>
      <c r="N177" s="270" t="s">
        <v>37</v>
      </c>
      <c r="O177" s="90"/>
      <c r="P177" s="228">
        <f>O177*H177</f>
        <v>0</v>
      </c>
      <c r="Q177" s="228">
        <v>0</v>
      </c>
      <c r="R177" s="228">
        <f>Q177*H177</f>
        <v>0</v>
      </c>
      <c r="S177" s="228">
        <v>0</v>
      </c>
      <c r="T177" s="229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230" t="s">
        <v>159</v>
      </c>
      <c r="AT177" s="230" t="s">
        <v>278</v>
      </c>
      <c r="AU177" s="230" t="s">
        <v>80</v>
      </c>
      <c r="AY177" s="16" t="s">
        <v>139</v>
      </c>
      <c r="BE177" s="231">
        <f>IF(N177="základní",J177,0)</f>
        <v>0</v>
      </c>
      <c r="BF177" s="231">
        <f>IF(N177="snížená",J177,0)</f>
        <v>0</v>
      </c>
      <c r="BG177" s="231">
        <f>IF(N177="zákl. přenesená",J177,0)</f>
        <v>0</v>
      </c>
      <c r="BH177" s="231">
        <f>IF(N177="sníž. přenesená",J177,0)</f>
        <v>0</v>
      </c>
      <c r="BI177" s="231">
        <f>IF(N177="nulová",J177,0)</f>
        <v>0</v>
      </c>
      <c r="BJ177" s="16" t="s">
        <v>80</v>
      </c>
      <c r="BK177" s="231">
        <f>ROUND(I177*H177,2)</f>
        <v>0</v>
      </c>
      <c r="BL177" s="16" t="s">
        <v>146</v>
      </c>
      <c r="BM177" s="230" t="s">
        <v>329</v>
      </c>
    </row>
    <row r="178" s="2" customFormat="1" ht="16.5" customHeight="1">
      <c r="A178" s="37"/>
      <c r="B178" s="38"/>
      <c r="C178" s="260" t="s">
        <v>331</v>
      </c>
      <c r="D178" s="260" t="s">
        <v>278</v>
      </c>
      <c r="E178" s="261" t="s">
        <v>1576</v>
      </c>
      <c r="F178" s="262" t="s">
        <v>1577</v>
      </c>
      <c r="G178" s="263" t="s">
        <v>149</v>
      </c>
      <c r="H178" s="264">
        <v>10</v>
      </c>
      <c r="I178" s="265"/>
      <c r="J178" s="266">
        <f>ROUND(I178*H178,2)</f>
        <v>0</v>
      </c>
      <c r="K178" s="267"/>
      <c r="L178" s="268"/>
      <c r="M178" s="269" t="s">
        <v>1</v>
      </c>
      <c r="N178" s="270" t="s">
        <v>37</v>
      </c>
      <c r="O178" s="90"/>
      <c r="P178" s="228">
        <f>O178*H178</f>
        <v>0</v>
      </c>
      <c r="Q178" s="228">
        <v>0</v>
      </c>
      <c r="R178" s="228">
        <f>Q178*H178</f>
        <v>0</v>
      </c>
      <c r="S178" s="228">
        <v>0</v>
      </c>
      <c r="T178" s="229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230" t="s">
        <v>159</v>
      </c>
      <c r="AT178" s="230" t="s">
        <v>278</v>
      </c>
      <c r="AU178" s="230" t="s">
        <v>80</v>
      </c>
      <c r="AY178" s="16" t="s">
        <v>139</v>
      </c>
      <c r="BE178" s="231">
        <f>IF(N178="základní",J178,0)</f>
        <v>0</v>
      </c>
      <c r="BF178" s="231">
        <f>IF(N178="snížená",J178,0)</f>
        <v>0</v>
      </c>
      <c r="BG178" s="231">
        <f>IF(N178="zákl. přenesená",J178,0)</f>
        <v>0</v>
      </c>
      <c r="BH178" s="231">
        <f>IF(N178="sníž. přenesená",J178,0)</f>
        <v>0</v>
      </c>
      <c r="BI178" s="231">
        <f>IF(N178="nulová",J178,0)</f>
        <v>0</v>
      </c>
      <c r="BJ178" s="16" t="s">
        <v>80</v>
      </c>
      <c r="BK178" s="231">
        <f>ROUND(I178*H178,2)</f>
        <v>0</v>
      </c>
      <c r="BL178" s="16" t="s">
        <v>146</v>
      </c>
      <c r="BM178" s="230" t="s">
        <v>334</v>
      </c>
    </row>
    <row r="179" s="2" customFormat="1" ht="21.75" customHeight="1">
      <c r="A179" s="37"/>
      <c r="B179" s="38"/>
      <c r="C179" s="260" t="s">
        <v>192</v>
      </c>
      <c r="D179" s="260" t="s">
        <v>278</v>
      </c>
      <c r="E179" s="261" t="s">
        <v>1578</v>
      </c>
      <c r="F179" s="262" t="s">
        <v>1579</v>
      </c>
      <c r="G179" s="263" t="s">
        <v>149</v>
      </c>
      <c r="H179" s="264">
        <v>4</v>
      </c>
      <c r="I179" s="265"/>
      <c r="J179" s="266">
        <f>ROUND(I179*H179,2)</f>
        <v>0</v>
      </c>
      <c r="K179" s="267"/>
      <c r="L179" s="268"/>
      <c r="M179" s="269" t="s">
        <v>1</v>
      </c>
      <c r="N179" s="270" t="s">
        <v>37</v>
      </c>
      <c r="O179" s="90"/>
      <c r="P179" s="228">
        <f>O179*H179</f>
        <v>0</v>
      </c>
      <c r="Q179" s="228">
        <v>0</v>
      </c>
      <c r="R179" s="228">
        <f>Q179*H179</f>
        <v>0</v>
      </c>
      <c r="S179" s="228">
        <v>0</v>
      </c>
      <c r="T179" s="229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230" t="s">
        <v>159</v>
      </c>
      <c r="AT179" s="230" t="s">
        <v>278</v>
      </c>
      <c r="AU179" s="230" t="s">
        <v>80</v>
      </c>
      <c r="AY179" s="16" t="s">
        <v>139</v>
      </c>
      <c r="BE179" s="231">
        <f>IF(N179="základní",J179,0)</f>
        <v>0</v>
      </c>
      <c r="BF179" s="231">
        <f>IF(N179="snížená",J179,0)</f>
        <v>0</v>
      </c>
      <c r="BG179" s="231">
        <f>IF(N179="zákl. přenesená",J179,0)</f>
        <v>0</v>
      </c>
      <c r="BH179" s="231">
        <f>IF(N179="sníž. přenesená",J179,0)</f>
        <v>0</v>
      </c>
      <c r="BI179" s="231">
        <f>IF(N179="nulová",J179,0)</f>
        <v>0</v>
      </c>
      <c r="BJ179" s="16" t="s">
        <v>80</v>
      </c>
      <c r="BK179" s="231">
        <f>ROUND(I179*H179,2)</f>
        <v>0</v>
      </c>
      <c r="BL179" s="16" t="s">
        <v>146</v>
      </c>
      <c r="BM179" s="230" t="s">
        <v>338</v>
      </c>
    </row>
    <row r="180" s="2" customFormat="1" ht="16.5" customHeight="1">
      <c r="A180" s="37"/>
      <c r="B180" s="38"/>
      <c r="C180" s="260" t="s">
        <v>341</v>
      </c>
      <c r="D180" s="260" t="s">
        <v>278</v>
      </c>
      <c r="E180" s="261" t="s">
        <v>1580</v>
      </c>
      <c r="F180" s="262" t="s">
        <v>1581</v>
      </c>
      <c r="G180" s="263" t="s">
        <v>149</v>
      </c>
      <c r="H180" s="264">
        <v>41</v>
      </c>
      <c r="I180" s="265"/>
      <c r="J180" s="266">
        <f>ROUND(I180*H180,2)</f>
        <v>0</v>
      </c>
      <c r="K180" s="267"/>
      <c r="L180" s="268"/>
      <c r="M180" s="269" t="s">
        <v>1</v>
      </c>
      <c r="N180" s="270" t="s">
        <v>37</v>
      </c>
      <c r="O180" s="90"/>
      <c r="P180" s="228">
        <f>O180*H180</f>
        <v>0</v>
      </c>
      <c r="Q180" s="228">
        <v>0</v>
      </c>
      <c r="R180" s="228">
        <f>Q180*H180</f>
        <v>0</v>
      </c>
      <c r="S180" s="228">
        <v>0</v>
      </c>
      <c r="T180" s="229">
        <f>S180*H180</f>
        <v>0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230" t="s">
        <v>159</v>
      </c>
      <c r="AT180" s="230" t="s">
        <v>278</v>
      </c>
      <c r="AU180" s="230" t="s">
        <v>80</v>
      </c>
      <c r="AY180" s="16" t="s">
        <v>139</v>
      </c>
      <c r="BE180" s="231">
        <f>IF(N180="základní",J180,0)</f>
        <v>0</v>
      </c>
      <c r="BF180" s="231">
        <f>IF(N180="snížená",J180,0)</f>
        <v>0</v>
      </c>
      <c r="BG180" s="231">
        <f>IF(N180="zákl. přenesená",J180,0)</f>
        <v>0</v>
      </c>
      <c r="BH180" s="231">
        <f>IF(N180="sníž. přenesená",J180,0)</f>
        <v>0</v>
      </c>
      <c r="BI180" s="231">
        <f>IF(N180="nulová",J180,0)</f>
        <v>0</v>
      </c>
      <c r="BJ180" s="16" t="s">
        <v>80</v>
      </c>
      <c r="BK180" s="231">
        <f>ROUND(I180*H180,2)</f>
        <v>0</v>
      </c>
      <c r="BL180" s="16" t="s">
        <v>146</v>
      </c>
      <c r="BM180" s="230" t="s">
        <v>344</v>
      </c>
    </row>
    <row r="181" s="2" customFormat="1" ht="16.5" customHeight="1">
      <c r="A181" s="37"/>
      <c r="B181" s="38"/>
      <c r="C181" s="260" t="s">
        <v>196</v>
      </c>
      <c r="D181" s="260" t="s">
        <v>278</v>
      </c>
      <c r="E181" s="261" t="s">
        <v>1582</v>
      </c>
      <c r="F181" s="262" t="s">
        <v>1583</v>
      </c>
      <c r="G181" s="263" t="s">
        <v>149</v>
      </c>
      <c r="H181" s="264">
        <v>166</v>
      </c>
      <c r="I181" s="265"/>
      <c r="J181" s="266">
        <f>ROUND(I181*H181,2)</f>
        <v>0</v>
      </c>
      <c r="K181" s="267"/>
      <c r="L181" s="268"/>
      <c r="M181" s="269" t="s">
        <v>1</v>
      </c>
      <c r="N181" s="270" t="s">
        <v>37</v>
      </c>
      <c r="O181" s="90"/>
      <c r="P181" s="228">
        <f>O181*H181</f>
        <v>0</v>
      </c>
      <c r="Q181" s="228">
        <v>0</v>
      </c>
      <c r="R181" s="228">
        <f>Q181*H181</f>
        <v>0</v>
      </c>
      <c r="S181" s="228">
        <v>0</v>
      </c>
      <c r="T181" s="229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230" t="s">
        <v>159</v>
      </c>
      <c r="AT181" s="230" t="s">
        <v>278</v>
      </c>
      <c r="AU181" s="230" t="s">
        <v>80</v>
      </c>
      <c r="AY181" s="16" t="s">
        <v>139</v>
      </c>
      <c r="BE181" s="231">
        <f>IF(N181="základní",J181,0)</f>
        <v>0</v>
      </c>
      <c r="BF181" s="231">
        <f>IF(N181="snížená",J181,0)</f>
        <v>0</v>
      </c>
      <c r="BG181" s="231">
        <f>IF(N181="zákl. přenesená",J181,0)</f>
        <v>0</v>
      </c>
      <c r="BH181" s="231">
        <f>IF(N181="sníž. přenesená",J181,0)</f>
        <v>0</v>
      </c>
      <c r="BI181" s="231">
        <f>IF(N181="nulová",J181,0)</f>
        <v>0</v>
      </c>
      <c r="BJ181" s="16" t="s">
        <v>80</v>
      </c>
      <c r="BK181" s="231">
        <f>ROUND(I181*H181,2)</f>
        <v>0</v>
      </c>
      <c r="BL181" s="16" t="s">
        <v>146</v>
      </c>
      <c r="BM181" s="230" t="s">
        <v>347</v>
      </c>
    </row>
    <row r="182" s="2" customFormat="1" ht="16.5" customHeight="1">
      <c r="A182" s="37"/>
      <c r="B182" s="38"/>
      <c r="C182" s="260" t="s">
        <v>348</v>
      </c>
      <c r="D182" s="260" t="s">
        <v>278</v>
      </c>
      <c r="E182" s="261" t="s">
        <v>1584</v>
      </c>
      <c r="F182" s="262" t="s">
        <v>1585</v>
      </c>
      <c r="G182" s="263" t="s">
        <v>149</v>
      </c>
      <c r="H182" s="264">
        <v>126</v>
      </c>
      <c r="I182" s="265"/>
      <c r="J182" s="266">
        <f>ROUND(I182*H182,2)</f>
        <v>0</v>
      </c>
      <c r="K182" s="267"/>
      <c r="L182" s="268"/>
      <c r="M182" s="269" t="s">
        <v>1</v>
      </c>
      <c r="N182" s="270" t="s">
        <v>37</v>
      </c>
      <c r="O182" s="90"/>
      <c r="P182" s="228">
        <f>O182*H182</f>
        <v>0</v>
      </c>
      <c r="Q182" s="228">
        <v>0</v>
      </c>
      <c r="R182" s="228">
        <f>Q182*H182</f>
        <v>0</v>
      </c>
      <c r="S182" s="228">
        <v>0</v>
      </c>
      <c r="T182" s="229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230" t="s">
        <v>159</v>
      </c>
      <c r="AT182" s="230" t="s">
        <v>278</v>
      </c>
      <c r="AU182" s="230" t="s">
        <v>80</v>
      </c>
      <c r="AY182" s="16" t="s">
        <v>139</v>
      </c>
      <c r="BE182" s="231">
        <f>IF(N182="základní",J182,0)</f>
        <v>0</v>
      </c>
      <c r="BF182" s="231">
        <f>IF(N182="snížená",J182,0)</f>
        <v>0</v>
      </c>
      <c r="BG182" s="231">
        <f>IF(N182="zákl. přenesená",J182,0)</f>
        <v>0</v>
      </c>
      <c r="BH182" s="231">
        <f>IF(N182="sníž. přenesená",J182,0)</f>
        <v>0</v>
      </c>
      <c r="BI182" s="231">
        <f>IF(N182="nulová",J182,0)</f>
        <v>0</v>
      </c>
      <c r="BJ182" s="16" t="s">
        <v>80</v>
      </c>
      <c r="BK182" s="231">
        <f>ROUND(I182*H182,2)</f>
        <v>0</v>
      </c>
      <c r="BL182" s="16" t="s">
        <v>146</v>
      </c>
      <c r="BM182" s="230" t="s">
        <v>351</v>
      </c>
    </row>
    <row r="183" s="2" customFormat="1" ht="16.5" customHeight="1">
      <c r="A183" s="37"/>
      <c r="B183" s="38"/>
      <c r="C183" s="260" t="s">
        <v>276</v>
      </c>
      <c r="D183" s="260" t="s">
        <v>278</v>
      </c>
      <c r="E183" s="261" t="s">
        <v>1586</v>
      </c>
      <c r="F183" s="262" t="s">
        <v>1587</v>
      </c>
      <c r="G183" s="263" t="s">
        <v>149</v>
      </c>
      <c r="H183" s="264">
        <v>34</v>
      </c>
      <c r="I183" s="265"/>
      <c r="J183" s="266">
        <f>ROUND(I183*H183,2)</f>
        <v>0</v>
      </c>
      <c r="K183" s="267"/>
      <c r="L183" s="268"/>
      <c r="M183" s="269" t="s">
        <v>1</v>
      </c>
      <c r="N183" s="270" t="s">
        <v>37</v>
      </c>
      <c r="O183" s="90"/>
      <c r="P183" s="228">
        <f>O183*H183</f>
        <v>0</v>
      </c>
      <c r="Q183" s="228">
        <v>0</v>
      </c>
      <c r="R183" s="228">
        <f>Q183*H183</f>
        <v>0</v>
      </c>
      <c r="S183" s="228">
        <v>0</v>
      </c>
      <c r="T183" s="229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230" t="s">
        <v>159</v>
      </c>
      <c r="AT183" s="230" t="s">
        <v>278</v>
      </c>
      <c r="AU183" s="230" t="s">
        <v>80</v>
      </c>
      <c r="AY183" s="16" t="s">
        <v>139</v>
      </c>
      <c r="BE183" s="231">
        <f>IF(N183="základní",J183,0)</f>
        <v>0</v>
      </c>
      <c r="BF183" s="231">
        <f>IF(N183="snížená",J183,0)</f>
        <v>0</v>
      </c>
      <c r="BG183" s="231">
        <f>IF(N183="zákl. přenesená",J183,0)</f>
        <v>0</v>
      </c>
      <c r="BH183" s="231">
        <f>IF(N183="sníž. přenesená",J183,0)</f>
        <v>0</v>
      </c>
      <c r="BI183" s="231">
        <f>IF(N183="nulová",J183,0)</f>
        <v>0</v>
      </c>
      <c r="BJ183" s="16" t="s">
        <v>80</v>
      </c>
      <c r="BK183" s="231">
        <f>ROUND(I183*H183,2)</f>
        <v>0</v>
      </c>
      <c r="BL183" s="16" t="s">
        <v>146</v>
      </c>
      <c r="BM183" s="230" t="s">
        <v>365</v>
      </c>
    </row>
    <row r="184" s="2" customFormat="1" ht="16.5" customHeight="1">
      <c r="A184" s="37"/>
      <c r="B184" s="38"/>
      <c r="C184" s="260" t="s">
        <v>366</v>
      </c>
      <c r="D184" s="260" t="s">
        <v>278</v>
      </c>
      <c r="E184" s="261" t="s">
        <v>1588</v>
      </c>
      <c r="F184" s="262" t="s">
        <v>1589</v>
      </c>
      <c r="G184" s="263" t="s">
        <v>149</v>
      </c>
      <c r="H184" s="264">
        <v>51</v>
      </c>
      <c r="I184" s="265"/>
      <c r="J184" s="266">
        <f>ROUND(I184*H184,2)</f>
        <v>0</v>
      </c>
      <c r="K184" s="267"/>
      <c r="L184" s="268"/>
      <c r="M184" s="269" t="s">
        <v>1</v>
      </c>
      <c r="N184" s="270" t="s">
        <v>37</v>
      </c>
      <c r="O184" s="90"/>
      <c r="P184" s="228">
        <f>O184*H184</f>
        <v>0</v>
      </c>
      <c r="Q184" s="228">
        <v>0</v>
      </c>
      <c r="R184" s="228">
        <f>Q184*H184</f>
        <v>0</v>
      </c>
      <c r="S184" s="228">
        <v>0</v>
      </c>
      <c r="T184" s="229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230" t="s">
        <v>159</v>
      </c>
      <c r="AT184" s="230" t="s">
        <v>278</v>
      </c>
      <c r="AU184" s="230" t="s">
        <v>80</v>
      </c>
      <c r="AY184" s="16" t="s">
        <v>139</v>
      </c>
      <c r="BE184" s="231">
        <f>IF(N184="základní",J184,0)</f>
        <v>0</v>
      </c>
      <c r="BF184" s="231">
        <f>IF(N184="snížená",J184,0)</f>
        <v>0</v>
      </c>
      <c r="BG184" s="231">
        <f>IF(N184="zákl. přenesená",J184,0)</f>
        <v>0</v>
      </c>
      <c r="BH184" s="231">
        <f>IF(N184="sníž. přenesená",J184,0)</f>
        <v>0</v>
      </c>
      <c r="BI184" s="231">
        <f>IF(N184="nulová",J184,0)</f>
        <v>0</v>
      </c>
      <c r="BJ184" s="16" t="s">
        <v>80</v>
      </c>
      <c r="BK184" s="231">
        <f>ROUND(I184*H184,2)</f>
        <v>0</v>
      </c>
      <c r="BL184" s="16" t="s">
        <v>146</v>
      </c>
      <c r="BM184" s="230" t="s">
        <v>369</v>
      </c>
    </row>
    <row r="185" s="2" customFormat="1" ht="16.5" customHeight="1">
      <c r="A185" s="37"/>
      <c r="B185" s="38"/>
      <c r="C185" s="260" t="s">
        <v>281</v>
      </c>
      <c r="D185" s="260" t="s">
        <v>278</v>
      </c>
      <c r="E185" s="261" t="s">
        <v>1590</v>
      </c>
      <c r="F185" s="262" t="s">
        <v>1591</v>
      </c>
      <c r="G185" s="263" t="s">
        <v>149</v>
      </c>
      <c r="H185" s="264">
        <v>14</v>
      </c>
      <c r="I185" s="265"/>
      <c r="J185" s="266">
        <f>ROUND(I185*H185,2)</f>
        <v>0</v>
      </c>
      <c r="K185" s="267"/>
      <c r="L185" s="268"/>
      <c r="M185" s="269" t="s">
        <v>1</v>
      </c>
      <c r="N185" s="270" t="s">
        <v>37</v>
      </c>
      <c r="O185" s="90"/>
      <c r="P185" s="228">
        <f>O185*H185</f>
        <v>0</v>
      </c>
      <c r="Q185" s="228">
        <v>0</v>
      </c>
      <c r="R185" s="228">
        <f>Q185*H185</f>
        <v>0</v>
      </c>
      <c r="S185" s="228">
        <v>0</v>
      </c>
      <c r="T185" s="229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230" t="s">
        <v>159</v>
      </c>
      <c r="AT185" s="230" t="s">
        <v>278</v>
      </c>
      <c r="AU185" s="230" t="s">
        <v>80</v>
      </c>
      <c r="AY185" s="16" t="s">
        <v>139</v>
      </c>
      <c r="BE185" s="231">
        <f>IF(N185="základní",J185,0)</f>
        <v>0</v>
      </c>
      <c r="BF185" s="231">
        <f>IF(N185="snížená",J185,0)</f>
        <v>0</v>
      </c>
      <c r="BG185" s="231">
        <f>IF(N185="zákl. přenesená",J185,0)</f>
        <v>0</v>
      </c>
      <c r="BH185" s="231">
        <f>IF(N185="sníž. přenesená",J185,0)</f>
        <v>0</v>
      </c>
      <c r="BI185" s="231">
        <f>IF(N185="nulová",J185,0)</f>
        <v>0</v>
      </c>
      <c r="BJ185" s="16" t="s">
        <v>80</v>
      </c>
      <c r="BK185" s="231">
        <f>ROUND(I185*H185,2)</f>
        <v>0</v>
      </c>
      <c r="BL185" s="16" t="s">
        <v>146</v>
      </c>
      <c r="BM185" s="230" t="s">
        <v>372</v>
      </c>
    </row>
    <row r="186" s="2" customFormat="1" ht="16.5" customHeight="1">
      <c r="A186" s="37"/>
      <c r="B186" s="38"/>
      <c r="C186" s="260" t="s">
        <v>374</v>
      </c>
      <c r="D186" s="260" t="s">
        <v>278</v>
      </c>
      <c r="E186" s="261" t="s">
        <v>1592</v>
      </c>
      <c r="F186" s="262" t="s">
        <v>1593</v>
      </c>
      <c r="G186" s="263" t="s">
        <v>149</v>
      </c>
      <c r="H186" s="264">
        <v>12</v>
      </c>
      <c r="I186" s="265"/>
      <c r="J186" s="266">
        <f>ROUND(I186*H186,2)</f>
        <v>0</v>
      </c>
      <c r="K186" s="267"/>
      <c r="L186" s="268"/>
      <c r="M186" s="269" t="s">
        <v>1</v>
      </c>
      <c r="N186" s="270" t="s">
        <v>37</v>
      </c>
      <c r="O186" s="90"/>
      <c r="P186" s="228">
        <f>O186*H186</f>
        <v>0</v>
      </c>
      <c r="Q186" s="228">
        <v>0</v>
      </c>
      <c r="R186" s="228">
        <f>Q186*H186</f>
        <v>0</v>
      </c>
      <c r="S186" s="228">
        <v>0</v>
      </c>
      <c r="T186" s="229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230" t="s">
        <v>159</v>
      </c>
      <c r="AT186" s="230" t="s">
        <v>278</v>
      </c>
      <c r="AU186" s="230" t="s">
        <v>80</v>
      </c>
      <c r="AY186" s="16" t="s">
        <v>139</v>
      </c>
      <c r="BE186" s="231">
        <f>IF(N186="základní",J186,0)</f>
        <v>0</v>
      </c>
      <c r="BF186" s="231">
        <f>IF(N186="snížená",J186,0)</f>
        <v>0</v>
      </c>
      <c r="BG186" s="231">
        <f>IF(N186="zákl. přenesená",J186,0)</f>
        <v>0</v>
      </c>
      <c r="BH186" s="231">
        <f>IF(N186="sníž. přenesená",J186,0)</f>
        <v>0</v>
      </c>
      <c r="BI186" s="231">
        <f>IF(N186="nulová",J186,0)</f>
        <v>0</v>
      </c>
      <c r="BJ186" s="16" t="s">
        <v>80</v>
      </c>
      <c r="BK186" s="231">
        <f>ROUND(I186*H186,2)</f>
        <v>0</v>
      </c>
      <c r="BL186" s="16" t="s">
        <v>146</v>
      </c>
      <c r="BM186" s="230" t="s">
        <v>377</v>
      </c>
    </row>
    <row r="187" s="2" customFormat="1" ht="16.5" customHeight="1">
      <c r="A187" s="37"/>
      <c r="B187" s="38"/>
      <c r="C187" s="260" t="s">
        <v>285</v>
      </c>
      <c r="D187" s="260" t="s">
        <v>278</v>
      </c>
      <c r="E187" s="261" t="s">
        <v>1594</v>
      </c>
      <c r="F187" s="262" t="s">
        <v>1595</v>
      </c>
      <c r="G187" s="263" t="s">
        <v>149</v>
      </c>
      <c r="H187" s="264">
        <v>8</v>
      </c>
      <c r="I187" s="265"/>
      <c r="J187" s="266">
        <f>ROUND(I187*H187,2)</f>
        <v>0</v>
      </c>
      <c r="K187" s="267"/>
      <c r="L187" s="268"/>
      <c r="M187" s="269" t="s">
        <v>1</v>
      </c>
      <c r="N187" s="270" t="s">
        <v>37</v>
      </c>
      <c r="O187" s="90"/>
      <c r="P187" s="228">
        <f>O187*H187</f>
        <v>0</v>
      </c>
      <c r="Q187" s="228">
        <v>0</v>
      </c>
      <c r="R187" s="228">
        <f>Q187*H187</f>
        <v>0</v>
      </c>
      <c r="S187" s="228">
        <v>0</v>
      </c>
      <c r="T187" s="229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230" t="s">
        <v>159</v>
      </c>
      <c r="AT187" s="230" t="s">
        <v>278</v>
      </c>
      <c r="AU187" s="230" t="s">
        <v>80</v>
      </c>
      <c r="AY187" s="16" t="s">
        <v>139</v>
      </c>
      <c r="BE187" s="231">
        <f>IF(N187="základní",J187,0)</f>
        <v>0</v>
      </c>
      <c r="BF187" s="231">
        <f>IF(N187="snížená",J187,0)</f>
        <v>0</v>
      </c>
      <c r="BG187" s="231">
        <f>IF(N187="zákl. přenesená",J187,0)</f>
        <v>0</v>
      </c>
      <c r="BH187" s="231">
        <f>IF(N187="sníž. přenesená",J187,0)</f>
        <v>0</v>
      </c>
      <c r="BI187" s="231">
        <f>IF(N187="nulová",J187,0)</f>
        <v>0</v>
      </c>
      <c r="BJ187" s="16" t="s">
        <v>80</v>
      </c>
      <c r="BK187" s="231">
        <f>ROUND(I187*H187,2)</f>
        <v>0</v>
      </c>
      <c r="BL187" s="16" t="s">
        <v>146</v>
      </c>
      <c r="BM187" s="230" t="s">
        <v>380</v>
      </c>
    </row>
    <row r="188" s="2" customFormat="1" ht="16.5" customHeight="1">
      <c r="A188" s="37"/>
      <c r="B188" s="38"/>
      <c r="C188" s="260" t="s">
        <v>381</v>
      </c>
      <c r="D188" s="260" t="s">
        <v>278</v>
      </c>
      <c r="E188" s="261" t="s">
        <v>1596</v>
      </c>
      <c r="F188" s="262" t="s">
        <v>1597</v>
      </c>
      <c r="G188" s="263" t="s">
        <v>149</v>
      </c>
      <c r="H188" s="264">
        <v>15</v>
      </c>
      <c r="I188" s="265"/>
      <c r="J188" s="266">
        <f>ROUND(I188*H188,2)</f>
        <v>0</v>
      </c>
      <c r="K188" s="267"/>
      <c r="L188" s="268"/>
      <c r="M188" s="269" t="s">
        <v>1</v>
      </c>
      <c r="N188" s="270" t="s">
        <v>37</v>
      </c>
      <c r="O188" s="90"/>
      <c r="P188" s="228">
        <f>O188*H188</f>
        <v>0</v>
      </c>
      <c r="Q188" s="228">
        <v>0</v>
      </c>
      <c r="R188" s="228">
        <f>Q188*H188</f>
        <v>0</v>
      </c>
      <c r="S188" s="228">
        <v>0</v>
      </c>
      <c r="T188" s="229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230" t="s">
        <v>159</v>
      </c>
      <c r="AT188" s="230" t="s">
        <v>278</v>
      </c>
      <c r="AU188" s="230" t="s">
        <v>80</v>
      </c>
      <c r="AY188" s="16" t="s">
        <v>139</v>
      </c>
      <c r="BE188" s="231">
        <f>IF(N188="základní",J188,0)</f>
        <v>0</v>
      </c>
      <c r="BF188" s="231">
        <f>IF(N188="snížená",J188,0)</f>
        <v>0</v>
      </c>
      <c r="BG188" s="231">
        <f>IF(N188="zákl. přenesená",J188,0)</f>
        <v>0</v>
      </c>
      <c r="BH188" s="231">
        <f>IF(N188="sníž. přenesená",J188,0)</f>
        <v>0</v>
      </c>
      <c r="BI188" s="231">
        <f>IF(N188="nulová",J188,0)</f>
        <v>0</v>
      </c>
      <c r="BJ188" s="16" t="s">
        <v>80</v>
      </c>
      <c r="BK188" s="231">
        <f>ROUND(I188*H188,2)</f>
        <v>0</v>
      </c>
      <c r="BL188" s="16" t="s">
        <v>146</v>
      </c>
      <c r="BM188" s="230" t="s">
        <v>384</v>
      </c>
    </row>
    <row r="189" s="2" customFormat="1" ht="16.5" customHeight="1">
      <c r="A189" s="37"/>
      <c r="B189" s="38"/>
      <c r="C189" s="260" t="s">
        <v>291</v>
      </c>
      <c r="D189" s="260" t="s">
        <v>278</v>
      </c>
      <c r="E189" s="261" t="s">
        <v>1598</v>
      </c>
      <c r="F189" s="262" t="s">
        <v>1599</v>
      </c>
      <c r="G189" s="263" t="s">
        <v>149</v>
      </c>
      <c r="H189" s="264">
        <v>48</v>
      </c>
      <c r="I189" s="265"/>
      <c r="J189" s="266">
        <f>ROUND(I189*H189,2)</f>
        <v>0</v>
      </c>
      <c r="K189" s="267"/>
      <c r="L189" s="268"/>
      <c r="M189" s="269" t="s">
        <v>1</v>
      </c>
      <c r="N189" s="270" t="s">
        <v>37</v>
      </c>
      <c r="O189" s="90"/>
      <c r="P189" s="228">
        <f>O189*H189</f>
        <v>0</v>
      </c>
      <c r="Q189" s="228">
        <v>0</v>
      </c>
      <c r="R189" s="228">
        <f>Q189*H189</f>
        <v>0</v>
      </c>
      <c r="S189" s="228">
        <v>0</v>
      </c>
      <c r="T189" s="229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230" t="s">
        <v>159</v>
      </c>
      <c r="AT189" s="230" t="s">
        <v>278</v>
      </c>
      <c r="AU189" s="230" t="s">
        <v>80</v>
      </c>
      <c r="AY189" s="16" t="s">
        <v>139</v>
      </c>
      <c r="BE189" s="231">
        <f>IF(N189="základní",J189,0)</f>
        <v>0</v>
      </c>
      <c r="BF189" s="231">
        <f>IF(N189="snížená",J189,0)</f>
        <v>0</v>
      </c>
      <c r="BG189" s="231">
        <f>IF(N189="zákl. přenesená",J189,0)</f>
        <v>0</v>
      </c>
      <c r="BH189" s="231">
        <f>IF(N189="sníž. přenesená",J189,0)</f>
        <v>0</v>
      </c>
      <c r="BI189" s="231">
        <f>IF(N189="nulová",J189,0)</f>
        <v>0</v>
      </c>
      <c r="BJ189" s="16" t="s">
        <v>80</v>
      </c>
      <c r="BK189" s="231">
        <f>ROUND(I189*H189,2)</f>
        <v>0</v>
      </c>
      <c r="BL189" s="16" t="s">
        <v>146</v>
      </c>
      <c r="BM189" s="230" t="s">
        <v>387</v>
      </c>
    </row>
    <row r="190" s="2" customFormat="1" ht="16.5" customHeight="1">
      <c r="A190" s="37"/>
      <c r="B190" s="38"/>
      <c r="C190" s="260" t="s">
        <v>388</v>
      </c>
      <c r="D190" s="260" t="s">
        <v>278</v>
      </c>
      <c r="E190" s="261" t="s">
        <v>1600</v>
      </c>
      <c r="F190" s="262" t="s">
        <v>1601</v>
      </c>
      <c r="G190" s="263" t="s">
        <v>149</v>
      </c>
      <c r="H190" s="264">
        <v>7</v>
      </c>
      <c r="I190" s="265"/>
      <c r="J190" s="266">
        <f>ROUND(I190*H190,2)</f>
        <v>0</v>
      </c>
      <c r="K190" s="267"/>
      <c r="L190" s="268"/>
      <c r="M190" s="269" t="s">
        <v>1</v>
      </c>
      <c r="N190" s="270" t="s">
        <v>37</v>
      </c>
      <c r="O190" s="90"/>
      <c r="P190" s="228">
        <f>O190*H190</f>
        <v>0</v>
      </c>
      <c r="Q190" s="228">
        <v>0</v>
      </c>
      <c r="R190" s="228">
        <f>Q190*H190</f>
        <v>0</v>
      </c>
      <c r="S190" s="228">
        <v>0</v>
      </c>
      <c r="T190" s="229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230" t="s">
        <v>159</v>
      </c>
      <c r="AT190" s="230" t="s">
        <v>278</v>
      </c>
      <c r="AU190" s="230" t="s">
        <v>80</v>
      </c>
      <c r="AY190" s="16" t="s">
        <v>139</v>
      </c>
      <c r="BE190" s="231">
        <f>IF(N190="základní",J190,0)</f>
        <v>0</v>
      </c>
      <c r="BF190" s="231">
        <f>IF(N190="snížená",J190,0)</f>
        <v>0</v>
      </c>
      <c r="BG190" s="231">
        <f>IF(N190="zákl. přenesená",J190,0)</f>
        <v>0</v>
      </c>
      <c r="BH190" s="231">
        <f>IF(N190="sníž. přenesená",J190,0)</f>
        <v>0</v>
      </c>
      <c r="BI190" s="231">
        <f>IF(N190="nulová",J190,0)</f>
        <v>0</v>
      </c>
      <c r="BJ190" s="16" t="s">
        <v>80</v>
      </c>
      <c r="BK190" s="231">
        <f>ROUND(I190*H190,2)</f>
        <v>0</v>
      </c>
      <c r="BL190" s="16" t="s">
        <v>146</v>
      </c>
      <c r="BM190" s="230" t="s">
        <v>391</v>
      </c>
    </row>
    <row r="191" s="2" customFormat="1" ht="16.5" customHeight="1">
      <c r="A191" s="37"/>
      <c r="B191" s="38"/>
      <c r="C191" s="260" t="s">
        <v>305</v>
      </c>
      <c r="D191" s="260" t="s">
        <v>278</v>
      </c>
      <c r="E191" s="261" t="s">
        <v>1602</v>
      </c>
      <c r="F191" s="262" t="s">
        <v>1603</v>
      </c>
      <c r="G191" s="263" t="s">
        <v>149</v>
      </c>
      <c r="H191" s="264">
        <v>18</v>
      </c>
      <c r="I191" s="265"/>
      <c r="J191" s="266">
        <f>ROUND(I191*H191,2)</f>
        <v>0</v>
      </c>
      <c r="K191" s="267"/>
      <c r="L191" s="268"/>
      <c r="M191" s="269" t="s">
        <v>1</v>
      </c>
      <c r="N191" s="270" t="s">
        <v>37</v>
      </c>
      <c r="O191" s="90"/>
      <c r="P191" s="228">
        <f>O191*H191</f>
        <v>0</v>
      </c>
      <c r="Q191" s="228">
        <v>0</v>
      </c>
      <c r="R191" s="228">
        <f>Q191*H191</f>
        <v>0</v>
      </c>
      <c r="S191" s="228">
        <v>0</v>
      </c>
      <c r="T191" s="229">
        <f>S191*H191</f>
        <v>0</v>
      </c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230" t="s">
        <v>159</v>
      </c>
      <c r="AT191" s="230" t="s">
        <v>278</v>
      </c>
      <c r="AU191" s="230" t="s">
        <v>80</v>
      </c>
      <c r="AY191" s="16" t="s">
        <v>139</v>
      </c>
      <c r="BE191" s="231">
        <f>IF(N191="základní",J191,0)</f>
        <v>0</v>
      </c>
      <c r="BF191" s="231">
        <f>IF(N191="snížená",J191,0)</f>
        <v>0</v>
      </c>
      <c r="BG191" s="231">
        <f>IF(N191="zákl. přenesená",J191,0)</f>
        <v>0</v>
      </c>
      <c r="BH191" s="231">
        <f>IF(N191="sníž. přenesená",J191,0)</f>
        <v>0</v>
      </c>
      <c r="BI191" s="231">
        <f>IF(N191="nulová",J191,0)</f>
        <v>0</v>
      </c>
      <c r="BJ191" s="16" t="s">
        <v>80</v>
      </c>
      <c r="BK191" s="231">
        <f>ROUND(I191*H191,2)</f>
        <v>0</v>
      </c>
      <c r="BL191" s="16" t="s">
        <v>146</v>
      </c>
      <c r="BM191" s="230" t="s">
        <v>394</v>
      </c>
    </row>
    <row r="192" s="2" customFormat="1" ht="16.5" customHeight="1">
      <c r="A192" s="37"/>
      <c r="B192" s="38"/>
      <c r="C192" s="260" t="s">
        <v>396</v>
      </c>
      <c r="D192" s="260" t="s">
        <v>278</v>
      </c>
      <c r="E192" s="261" t="s">
        <v>1604</v>
      </c>
      <c r="F192" s="262" t="s">
        <v>1605</v>
      </c>
      <c r="G192" s="263" t="s">
        <v>149</v>
      </c>
      <c r="H192" s="264">
        <v>22</v>
      </c>
      <c r="I192" s="265"/>
      <c r="J192" s="266">
        <f>ROUND(I192*H192,2)</f>
        <v>0</v>
      </c>
      <c r="K192" s="267"/>
      <c r="L192" s="268"/>
      <c r="M192" s="269" t="s">
        <v>1</v>
      </c>
      <c r="N192" s="270" t="s">
        <v>37</v>
      </c>
      <c r="O192" s="90"/>
      <c r="P192" s="228">
        <f>O192*H192</f>
        <v>0</v>
      </c>
      <c r="Q192" s="228">
        <v>0</v>
      </c>
      <c r="R192" s="228">
        <f>Q192*H192</f>
        <v>0</v>
      </c>
      <c r="S192" s="228">
        <v>0</v>
      </c>
      <c r="T192" s="229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230" t="s">
        <v>159</v>
      </c>
      <c r="AT192" s="230" t="s">
        <v>278</v>
      </c>
      <c r="AU192" s="230" t="s">
        <v>80</v>
      </c>
      <c r="AY192" s="16" t="s">
        <v>139</v>
      </c>
      <c r="BE192" s="231">
        <f>IF(N192="základní",J192,0)</f>
        <v>0</v>
      </c>
      <c r="BF192" s="231">
        <f>IF(N192="snížená",J192,0)</f>
        <v>0</v>
      </c>
      <c r="BG192" s="231">
        <f>IF(N192="zákl. přenesená",J192,0)</f>
        <v>0</v>
      </c>
      <c r="BH192" s="231">
        <f>IF(N192="sníž. přenesená",J192,0)</f>
        <v>0</v>
      </c>
      <c r="BI192" s="231">
        <f>IF(N192="nulová",J192,0)</f>
        <v>0</v>
      </c>
      <c r="BJ192" s="16" t="s">
        <v>80</v>
      </c>
      <c r="BK192" s="231">
        <f>ROUND(I192*H192,2)</f>
        <v>0</v>
      </c>
      <c r="BL192" s="16" t="s">
        <v>146</v>
      </c>
      <c r="BM192" s="230" t="s">
        <v>399</v>
      </c>
    </row>
    <row r="193" s="2" customFormat="1" ht="16.5" customHeight="1">
      <c r="A193" s="37"/>
      <c r="B193" s="38"/>
      <c r="C193" s="260" t="s">
        <v>309</v>
      </c>
      <c r="D193" s="260" t="s">
        <v>278</v>
      </c>
      <c r="E193" s="261" t="s">
        <v>1606</v>
      </c>
      <c r="F193" s="262" t="s">
        <v>1607</v>
      </c>
      <c r="G193" s="263" t="s">
        <v>149</v>
      </c>
      <c r="H193" s="264">
        <v>32</v>
      </c>
      <c r="I193" s="265"/>
      <c r="J193" s="266">
        <f>ROUND(I193*H193,2)</f>
        <v>0</v>
      </c>
      <c r="K193" s="267"/>
      <c r="L193" s="268"/>
      <c r="M193" s="275" t="s">
        <v>1</v>
      </c>
      <c r="N193" s="276" t="s">
        <v>37</v>
      </c>
      <c r="O193" s="234"/>
      <c r="P193" s="235">
        <f>O193*H193</f>
        <v>0</v>
      </c>
      <c r="Q193" s="235">
        <v>0</v>
      </c>
      <c r="R193" s="235">
        <f>Q193*H193</f>
        <v>0</v>
      </c>
      <c r="S193" s="235">
        <v>0</v>
      </c>
      <c r="T193" s="236">
        <f>S193*H193</f>
        <v>0</v>
      </c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R193" s="230" t="s">
        <v>159</v>
      </c>
      <c r="AT193" s="230" t="s">
        <v>278</v>
      </c>
      <c r="AU193" s="230" t="s">
        <v>80</v>
      </c>
      <c r="AY193" s="16" t="s">
        <v>139</v>
      </c>
      <c r="BE193" s="231">
        <f>IF(N193="základní",J193,0)</f>
        <v>0</v>
      </c>
      <c r="BF193" s="231">
        <f>IF(N193="snížená",J193,0)</f>
        <v>0</v>
      </c>
      <c r="BG193" s="231">
        <f>IF(N193="zákl. přenesená",J193,0)</f>
        <v>0</v>
      </c>
      <c r="BH193" s="231">
        <f>IF(N193="sníž. přenesená",J193,0)</f>
        <v>0</v>
      </c>
      <c r="BI193" s="231">
        <f>IF(N193="nulová",J193,0)</f>
        <v>0</v>
      </c>
      <c r="BJ193" s="16" t="s">
        <v>80</v>
      </c>
      <c r="BK193" s="231">
        <f>ROUND(I193*H193,2)</f>
        <v>0</v>
      </c>
      <c r="BL193" s="16" t="s">
        <v>146</v>
      </c>
      <c r="BM193" s="230" t="s">
        <v>402</v>
      </c>
    </row>
    <row r="194" s="2" customFormat="1" ht="6.96" customHeight="1">
      <c r="A194" s="37"/>
      <c r="B194" s="65"/>
      <c r="C194" s="66"/>
      <c r="D194" s="66"/>
      <c r="E194" s="66"/>
      <c r="F194" s="66"/>
      <c r="G194" s="66"/>
      <c r="H194" s="66"/>
      <c r="I194" s="66"/>
      <c r="J194" s="66"/>
      <c r="K194" s="66"/>
      <c r="L194" s="43"/>
      <c r="M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</row>
  </sheetData>
  <sheetProtection sheet="1" autoFilter="0" formatColumns="0" formatRows="0" objects="1" scenarios="1" spinCount="100000" saltValue="7NWqYLqPTspRx6H9jQw1RnAgwlk8c+RDJ1Nu0cIirck3/sd9osGQX6PhUi46plj5VtiAP8omGKOh1XIyv+nMyQ==" hashValue="1bAtRrFft/8rnxe2bH7ofKno/6rRAwikuFqkKVYD7FwQGbh8YDX+rX9X4eVwNEVTZfnSt07ZCFo6jsHFzD0VBQ==" algorithmName="SHA-512" password="CC35"/>
  <autoFilter ref="C119:K193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1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112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82</v>
      </c>
    </row>
    <row r="4" s="1" customFormat="1" ht="24.96" customHeight="1">
      <c r="B4" s="19"/>
      <c r="D4" s="137" t="s">
        <v>113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Rekonstrukce sidliště Spáleniště, II.etapa, Cheb - rozpočet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114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1608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10. 10. 2025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tr">
        <f>IF('Rekapitulace stavby'!AN10="","",'Rekapitulace stavby'!AN10)</f>
        <v/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tr">
        <f>IF('Rekapitulace stavby'!E11="","",'Rekapitulace stavby'!E11)</f>
        <v xml:space="preserve"> </v>
      </c>
      <c r="F15" s="37"/>
      <c r="G15" s="37"/>
      <c r="H15" s="37"/>
      <c r="I15" s="139" t="s">
        <v>26</v>
      </c>
      <c r="J15" s="142" t="str">
        <f>IF('Rekapitulace stavby'!AN11="","",'Rekapitulace stavby'!AN11)</f>
        <v/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27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26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29</v>
      </c>
      <c r="E20" s="37"/>
      <c r="F20" s="37"/>
      <c r="G20" s="37"/>
      <c r="H20" s="37"/>
      <c r="I20" s="139" t="s">
        <v>25</v>
      </c>
      <c r="J20" s="142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tr">
        <f>IF('Rekapitulace stavby'!E17="","",'Rekapitulace stavby'!E17)</f>
        <v xml:space="preserve"> </v>
      </c>
      <c r="F21" s="37"/>
      <c r="G21" s="37"/>
      <c r="H21" s="37"/>
      <c r="I21" s="139" t="s">
        <v>26</v>
      </c>
      <c r="J21" s="142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30</v>
      </c>
      <c r="E23" s="37"/>
      <c r="F23" s="37"/>
      <c r="G23" s="37"/>
      <c r="H23" s="37"/>
      <c r="I23" s="139" t="s">
        <v>25</v>
      </c>
      <c r="J23" s="142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tr">
        <f>IF('Rekapitulace stavby'!E20="","",'Rekapitulace stavby'!E20)</f>
        <v xml:space="preserve"> </v>
      </c>
      <c r="F24" s="37"/>
      <c r="G24" s="37"/>
      <c r="H24" s="37"/>
      <c r="I24" s="139" t="s">
        <v>26</v>
      </c>
      <c r="J24" s="142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31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32</v>
      </c>
      <c r="E30" s="37"/>
      <c r="F30" s="37"/>
      <c r="G30" s="37"/>
      <c r="H30" s="37"/>
      <c r="I30" s="37"/>
      <c r="J30" s="150">
        <f>ROUND(J119,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34</v>
      </c>
      <c r="G32" s="37"/>
      <c r="H32" s="37"/>
      <c r="I32" s="151" t="s">
        <v>33</v>
      </c>
      <c r="J32" s="151" t="s">
        <v>35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36</v>
      </c>
      <c r="E33" s="139" t="s">
        <v>37</v>
      </c>
      <c r="F33" s="153">
        <f>ROUND((SUM(BE119:BE158)),  2)</f>
        <v>0</v>
      </c>
      <c r="G33" s="37"/>
      <c r="H33" s="37"/>
      <c r="I33" s="154">
        <v>0.20999999999999999</v>
      </c>
      <c r="J33" s="153">
        <f>ROUND(((SUM(BE119:BE158))*I33),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38</v>
      </c>
      <c r="F34" s="153">
        <f>ROUND((SUM(BF119:BF158)),  2)</f>
        <v>0</v>
      </c>
      <c r="G34" s="37"/>
      <c r="H34" s="37"/>
      <c r="I34" s="154">
        <v>0.12</v>
      </c>
      <c r="J34" s="153">
        <f>ROUND(((SUM(BF119:BF158))*I34),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39</v>
      </c>
      <c r="F35" s="153">
        <f>ROUND((SUM(BG119:BG158)),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40</v>
      </c>
      <c r="F36" s="153">
        <f>ROUND((SUM(BH119:BH158)),  2)</f>
        <v>0</v>
      </c>
      <c r="G36" s="37"/>
      <c r="H36" s="37"/>
      <c r="I36" s="154">
        <v>0.12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41</v>
      </c>
      <c r="F37" s="153">
        <f>ROUND((SUM(BI119:BI158)),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42</v>
      </c>
      <c r="E39" s="157"/>
      <c r="F39" s="157"/>
      <c r="G39" s="158" t="s">
        <v>43</v>
      </c>
      <c r="H39" s="159" t="s">
        <v>44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45</v>
      </c>
      <c r="E50" s="163"/>
      <c r="F50" s="163"/>
      <c r="G50" s="162" t="s">
        <v>46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47</v>
      </c>
      <c r="E61" s="165"/>
      <c r="F61" s="166" t="s">
        <v>48</v>
      </c>
      <c r="G61" s="164" t="s">
        <v>47</v>
      </c>
      <c r="H61" s="165"/>
      <c r="I61" s="165"/>
      <c r="J61" s="167" t="s">
        <v>48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49</v>
      </c>
      <c r="E65" s="168"/>
      <c r="F65" s="168"/>
      <c r="G65" s="162" t="s">
        <v>50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47</v>
      </c>
      <c r="E76" s="165"/>
      <c r="F76" s="166" t="s">
        <v>48</v>
      </c>
      <c r="G76" s="164" t="s">
        <v>47</v>
      </c>
      <c r="H76" s="165"/>
      <c r="I76" s="165"/>
      <c r="J76" s="167" t="s">
        <v>48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116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3" t="str">
        <f>E7</f>
        <v>Rekonstrukce sidliště Spáleniště, II.etapa, Cheb - rozpočet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114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801_04 - Založení trávníku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 xml:space="preserve"> </v>
      </c>
      <c r="G89" s="39"/>
      <c r="H89" s="39"/>
      <c r="I89" s="31" t="s">
        <v>22</v>
      </c>
      <c r="J89" s="78" t="str">
        <f>IF(J12="","",J12)</f>
        <v>10. 10. 2025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 xml:space="preserve"> </v>
      </c>
      <c r="G91" s="39"/>
      <c r="H91" s="39"/>
      <c r="I91" s="31" t="s">
        <v>29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27</v>
      </c>
      <c r="D92" s="39"/>
      <c r="E92" s="39"/>
      <c r="F92" s="26" t="str">
        <f>IF(E18="","",E18)</f>
        <v>Vyplň údaj</v>
      </c>
      <c r="G92" s="39"/>
      <c r="H92" s="39"/>
      <c r="I92" s="31" t="s">
        <v>30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117</v>
      </c>
      <c r="D94" s="175"/>
      <c r="E94" s="175"/>
      <c r="F94" s="175"/>
      <c r="G94" s="175"/>
      <c r="H94" s="175"/>
      <c r="I94" s="175"/>
      <c r="J94" s="176" t="s">
        <v>118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119</v>
      </c>
      <c r="D96" s="39"/>
      <c r="E96" s="39"/>
      <c r="F96" s="39"/>
      <c r="G96" s="39"/>
      <c r="H96" s="39"/>
      <c r="I96" s="39"/>
      <c r="J96" s="109">
        <f>J119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120</v>
      </c>
    </row>
    <row r="97" s="9" customFormat="1" ht="24.96" customHeight="1">
      <c r="A97" s="9"/>
      <c r="B97" s="178"/>
      <c r="C97" s="179"/>
      <c r="D97" s="180" t="s">
        <v>121</v>
      </c>
      <c r="E97" s="181"/>
      <c r="F97" s="181"/>
      <c r="G97" s="181"/>
      <c r="H97" s="181"/>
      <c r="I97" s="181"/>
      <c r="J97" s="182">
        <f>J120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4"/>
      <c r="C98" s="185"/>
      <c r="D98" s="186" t="s">
        <v>198</v>
      </c>
      <c r="E98" s="187"/>
      <c r="F98" s="187"/>
      <c r="G98" s="187"/>
      <c r="H98" s="187"/>
      <c r="I98" s="187"/>
      <c r="J98" s="188">
        <f>J121</f>
        <v>0</v>
      </c>
      <c r="K98" s="185"/>
      <c r="L98" s="18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4"/>
      <c r="C99" s="185"/>
      <c r="D99" s="186" t="s">
        <v>205</v>
      </c>
      <c r="E99" s="187"/>
      <c r="F99" s="187"/>
      <c r="G99" s="187"/>
      <c r="H99" s="187"/>
      <c r="I99" s="187"/>
      <c r="J99" s="188">
        <f>J157</f>
        <v>0</v>
      </c>
      <c r="K99" s="185"/>
      <c r="L99" s="18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2" customFormat="1" ht="21.84" customHeight="1">
      <c r="A100" s="37"/>
      <c r="B100" s="38"/>
      <c r="C100" s="39"/>
      <c r="D100" s="39"/>
      <c r="E100" s="39"/>
      <c r="F100" s="39"/>
      <c r="G100" s="39"/>
      <c r="H100" s="39"/>
      <c r="I100" s="39"/>
      <c r="J100" s="39"/>
      <c r="K100" s="39"/>
      <c r="L100" s="62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</row>
    <row r="101" s="2" customFormat="1" ht="6.96" customHeight="1">
      <c r="A101" s="37"/>
      <c r="B101" s="65"/>
      <c r="C101" s="66"/>
      <c r="D101" s="66"/>
      <c r="E101" s="66"/>
      <c r="F101" s="66"/>
      <c r="G101" s="66"/>
      <c r="H101" s="66"/>
      <c r="I101" s="66"/>
      <c r="J101" s="66"/>
      <c r="K101" s="66"/>
      <c r="L101" s="62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</row>
    <row r="105" s="2" customFormat="1" ht="6.96" customHeight="1">
      <c r="A105" s="37"/>
      <c r="B105" s="67"/>
      <c r="C105" s="68"/>
      <c r="D105" s="68"/>
      <c r="E105" s="68"/>
      <c r="F105" s="68"/>
      <c r="G105" s="68"/>
      <c r="H105" s="68"/>
      <c r="I105" s="68"/>
      <c r="J105" s="68"/>
      <c r="K105" s="68"/>
      <c r="L105" s="62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24.96" customHeight="1">
      <c r="A106" s="37"/>
      <c r="B106" s="38"/>
      <c r="C106" s="22" t="s">
        <v>124</v>
      </c>
      <c r="D106" s="39"/>
      <c r="E106" s="39"/>
      <c r="F106" s="39"/>
      <c r="G106" s="39"/>
      <c r="H106" s="39"/>
      <c r="I106" s="39"/>
      <c r="J106" s="39"/>
      <c r="K106" s="39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6.96" customHeight="1">
      <c r="A107" s="37"/>
      <c r="B107" s="38"/>
      <c r="C107" s="39"/>
      <c r="D107" s="39"/>
      <c r="E107" s="39"/>
      <c r="F107" s="39"/>
      <c r="G107" s="39"/>
      <c r="H107" s="39"/>
      <c r="I107" s="39"/>
      <c r="J107" s="39"/>
      <c r="K107" s="39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12" customHeight="1">
      <c r="A108" s="37"/>
      <c r="B108" s="38"/>
      <c r="C108" s="31" t="s">
        <v>16</v>
      </c>
      <c r="D108" s="39"/>
      <c r="E108" s="39"/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6.5" customHeight="1">
      <c r="A109" s="37"/>
      <c r="B109" s="38"/>
      <c r="C109" s="39"/>
      <c r="D109" s="39"/>
      <c r="E109" s="173" t="str">
        <f>E7</f>
        <v>Rekonstrukce sidliště Spáleniště, II.etapa, Cheb - rozpočet</v>
      </c>
      <c r="F109" s="31"/>
      <c r="G109" s="31"/>
      <c r="H109" s="31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2" customHeight="1">
      <c r="A110" s="37"/>
      <c r="B110" s="38"/>
      <c r="C110" s="31" t="s">
        <v>114</v>
      </c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6.5" customHeight="1">
      <c r="A111" s="37"/>
      <c r="B111" s="38"/>
      <c r="C111" s="39"/>
      <c r="D111" s="39"/>
      <c r="E111" s="75" t="str">
        <f>E9</f>
        <v>801_04 - Založení trávníku</v>
      </c>
      <c r="F111" s="39"/>
      <c r="G111" s="39"/>
      <c r="H111" s="39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6.96" customHeight="1">
      <c r="A112" s="37"/>
      <c r="B112" s="38"/>
      <c r="C112" s="39"/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31" t="s">
        <v>20</v>
      </c>
      <c r="D113" s="39"/>
      <c r="E113" s="39"/>
      <c r="F113" s="26" t="str">
        <f>F12</f>
        <v xml:space="preserve"> </v>
      </c>
      <c r="G113" s="39"/>
      <c r="H113" s="39"/>
      <c r="I113" s="31" t="s">
        <v>22</v>
      </c>
      <c r="J113" s="78" t="str">
        <f>IF(J12="","",J12)</f>
        <v>10. 10. 2025</v>
      </c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5.15" customHeight="1">
      <c r="A115" s="37"/>
      <c r="B115" s="38"/>
      <c r="C115" s="31" t="s">
        <v>24</v>
      </c>
      <c r="D115" s="39"/>
      <c r="E115" s="39"/>
      <c r="F115" s="26" t="str">
        <f>E15</f>
        <v xml:space="preserve"> </v>
      </c>
      <c r="G115" s="39"/>
      <c r="H115" s="39"/>
      <c r="I115" s="31" t="s">
        <v>29</v>
      </c>
      <c r="J115" s="35" t="str">
        <f>E21</f>
        <v xml:space="preserve"> </v>
      </c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5.15" customHeight="1">
      <c r="A116" s="37"/>
      <c r="B116" s="38"/>
      <c r="C116" s="31" t="s">
        <v>27</v>
      </c>
      <c r="D116" s="39"/>
      <c r="E116" s="39"/>
      <c r="F116" s="26" t="str">
        <f>IF(E18="","",E18)</f>
        <v>Vyplň údaj</v>
      </c>
      <c r="G116" s="39"/>
      <c r="H116" s="39"/>
      <c r="I116" s="31" t="s">
        <v>30</v>
      </c>
      <c r="J116" s="35" t="str">
        <f>E24</f>
        <v xml:space="preserve"> </v>
      </c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0.32" customHeight="1">
      <c r="A117" s="37"/>
      <c r="B117" s="38"/>
      <c r="C117" s="39"/>
      <c r="D117" s="39"/>
      <c r="E117" s="39"/>
      <c r="F117" s="39"/>
      <c r="G117" s="39"/>
      <c r="H117" s="39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11" customFormat="1" ht="29.28" customHeight="1">
      <c r="A118" s="190"/>
      <c r="B118" s="191"/>
      <c r="C118" s="192" t="s">
        <v>125</v>
      </c>
      <c r="D118" s="193" t="s">
        <v>57</v>
      </c>
      <c r="E118" s="193" t="s">
        <v>53</v>
      </c>
      <c r="F118" s="193" t="s">
        <v>54</v>
      </c>
      <c r="G118" s="193" t="s">
        <v>126</v>
      </c>
      <c r="H118" s="193" t="s">
        <v>127</v>
      </c>
      <c r="I118" s="193" t="s">
        <v>128</v>
      </c>
      <c r="J118" s="194" t="s">
        <v>118</v>
      </c>
      <c r="K118" s="195" t="s">
        <v>129</v>
      </c>
      <c r="L118" s="196"/>
      <c r="M118" s="99" t="s">
        <v>1</v>
      </c>
      <c r="N118" s="100" t="s">
        <v>36</v>
      </c>
      <c r="O118" s="100" t="s">
        <v>130</v>
      </c>
      <c r="P118" s="100" t="s">
        <v>131</v>
      </c>
      <c r="Q118" s="100" t="s">
        <v>132</v>
      </c>
      <c r="R118" s="100" t="s">
        <v>133</v>
      </c>
      <c r="S118" s="100" t="s">
        <v>134</v>
      </c>
      <c r="T118" s="101" t="s">
        <v>135</v>
      </c>
      <c r="U118" s="190"/>
      <c r="V118" s="190"/>
      <c r="W118" s="190"/>
      <c r="X118" s="190"/>
      <c r="Y118" s="190"/>
      <c r="Z118" s="190"/>
      <c r="AA118" s="190"/>
      <c r="AB118" s="190"/>
      <c r="AC118" s="190"/>
      <c r="AD118" s="190"/>
      <c r="AE118" s="190"/>
    </row>
    <row r="119" s="2" customFormat="1" ht="22.8" customHeight="1">
      <c r="A119" s="37"/>
      <c r="B119" s="38"/>
      <c r="C119" s="106" t="s">
        <v>136</v>
      </c>
      <c r="D119" s="39"/>
      <c r="E119" s="39"/>
      <c r="F119" s="39"/>
      <c r="G119" s="39"/>
      <c r="H119" s="39"/>
      <c r="I119" s="39"/>
      <c r="J119" s="197">
        <f>BK119</f>
        <v>0</v>
      </c>
      <c r="K119" s="39"/>
      <c r="L119" s="43"/>
      <c r="M119" s="102"/>
      <c r="N119" s="198"/>
      <c r="O119" s="103"/>
      <c r="P119" s="199">
        <f>P120</f>
        <v>0</v>
      </c>
      <c r="Q119" s="103"/>
      <c r="R119" s="199">
        <f>R120</f>
        <v>0</v>
      </c>
      <c r="S119" s="103"/>
      <c r="T119" s="200">
        <f>T120</f>
        <v>0</v>
      </c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T119" s="16" t="s">
        <v>71</v>
      </c>
      <c r="AU119" s="16" t="s">
        <v>120</v>
      </c>
      <c r="BK119" s="201">
        <f>BK120</f>
        <v>0</v>
      </c>
    </row>
    <row r="120" s="12" customFormat="1" ht="25.92" customHeight="1">
      <c r="A120" s="12"/>
      <c r="B120" s="202"/>
      <c r="C120" s="203"/>
      <c r="D120" s="204" t="s">
        <v>71</v>
      </c>
      <c r="E120" s="205" t="s">
        <v>137</v>
      </c>
      <c r="F120" s="205" t="s">
        <v>138</v>
      </c>
      <c r="G120" s="203"/>
      <c r="H120" s="203"/>
      <c r="I120" s="206"/>
      <c r="J120" s="207">
        <f>BK120</f>
        <v>0</v>
      </c>
      <c r="K120" s="203"/>
      <c r="L120" s="208"/>
      <c r="M120" s="209"/>
      <c r="N120" s="210"/>
      <c r="O120" s="210"/>
      <c r="P120" s="211">
        <f>P121+P157</f>
        <v>0</v>
      </c>
      <c r="Q120" s="210"/>
      <c r="R120" s="211">
        <f>R121+R157</f>
        <v>0</v>
      </c>
      <c r="S120" s="210"/>
      <c r="T120" s="212">
        <f>T121+T157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13" t="s">
        <v>80</v>
      </c>
      <c r="AT120" s="214" t="s">
        <v>71</v>
      </c>
      <c r="AU120" s="214" t="s">
        <v>72</v>
      </c>
      <c r="AY120" s="213" t="s">
        <v>139</v>
      </c>
      <c r="BK120" s="215">
        <f>BK121+BK157</f>
        <v>0</v>
      </c>
    </row>
    <row r="121" s="12" customFormat="1" ht="22.8" customHeight="1">
      <c r="A121" s="12"/>
      <c r="B121" s="202"/>
      <c r="C121" s="203"/>
      <c r="D121" s="204" t="s">
        <v>71</v>
      </c>
      <c r="E121" s="216" t="s">
        <v>80</v>
      </c>
      <c r="F121" s="216" t="s">
        <v>210</v>
      </c>
      <c r="G121" s="203"/>
      <c r="H121" s="203"/>
      <c r="I121" s="206"/>
      <c r="J121" s="217">
        <f>BK121</f>
        <v>0</v>
      </c>
      <c r="K121" s="203"/>
      <c r="L121" s="208"/>
      <c r="M121" s="209"/>
      <c r="N121" s="210"/>
      <c r="O121" s="210"/>
      <c r="P121" s="211">
        <f>SUM(P122:P156)</f>
        <v>0</v>
      </c>
      <c r="Q121" s="210"/>
      <c r="R121" s="211">
        <f>SUM(R122:R156)</f>
        <v>0</v>
      </c>
      <c r="S121" s="210"/>
      <c r="T121" s="212">
        <f>SUM(T122:T156)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13" t="s">
        <v>80</v>
      </c>
      <c r="AT121" s="214" t="s">
        <v>71</v>
      </c>
      <c r="AU121" s="214" t="s">
        <v>80</v>
      </c>
      <c r="AY121" s="213" t="s">
        <v>139</v>
      </c>
      <c r="BK121" s="215">
        <f>SUM(BK122:BK156)</f>
        <v>0</v>
      </c>
    </row>
    <row r="122" s="2" customFormat="1" ht="37.8" customHeight="1">
      <c r="A122" s="37"/>
      <c r="B122" s="38"/>
      <c r="C122" s="218" t="s">
        <v>80</v>
      </c>
      <c r="D122" s="218" t="s">
        <v>142</v>
      </c>
      <c r="E122" s="219" t="s">
        <v>1609</v>
      </c>
      <c r="F122" s="220" t="s">
        <v>1610</v>
      </c>
      <c r="G122" s="221" t="s">
        <v>213</v>
      </c>
      <c r="H122" s="222">
        <v>3951.5</v>
      </c>
      <c r="I122" s="223"/>
      <c r="J122" s="224">
        <f>ROUND(I122*H122,2)</f>
        <v>0</v>
      </c>
      <c r="K122" s="225"/>
      <c r="L122" s="43"/>
      <c r="M122" s="226" t="s">
        <v>1</v>
      </c>
      <c r="N122" s="227" t="s">
        <v>37</v>
      </c>
      <c r="O122" s="90"/>
      <c r="P122" s="228">
        <f>O122*H122</f>
        <v>0</v>
      </c>
      <c r="Q122" s="228">
        <v>0</v>
      </c>
      <c r="R122" s="228">
        <f>Q122*H122</f>
        <v>0</v>
      </c>
      <c r="S122" s="228">
        <v>0</v>
      </c>
      <c r="T122" s="229">
        <f>S122*H122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R122" s="230" t="s">
        <v>146</v>
      </c>
      <c r="AT122" s="230" t="s">
        <v>142</v>
      </c>
      <c r="AU122" s="230" t="s">
        <v>82</v>
      </c>
      <c r="AY122" s="16" t="s">
        <v>139</v>
      </c>
      <c r="BE122" s="231">
        <f>IF(N122="základní",J122,0)</f>
        <v>0</v>
      </c>
      <c r="BF122" s="231">
        <f>IF(N122="snížená",J122,0)</f>
        <v>0</v>
      </c>
      <c r="BG122" s="231">
        <f>IF(N122="zákl. přenesená",J122,0)</f>
        <v>0</v>
      </c>
      <c r="BH122" s="231">
        <f>IF(N122="sníž. přenesená",J122,0)</f>
        <v>0</v>
      </c>
      <c r="BI122" s="231">
        <f>IF(N122="nulová",J122,0)</f>
        <v>0</v>
      </c>
      <c r="BJ122" s="16" t="s">
        <v>80</v>
      </c>
      <c r="BK122" s="231">
        <f>ROUND(I122*H122,2)</f>
        <v>0</v>
      </c>
      <c r="BL122" s="16" t="s">
        <v>146</v>
      </c>
      <c r="BM122" s="230" t="s">
        <v>82</v>
      </c>
    </row>
    <row r="123" s="2" customFormat="1" ht="16.5" customHeight="1">
      <c r="A123" s="37"/>
      <c r="B123" s="38"/>
      <c r="C123" s="260" t="s">
        <v>82</v>
      </c>
      <c r="D123" s="260" t="s">
        <v>278</v>
      </c>
      <c r="E123" s="261" t="s">
        <v>1611</v>
      </c>
      <c r="F123" s="262" t="s">
        <v>1612</v>
      </c>
      <c r="G123" s="263" t="s">
        <v>949</v>
      </c>
      <c r="H123" s="264">
        <v>118.545</v>
      </c>
      <c r="I123" s="265"/>
      <c r="J123" s="266">
        <f>ROUND(I123*H123,2)</f>
        <v>0</v>
      </c>
      <c r="K123" s="267"/>
      <c r="L123" s="268"/>
      <c r="M123" s="269" t="s">
        <v>1</v>
      </c>
      <c r="N123" s="270" t="s">
        <v>37</v>
      </c>
      <c r="O123" s="90"/>
      <c r="P123" s="228">
        <f>O123*H123</f>
        <v>0</v>
      </c>
      <c r="Q123" s="228">
        <v>0</v>
      </c>
      <c r="R123" s="228">
        <f>Q123*H123</f>
        <v>0</v>
      </c>
      <c r="S123" s="228">
        <v>0</v>
      </c>
      <c r="T123" s="229">
        <f>S123*H123</f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R123" s="230" t="s">
        <v>159</v>
      </c>
      <c r="AT123" s="230" t="s">
        <v>278</v>
      </c>
      <c r="AU123" s="230" t="s">
        <v>82</v>
      </c>
      <c r="AY123" s="16" t="s">
        <v>139</v>
      </c>
      <c r="BE123" s="231">
        <f>IF(N123="základní",J123,0)</f>
        <v>0</v>
      </c>
      <c r="BF123" s="231">
        <f>IF(N123="snížená",J123,0)</f>
        <v>0</v>
      </c>
      <c r="BG123" s="231">
        <f>IF(N123="zákl. přenesená",J123,0)</f>
        <v>0</v>
      </c>
      <c r="BH123" s="231">
        <f>IF(N123="sníž. přenesená",J123,0)</f>
        <v>0</v>
      </c>
      <c r="BI123" s="231">
        <f>IF(N123="nulová",J123,0)</f>
        <v>0</v>
      </c>
      <c r="BJ123" s="16" t="s">
        <v>80</v>
      </c>
      <c r="BK123" s="231">
        <f>ROUND(I123*H123,2)</f>
        <v>0</v>
      </c>
      <c r="BL123" s="16" t="s">
        <v>146</v>
      </c>
      <c r="BM123" s="230" t="s">
        <v>146</v>
      </c>
    </row>
    <row r="124" s="13" customFormat="1">
      <c r="A124" s="13"/>
      <c r="B124" s="237"/>
      <c r="C124" s="238"/>
      <c r="D124" s="239" t="s">
        <v>214</v>
      </c>
      <c r="E124" s="240" t="s">
        <v>1</v>
      </c>
      <c r="F124" s="241" t="s">
        <v>1613</v>
      </c>
      <c r="G124" s="238"/>
      <c r="H124" s="242">
        <v>118.545</v>
      </c>
      <c r="I124" s="243"/>
      <c r="J124" s="238"/>
      <c r="K124" s="238"/>
      <c r="L124" s="244"/>
      <c r="M124" s="245"/>
      <c r="N124" s="246"/>
      <c r="O124" s="246"/>
      <c r="P124" s="246"/>
      <c r="Q124" s="246"/>
      <c r="R124" s="246"/>
      <c r="S124" s="246"/>
      <c r="T124" s="247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48" t="s">
        <v>214</v>
      </c>
      <c r="AU124" s="248" t="s">
        <v>82</v>
      </c>
      <c r="AV124" s="13" t="s">
        <v>82</v>
      </c>
      <c r="AW124" s="13" t="s">
        <v>216</v>
      </c>
      <c r="AX124" s="13" t="s">
        <v>72</v>
      </c>
      <c r="AY124" s="248" t="s">
        <v>139</v>
      </c>
    </row>
    <row r="125" s="14" customFormat="1">
      <c r="A125" s="14"/>
      <c r="B125" s="249"/>
      <c r="C125" s="250"/>
      <c r="D125" s="239" t="s">
        <v>214</v>
      </c>
      <c r="E125" s="251" t="s">
        <v>1</v>
      </c>
      <c r="F125" s="252" t="s">
        <v>217</v>
      </c>
      <c r="G125" s="250"/>
      <c r="H125" s="253">
        <v>118.545</v>
      </c>
      <c r="I125" s="254"/>
      <c r="J125" s="250"/>
      <c r="K125" s="250"/>
      <c r="L125" s="255"/>
      <c r="M125" s="256"/>
      <c r="N125" s="257"/>
      <c r="O125" s="257"/>
      <c r="P125" s="257"/>
      <c r="Q125" s="257"/>
      <c r="R125" s="257"/>
      <c r="S125" s="257"/>
      <c r="T125" s="258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59" t="s">
        <v>214</v>
      </c>
      <c r="AU125" s="259" t="s">
        <v>82</v>
      </c>
      <c r="AV125" s="14" t="s">
        <v>146</v>
      </c>
      <c r="AW125" s="14" t="s">
        <v>216</v>
      </c>
      <c r="AX125" s="14" t="s">
        <v>80</v>
      </c>
      <c r="AY125" s="259" t="s">
        <v>139</v>
      </c>
    </row>
    <row r="126" s="2" customFormat="1" ht="37.8" customHeight="1">
      <c r="A126" s="37"/>
      <c r="B126" s="38"/>
      <c r="C126" s="218" t="s">
        <v>152</v>
      </c>
      <c r="D126" s="218" t="s">
        <v>142</v>
      </c>
      <c r="E126" s="219" t="s">
        <v>1614</v>
      </c>
      <c r="F126" s="220" t="s">
        <v>1615</v>
      </c>
      <c r="G126" s="221" t="s">
        <v>213</v>
      </c>
      <c r="H126" s="222">
        <v>7903</v>
      </c>
      <c r="I126" s="223"/>
      <c r="J126" s="224">
        <f>ROUND(I126*H126,2)</f>
        <v>0</v>
      </c>
      <c r="K126" s="225"/>
      <c r="L126" s="43"/>
      <c r="M126" s="226" t="s">
        <v>1</v>
      </c>
      <c r="N126" s="227" t="s">
        <v>37</v>
      </c>
      <c r="O126" s="90"/>
      <c r="P126" s="228">
        <f>O126*H126</f>
        <v>0</v>
      </c>
      <c r="Q126" s="228">
        <v>0</v>
      </c>
      <c r="R126" s="228">
        <f>Q126*H126</f>
        <v>0</v>
      </c>
      <c r="S126" s="228">
        <v>0</v>
      </c>
      <c r="T126" s="229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30" t="s">
        <v>146</v>
      </c>
      <c r="AT126" s="230" t="s">
        <v>142</v>
      </c>
      <c r="AU126" s="230" t="s">
        <v>82</v>
      </c>
      <c r="AY126" s="16" t="s">
        <v>139</v>
      </c>
      <c r="BE126" s="231">
        <f>IF(N126="základní",J126,0)</f>
        <v>0</v>
      </c>
      <c r="BF126" s="231">
        <f>IF(N126="snížená",J126,0)</f>
        <v>0</v>
      </c>
      <c r="BG126" s="231">
        <f>IF(N126="zákl. přenesená",J126,0)</f>
        <v>0</v>
      </c>
      <c r="BH126" s="231">
        <f>IF(N126="sníž. přenesená",J126,0)</f>
        <v>0</v>
      </c>
      <c r="BI126" s="231">
        <f>IF(N126="nulová",J126,0)</f>
        <v>0</v>
      </c>
      <c r="BJ126" s="16" t="s">
        <v>80</v>
      </c>
      <c r="BK126" s="231">
        <f>ROUND(I126*H126,2)</f>
        <v>0</v>
      </c>
      <c r="BL126" s="16" t="s">
        <v>146</v>
      </c>
      <c r="BM126" s="230" t="s">
        <v>155</v>
      </c>
    </row>
    <row r="127" s="2" customFormat="1" ht="16.5" customHeight="1">
      <c r="A127" s="37"/>
      <c r="B127" s="38"/>
      <c r="C127" s="260" t="s">
        <v>146</v>
      </c>
      <c r="D127" s="260" t="s">
        <v>278</v>
      </c>
      <c r="E127" s="261" t="s">
        <v>1616</v>
      </c>
      <c r="F127" s="262" t="s">
        <v>1617</v>
      </c>
      <c r="G127" s="263" t="s">
        <v>244</v>
      </c>
      <c r="H127" s="264">
        <v>395.14999999999998</v>
      </c>
      <c r="I127" s="265"/>
      <c r="J127" s="266">
        <f>ROUND(I127*H127,2)</f>
        <v>0</v>
      </c>
      <c r="K127" s="267"/>
      <c r="L127" s="268"/>
      <c r="M127" s="269" t="s">
        <v>1</v>
      </c>
      <c r="N127" s="270" t="s">
        <v>37</v>
      </c>
      <c r="O127" s="90"/>
      <c r="P127" s="228">
        <f>O127*H127</f>
        <v>0</v>
      </c>
      <c r="Q127" s="228">
        <v>0</v>
      </c>
      <c r="R127" s="228">
        <f>Q127*H127</f>
        <v>0</v>
      </c>
      <c r="S127" s="228">
        <v>0</v>
      </c>
      <c r="T127" s="229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30" t="s">
        <v>159</v>
      </c>
      <c r="AT127" s="230" t="s">
        <v>278</v>
      </c>
      <c r="AU127" s="230" t="s">
        <v>82</v>
      </c>
      <c r="AY127" s="16" t="s">
        <v>139</v>
      </c>
      <c r="BE127" s="231">
        <f>IF(N127="základní",J127,0)</f>
        <v>0</v>
      </c>
      <c r="BF127" s="231">
        <f>IF(N127="snížená",J127,0)</f>
        <v>0</v>
      </c>
      <c r="BG127" s="231">
        <f>IF(N127="zákl. přenesená",J127,0)</f>
        <v>0</v>
      </c>
      <c r="BH127" s="231">
        <f>IF(N127="sníž. přenesená",J127,0)</f>
        <v>0</v>
      </c>
      <c r="BI127" s="231">
        <f>IF(N127="nulová",J127,0)</f>
        <v>0</v>
      </c>
      <c r="BJ127" s="16" t="s">
        <v>80</v>
      </c>
      <c r="BK127" s="231">
        <f>ROUND(I127*H127,2)</f>
        <v>0</v>
      </c>
      <c r="BL127" s="16" t="s">
        <v>146</v>
      </c>
      <c r="BM127" s="230" t="s">
        <v>159</v>
      </c>
    </row>
    <row r="128" s="13" customFormat="1">
      <c r="A128" s="13"/>
      <c r="B128" s="237"/>
      <c r="C128" s="238"/>
      <c r="D128" s="239" t="s">
        <v>214</v>
      </c>
      <c r="E128" s="240" t="s">
        <v>1</v>
      </c>
      <c r="F128" s="241" t="s">
        <v>1618</v>
      </c>
      <c r="G128" s="238"/>
      <c r="H128" s="242">
        <v>395.15000000000003</v>
      </c>
      <c r="I128" s="243"/>
      <c r="J128" s="238"/>
      <c r="K128" s="238"/>
      <c r="L128" s="244"/>
      <c r="M128" s="245"/>
      <c r="N128" s="246"/>
      <c r="O128" s="246"/>
      <c r="P128" s="246"/>
      <c r="Q128" s="246"/>
      <c r="R128" s="246"/>
      <c r="S128" s="246"/>
      <c r="T128" s="247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48" t="s">
        <v>214</v>
      </c>
      <c r="AU128" s="248" t="s">
        <v>82</v>
      </c>
      <c r="AV128" s="13" t="s">
        <v>82</v>
      </c>
      <c r="AW128" s="13" t="s">
        <v>216</v>
      </c>
      <c r="AX128" s="13" t="s">
        <v>72</v>
      </c>
      <c r="AY128" s="248" t="s">
        <v>139</v>
      </c>
    </row>
    <row r="129" s="14" customFormat="1">
      <c r="A129" s="14"/>
      <c r="B129" s="249"/>
      <c r="C129" s="250"/>
      <c r="D129" s="239" t="s">
        <v>214</v>
      </c>
      <c r="E129" s="251" t="s">
        <v>1</v>
      </c>
      <c r="F129" s="252" t="s">
        <v>217</v>
      </c>
      <c r="G129" s="250"/>
      <c r="H129" s="253">
        <v>395.15000000000003</v>
      </c>
      <c r="I129" s="254"/>
      <c r="J129" s="250"/>
      <c r="K129" s="250"/>
      <c r="L129" s="255"/>
      <c r="M129" s="256"/>
      <c r="N129" s="257"/>
      <c r="O129" s="257"/>
      <c r="P129" s="257"/>
      <c r="Q129" s="257"/>
      <c r="R129" s="257"/>
      <c r="S129" s="257"/>
      <c r="T129" s="258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59" t="s">
        <v>214</v>
      </c>
      <c r="AU129" s="259" t="s">
        <v>82</v>
      </c>
      <c r="AV129" s="14" t="s">
        <v>146</v>
      </c>
      <c r="AW129" s="14" t="s">
        <v>216</v>
      </c>
      <c r="AX129" s="14" t="s">
        <v>80</v>
      </c>
      <c r="AY129" s="259" t="s">
        <v>139</v>
      </c>
    </row>
    <row r="130" s="2" customFormat="1" ht="24.15" customHeight="1">
      <c r="A130" s="37"/>
      <c r="B130" s="38"/>
      <c r="C130" s="218" t="s">
        <v>151</v>
      </c>
      <c r="D130" s="218" t="s">
        <v>142</v>
      </c>
      <c r="E130" s="219" t="s">
        <v>1534</v>
      </c>
      <c r="F130" s="220" t="s">
        <v>1535</v>
      </c>
      <c r="G130" s="221" t="s">
        <v>213</v>
      </c>
      <c r="H130" s="222">
        <v>7903</v>
      </c>
      <c r="I130" s="223"/>
      <c r="J130" s="224">
        <f>ROUND(I130*H130,2)</f>
        <v>0</v>
      </c>
      <c r="K130" s="225"/>
      <c r="L130" s="43"/>
      <c r="M130" s="226" t="s">
        <v>1</v>
      </c>
      <c r="N130" s="227" t="s">
        <v>37</v>
      </c>
      <c r="O130" s="90"/>
      <c r="P130" s="228">
        <f>O130*H130</f>
        <v>0</v>
      </c>
      <c r="Q130" s="228">
        <v>0</v>
      </c>
      <c r="R130" s="228">
        <f>Q130*H130</f>
        <v>0</v>
      </c>
      <c r="S130" s="228">
        <v>0</v>
      </c>
      <c r="T130" s="229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30" t="s">
        <v>146</v>
      </c>
      <c r="AT130" s="230" t="s">
        <v>142</v>
      </c>
      <c r="AU130" s="230" t="s">
        <v>82</v>
      </c>
      <c r="AY130" s="16" t="s">
        <v>139</v>
      </c>
      <c r="BE130" s="231">
        <f>IF(N130="základní",J130,0)</f>
        <v>0</v>
      </c>
      <c r="BF130" s="231">
        <f>IF(N130="snížená",J130,0)</f>
        <v>0</v>
      </c>
      <c r="BG130" s="231">
        <f>IF(N130="zákl. přenesená",J130,0)</f>
        <v>0</v>
      </c>
      <c r="BH130" s="231">
        <f>IF(N130="sníž. přenesená",J130,0)</f>
        <v>0</v>
      </c>
      <c r="BI130" s="231">
        <f>IF(N130="nulová",J130,0)</f>
        <v>0</v>
      </c>
      <c r="BJ130" s="16" t="s">
        <v>80</v>
      </c>
      <c r="BK130" s="231">
        <f>ROUND(I130*H130,2)</f>
        <v>0</v>
      </c>
      <c r="BL130" s="16" t="s">
        <v>146</v>
      </c>
      <c r="BM130" s="230" t="s">
        <v>162</v>
      </c>
    </row>
    <row r="131" s="13" customFormat="1">
      <c r="A131" s="13"/>
      <c r="B131" s="237"/>
      <c r="C131" s="238"/>
      <c r="D131" s="239" t="s">
        <v>214</v>
      </c>
      <c r="E131" s="240" t="s">
        <v>1</v>
      </c>
      <c r="F131" s="241" t="s">
        <v>1619</v>
      </c>
      <c r="G131" s="238"/>
      <c r="H131" s="242">
        <v>7903</v>
      </c>
      <c r="I131" s="243"/>
      <c r="J131" s="238"/>
      <c r="K131" s="238"/>
      <c r="L131" s="244"/>
      <c r="M131" s="245"/>
      <c r="N131" s="246"/>
      <c r="O131" s="246"/>
      <c r="P131" s="246"/>
      <c r="Q131" s="246"/>
      <c r="R131" s="246"/>
      <c r="S131" s="246"/>
      <c r="T131" s="247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8" t="s">
        <v>214</v>
      </c>
      <c r="AU131" s="248" t="s">
        <v>82</v>
      </c>
      <c r="AV131" s="13" t="s">
        <v>82</v>
      </c>
      <c r="AW131" s="13" t="s">
        <v>216</v>
      </c>
      <c r="AX131" s="13" t="s">
        <v>72</v>
      </c>
      <c r="AY131" s="248" t="s">
        <v>139</v>
      </c>
    </row>
    <row r="132" s="14" customFormat="1">
      <c r="A132" s="14"/>
      <c r="B132" s="249"/>
      <c r="C132" s="250"/>
      <c r="D132" s="239" t="s">
        <v>214</v>
      </c>
      <c r="E132" s="251" t="s">
        <v>1</v>
      </c>
      <c r="F132" s="252" t="s">
        <v>217</v>
      </c>
      <c r="G132" s="250"/>
      <c r="H132" s="253">
        <v>7903</v>
      </c>
      <c r="I132" s="254"/>
      <c r="J132" s="250"/>
      <c r="K132" s="250"/>
      <c r="L132" s="255"/>
      <c r="M132" s="256"/>
      <c r="N132" s="257"/>
      <c r="O132" s="257"/>
      <c r="P132" s="257"/>
      <c r="Q132" s="257"/>
      <c r="R132" s="257"/>
      <c r="S132" s="257"/>
      <c r="T132" s="258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59" t="s">
        <v>214</v>
      </c>
      <c r="AU132" s="259" t="s">
        <v>82</v>
      </c>
      <c r="AV132" s="14" t="s">
        <v>146</v>
      </c>
      <c r="AW132" s="14" t="s">
        <v>216</v>
      </c>
      <c r="AX132" s="14" t="s">
        <v>80</v>
      </c>
      <c r="AY132" s="259" t="s">
        <v>139</v>
      </c>
    </row>
    <row r="133" s="2" customFormat="1" ht="24.15" customHeight="1">
      <c r="A133" s="37"/>
      <c r="B133" s="38"/>
      <c r="C133" s="218" t="s">
        <v>155</v>
      </c>
      <c r="D133" s="218" t="s">
        <v>142</v>
      </c>
      <c r="E133" s="219" t="s">
        <v>1620</v>
      </c>
      <c r="F133" s="220" t="s">
        <v>1621</v>
      </c>
      <c r="G133" s="221" t="s">
        <v>213</v>
      </c>
      <c r="H133" s="222">
        <v>3951.5</v>
      </c>
      <c r="I133" s="223"/>
      <c r="J133" s="224">
        <f>ROUND(I133*H133,2)</f>
        <v>0</v>
      </c>
      <c r="K133" s="225"/>
      <c r="L133" s="43"/>
      <c r="M133" s="226" t="s">
        <v>1</v>
      </c>
      <c r="N133" s="227" t="s">
        <v>37</v>
      </c>
      <c r="O133" s="90"/>
      <c r="P133" s="228">
        <f>O133*H133</f>
        <v>0</v>
      </c>
      <c r="Q133" s="228">
        <v>0</v>
      </c>
      <c r="R133" s="228">
        <f>Q133*H133</f>
        <v>0</v>
      </c>
      <c r="S133" s="228">
        <v>0</v>
      </c>
      <c r="T133" s="229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30" t="s">
        <v>146</v>
      </c>
      <c r="AT133" s="230" t="s">
        <v>142</v>
      </c>
      <c r="AU133" s="230" t="s">
        <v>82</v>
      </c>
      <c r="AY133" s="16" t="s">
        <v>139</v>
      </c>
      <c r="BE133" s="231">
        <f>IF(N133="základní",J133,0)</f>
        <v>0</v>
      </c>
      <c r="BF133" s="231">
        <f>IF(N133="snížená",J133,0)</f>
        <v>0</v>
      </c>
      <c r="BG133" s="231">
        <f>IF(N133="zákl. přenesená",J133,0)</f>
        <v>0</v>
      </c>
      <c r="BH133" s="231">
        <f>IF(N133="sníž. přenesená",J133,0)</f>
        <v>0</v>
      </c>
      <c r="BI133" s="231">
        <f>IF(N133="nulová",J133,0)</f>
        <v>0</v>
      </c>
      <c r="BJ133" s="16" t="s">
        <v>80</v>
      </c>
      <c r="BK133" s="231">
        <f>ROUND(I133*H133,2)</f>
        <v>0</v>
      </c>
      <c r="BL133" s="16" t="s">
        <v>146</v>
      </c>
      <c r="BM133" s="230" t="s">
        <v>8</v>
      </c>
    </row>
    <row r="134" s="2" customFormat="1" ht="21.75" customHeight="1">
      <c r="A134" s="37"/>
      <c r="B134" s="38"/>
      <c r="C134" s="218" t="s">
        <v>165</v>
      </c>
      <c r="D134" s="218" t="s">
        <v>142</v>
      </c>
      <c r="E134" s="219" t="s">
        <v>1536</v>
      </c>
      <c r="F134" s="220" t="s">
        <v>1537</v>
      </c>
      <c r="G134" s="221" t="s">
        <v>213</v>
      </c>
      <c r="H134" s="222">
        <v>11854.5</v>
      </c>
      <c r="I134" s="223"/>
      <c r="J134" s="224">
        <f>ROUND(I134*H134,2)</f>
        <v>0</v>
      </c>
      <c r="K134" s="225"/>
      <c r="L134" s="43"/>
      <c r="M134" s="226" t="s">
        <v>1</v>
      </c>
      <c r="N134" s="227" t="s">
        <v>37</v>
      </c>
      <c r="O134" s="90"/>
      <c r="P134" s="228">
        <f>O134*H134</f>
        <v>0</v>
      </c>
      <c r="Q134" s="228">
        <v>0</v>
      </c>
      <c r="R134" s="228">
        <f>Q134*H134</f>
        <v>0</v>
      </c>
      <c r="S134" s="228">
        <v>0</v>
      </c>
      <c r="T134" s="229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30" t="s">
        <v>146</v>
      </c>
      <c r="AT134" s="230" t="s">
        <v>142</v>
      </c>
      <c r="AU134" s="230" t="s">
        <v>82</v>
      </c>
      <c r="AY134" s="16" t="s">
        <v>139</v>
      </c>
      <c r="BE134" s="231">
        <f>IF(N134="základní",J134,0)</f>
        <v>0</v>
      </c>
      <c r="BF134" s="231">
        <f>IF(N134="snížená",J134,0)</f>
        <v>0</v>
      </c>
      <c r="BG134" s="231">
        <f>IF(N134="zákl. přenesená",J134,0)</f>
        <v>0</v>
      </c>
      <c r="BH134" s="231">
        <f>IF(N134="sníž. přenesená",J134,0)</f>
        <v>0</v>
      </c>
      <c r="BI134" s="231">
        <f>IF(N134="nulová",J134,0)</f>
        <v>0</v>
      </c>
      <c r="BJ134" s="16" t="s">
        <v>80</v>
      </c>
      <c r="BK134" s="231">
        <f>ROUND(I134*H134,2)</f>
        <v>0</v>
      </c>
      <c r="BL134" s="16" t="s">
        <v>146</v>
      </c>
      <c r="BM134" s="230" t="s">
        <v>168</v>
      </c>
    </row>
    <row r="135" s="13" customFormat="1">
      <c r="A135" s="13"/>
      <c r="B135" s="237"/>
      <c r="C135" s="238"/>
      <c r="D135" s="239" t="s">
        <v>214</v>
      </c>
      <c r="E135" s="240" t="s">
        <v>1</v>
      </c>
      <c r="F135" s="241" t="s">
        <v>1622</v>
      </c>
      <c r="G135" s="238"/>
      <c r="H135" s="242">
        <v>11854.5</v>
      </c>
      <c r="I135" s="243"/>
      <c r="J135" s="238"/>
      <c r="K135" s="238"/>
      <c r="L135" s="244"/>
      <c r="M135" s="245"/>
      <c r="N135" s="246"/>
      <c r="O135" s="246"/>
      <c r="P135" s="246"/>
      <c r="Q135" s="246"/>
      <c r="R135" s="246"/>
      <c r="S135" s="246"/>
      <c r="T135" s="247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8" t="s">
        <v>214</v>
      </c>
      <c r="AU135" s="248" t="s">
        <v>82</v>
      </c>
      <c r="AV135" s="13" t="s">
        <v>82</v>
      </c>
      <c r="AW135" s="13" t="s">
        <v>216</v>
      </c>
      <c r="AX135" s="13" t="s">
        <v>72</v>
      </c>
      <c r="AY135" s="248" t="s">
        <v>139</v>
      </c>
    </row>
    <row r="136" s="14" customFormat="1">
      <c r="A136" s="14"/>
      <c r="B136" s="249"/>
      <c r="C136" s="250"/>
      <c r="D136" s="239" t="s">
        <v>214</v>
      </c>
      <c r="E136" s="251" t="s">
        <v>1</v>
      </c>
      <c r="F136" s="252" t="s">
        <v>217</v>
      </c>
      <c r="G136" s="250"/>
      <c r="H136" s="253">
        <v>11854.5</v>
      </c>
      <c r="I136" s="254"/>
      <c r="J136" s="250"/>
      <c r="K136" s="250"/>
      <c r="L136" s="255"/>
      <c r="M136" s="256"/>
      <c r="N136" s="257"/>
      <c r="O136" s="257"/>
      <c r="P136" s="257"/>
      <c r="Q136" s="257"/>
      <c r="R136" s="257"/>
      <c r="S136" s="257"/>
      <c r="T136" s="258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59" t="s">
        <v>214</v>
      </c>
      <c r="AU136" s="259" t="s">
        <v>82</v>
      </c>
      <c r="AV136" s="14" t="s">
        <v>146</v>
      </c>
      <c r="AW136" s="14" t="s">
        <v>216</v>
      </c>
      <c r="AX136" s="14" t="s">
        <v>80</v>
      </c>
      <c r="AY136" s="259" t="s">
        <v>139</v>
      </c>
    </row>
    <row r="137" s="2" customFormat="1" ht="21.75" customHeight="1">
      <c r="A137" s="37"/>
      <c r="B137" s="38"/>
      <c r="C137" s="218" t="s">
        <v>159</v>
      </c>
      <c r="D137" s="218" t="s">
        <v>142</v>
      </c>
      <c r="E137" s="219" t="s">
        <v>1623</v>
      </c>
      <c r="F137" s="220" t="s">
        <v>1624</v>
      </c>
      <c r="G137" s="221" t="s">
        <v>213</v>
      </c>
      <c r="H137" s="222">
        <v>7903</v>
      </c>
      <c r="I137" s="223"/>
      <c r="J137" s="224">
        <f>ROUND(I137*H137,2)</f>
        <v>0</v>
      </c>
      <c r="K137" s="225"/>
      <c r="L137" s="43"/>
      <c r="M137" s="226" t="s">
        <v>1</v>
      </c>
      <c r="N137" s="227" t="s">
        <v>37</v>
      </c>
      <c r="O137" s="90"/>
      <c r="P137" s="228">
        <f>O137*H137</f>
        <v>0</v>
      </c>
      <c r="Q137" s="228">
        <v>0</v>
      </c>
      <c r="R137" s="228">
        <f>Q137*H137</f>
        <v>0</v>
      </c>
      <c r="S137" s="228">
        <v>0</v>
      </c>
      <c r="T137" s="229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30" t="s">
        <v>146</v>
      </c>
      <c r="AT137" s="230" t="s">
        <v>142</v>
      </c>
      <c r="AU137" s="230" t="s">
        <v>82</v>
      </c>
      <c r="AY137" s="16" t="s">
        <v>139</v>
      </c>
      <c r="BE137" s="231">
        <f>IF(N137="základní",J137,0)</f>
        <v>0</v>
      </c>
      <c r="BF137" s="231">
        <f>IF(N137="snížená",J137,0)</f>
        <v>0</v>
      </c>
      <c r="BG137" s="231">
        <f>IF(N137="zákl. přenesená",J137,0)</f>
        <v>0</v>
      </c>
      <c r="BH137" s="231">
        <f>IF(N137="sníž. přenesená",J137,0)</f>
        <v>0</v>
      </c>
      <c r="BI137" s="231">
        <f>IF(N137="nulová",J137,0)</f>
        <v>0</v>
      </c>
      <c r="BJ137" s="16" t="s">
        <v>80</v>
      </c>
      <c r="BK137" s="231">
        <f>ROUND(I137*H137,2)</f>
        <v>0</v>
      </c>
      <c r="BL137" s="16" t="s">
        <v>146</v>
      </c>
      <c r="BM137" s="230" t="s">
        <v>171</v>
      </c>
    </row>
    <row r="138" s="13" customFormat="1">
      <c r="A138" s="13"/>
      <c r="B138" s="237"/>
      <c r="C138" s="238"/>
      <c r="D138" s="239" t="s">
        <v>214</v>
      </c>
      <c r="E138" s="240" t="s">
        <v>1</v>
      </c>
      <c r="F138" s="241" t="s">
        <v>1619</v>
      </c>
      <c r="G138" s="238"/>
      <c r="H138" s="242">
        <v>7903</v>
      </c>
      <c r="I138" s="243"/>
      <c r="J138" s="238"/>
      <c r="K138" s="238"/>
      <c r="L138" s="244"/>
      <c r="M138" s="245"/>
      <c r="N138" s="246"/>
      <c r="O138" s="246"/>
      <c r="P138" s="246"/>
      <c r="Q138" s="246"/>
      <c r="R138" s="246"/>
      <c r="S138" s="246"/>
      <c r="T138" s="247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8" t="s">
        <v>214</v>
      </c>
      <c r="AU138" s="248" t="s">
        <v>82</v>
      </c>
      <c r="AV138" s="13" t="s">
        <v>82</v>
      </c>
      <c r="AW138" s="13" t="s">
        <v>216</v>
      </c>
      <c r="AX138" s="13" t="s">
        <v>72</v>
      </c>
      <c r="AY138" s="248" t="s">
        <v>139</v>
      </c>
    </row>
    <row r="139" s="14" customFormat="1">
      <c r="A139" s="14"/>
      <c r="B139" s="249"/>
      <c r="C139" s="250"/>
      <c r="D139" s="239" t="s">
        <v>214</v>
      </c>
      <c r="E139" s="251" t="s">
        <v>1</v>
      </c>
      <c r="F139" s="252" t="s">
        <v>217</v>
      </c>
      <c r="G139" s="250"/>
      <c r="H139" s="253">
        <v>7903</v>
      </c>
      <c r="I139" s="254"/>
      <c r="J139" s="250"/>
      <c r="K139" s="250"/>
      <c r="L139" s="255"/>
      <c r="M139" s="256"/>
      <c r="N139" s="257"/>
      <c r="O139" s="257"/>
      <c r="P139" s="257"/>
      <c r="Q139" s="257"/>
      <c r="R139" s="257"/>
      <c r="S139" s="257"/>
      <c r="T139" s="258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59" t="s">
        <v>214</v>
      </c>
      <c r="AU139" s="259" t="s">
        <v>82</v>
      </c>
      <c r="AV139" s="14" t="s">
        <v>146</v>
      </c>
      <c r="AW139" s="14" t="s">
        <v>216</v>
      </c>
      <c r="AX139" s="14" t="s">
        <v>80</v>
      </c>
      <c r="AY139" s="259" t="s">
        <v>139</v>
      </c>
    </row>
    <row r="140" s="2" customFormat="1" ht="49.05" customHeight="1">
      <c r="A140" s="37"/>
      <c r="B140" s="38"/>
      <c r="C140" s="218" t="s">
        <v>140</v>
      </c>
      <c r="D140" s="218" t="s">
        <v>142</v>
      </c>
      <c r="E140" s="219" t="s">
        <v>1625</v>
      </c>
      <c r="F140" s="220" t="s">
        <v>1626</v>
      </c>
      <c r="G140" s="221" t="s">
        <v>213</v>
      </c>
      <c r="H140" s="222">
        <v>3951.5</v>
      </c>
      <c r="I140" s="223"/>
      <c r="J140" s="224">
        <f>ROUND(I140*H140,2)</f>
        <v>0</v>
      </c>
      <c r="K140" s="225"/>
      <c r="L140" s="43"/>
      <c r="M140" s="226" t="s">
        <v>1</v>
      </c>
      <c r="N140" s="227" t="s">
        <v>37</v>
      </c>
      <c r="O140" s="90"/>
      <c r="P140" s="228">
        <f>O140*H140</f>
        <v>0</v>
      </c>
      <c r="Q140" s="228">
        <v>0</v>
      </c>
      <c r="R140" s="228">
        <f>Q140*H140</f>
        <v>0</v>
      </c>
      <c r="S140" s="228">
        <v>0</v>
      </c>
      <c r="T140" s="229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30" t="s">
        <v>146</v>
      </c>
      <c r="AT140" s="230" t="s">
        <v>142</v>
      </c>
      <c r="AU140" s="230" t="s">
        <v>82</v>
      </c>
      <c r="AY140" s="16" t="s">
        <v>139</v>
      </c>
      <c r="BE140" s="231">
        <f>IF(N140="základní",J140,0)</f>
        <v>0</v>
      </c>
      <c r="BF140" s="231">
        <f>IF(N140="snížená",J140,0)</f>
        <v>0</v>
      </c>
      <c r="BG140" s="231">
        <f>IF(N140="zákl. přenesená",J140,0)</f>
        <v>0</v>
      </c>
      <c r="BH140" s="231">
        <f>IF(N140="sníž. přenesená",J140,0)</f>
        <v>0</v>
      </c>
      <c r="BI140" s="231">
        <f>IF(N140="nulová",J140,0)</f>
        <v>0</v>
      </c>
      <c r="BJ140" s="16" t="s">
        <v>80</v>
      </c>
      <c r="BK140" s="231">
        <f>ROUND(I140*H140,2)</f>
        <v>0</v>
      </c>
      <c r="BL140" s="16" t="s">
        <v>146</v>
      </c>
      <c r="BM140" s="230" t="s">
        <v>174</v>
      </c>
    </row>
    <row r="141" s="2" customFormat="1" ht="16.5" customHeight="1">
      <c r="A141" s="37"/>
      <c r="B141" s="38"/>
      <c r="C141" s="260" t="s">
        <v>162</v>
      </c>
      <c r="D141" s="260" t="s">
        <v>278</v>
      </c>
      <c r="E141" s="261" t="s">
        <v>1627</v>
      </c>
      <c r="F141" s="262" t="s">
        <v>1628</v>
      </c>
      <c r="G141" s="263" t="s">
        <v>1629</v>
      </c>
      <c r="H141" s="264">
        <v>1.581</v>
      </c>
      <c r="I141" s="265"/>
      <c r="J141" s="266">
        <f>ROUND(I141*H141,2)</f>
        <v>0</v>
      </c>
      <c r="K141" s="267"/>
      <c r="L141" s="268"/>
      <c r="M141" s="269" t="s">
        <v>1</v>
      </c>
      <c r="N141" s="270" t="s">
        <v>37</v>
      </c>
      <c r="O141" s="90"/>
      <c r="P141" s="228">
        <f>O141*H141</f>
        <v>0</v>
      </c>
      <c r="Q141" s="228">
        <v>0</v>
      </c>
      <c r="R141" s="228">
        <f>Q141*H141</f>
        <v>0</v>
      </c>
      <c r="S141" s="228">
        <v>0</v>
      </c>
      <c r="T141" s="229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30" t="s">
        <v>159</v>
      </c>
      <c r="AT141" s="230" t="s">
        <v>278</v>
      </c>
      <c r="AU141" s="230" t="s">
        <v>82</v>
      </c>
      <c r="AY141" s="16" t="s">
        <v>139</v>
      </c>
      <c r="BE141" s="231">
        <f>IF(N141="základní",J141,0)</f>
        <v>0</v>
      </c>
      <c r="BF141" s="231">
        <f>IF(N141="snížená",J141,0)</f>
        <v>0</v>
      </c>
      <c r="BG141" s="231">
        <f>IF(N141="zákl. přenesená",J141,0)</f>
        <v>0</v>
      </c>
      <c r="BH141" s="231">
        <f>IF(N141="sníž. přenesená",J141,0)</f>
        <v>0</v>
      </c>
      <c r="BI141" s="231">
        <f>IF(N141="nulová",J141,0)</f>
        <v>0</v>
      </c>
      <c r="BJ141" s="16" t="s">
        <v>80</v>
      </c>
      <c r="BK141" s="231">
        <f>ROUND(I141*H141,2)</f>
        <v>0</v>
      </c>
      <c r="BL141" s="16" t="s">
        <v>146</v>
      </c>
      <c r="BM141" s="230" t="s">
        <v>177</v>
      </c>
    </row>
    <row r="142" s="13" customFormat="1">
      <c r="A142" s="13"/>
      <c r="B142" s="237"/>
      <c r="C142" s="238"/>
      <c r="D142" s="239" t="s">
        <v>214</v>
      </c>
      <c r="E142" s="240" t="s">
        <v>1</v>
      </c>
      <c r="F142" s="241" t="s">
        <v>1630</v>
      </c>
      <c r="G142" s="238"/>
      <c r="H142" s="242">
        <v>1.5806</v>
      </c>
      <c r="I142" s="243"/>
      <c r="J142" s="238"/>
      <c r="K142" s="238"/>
      <c r="L142" s="244"/>
      <c r="M142" s="245"/>
      <c r="N142" s="246"/>
      <c r="O142" s="246"/>
      <c r="P142" s="246"/>
      <c r="Q142" s="246"/>
      <c r="R142" s="246"/>
      <c r="S142" s="246"/>
      <c r="T142" s="247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8" t="s">
        <v>214</v>
      </c>
      <c r="AU142" s="248" t="s">
        <v>82</v>
      </c>
      <c r="AV142" s="13" t="s">
        <v>82</v>
      </c>
      <c r="AW142" s="13" t="s">
        <v>216</v>
      </c>
      <c r="AX142" s="13" t="s">
        <v>72</v>
      </c>
      <c r="AY142" s="248" t="s">
        <v>139</v>
      </c>
    </row>
    <row r="143" s="14" customFormat="1">
      <c r="A143" s="14"/>
      <c r="B143" s="249"/>
      <c r="C143" s="250"/>
      <c r="D143" s="239" t="s">
        <v>214</v>
      </c>
      <c r="E143" s="251" t="s">
        <v>1</v>
      </c>
      <c r="F143" s="252" t="s">
        <v>217</v>
      </c>
      <c r="G143" s="250"/>
      <c r="H143" s="253">
        <v>1.5806</v>
      </c>
      <c r="I143" s="254"/>
      <c r="J143" s="250"/>
      <c r="K143" s="250"/>
      <c r="L143" s="255"/>
      <c r="M143" s="256"/>
      <c r="N143" s="257"/>
      <c r="O143" s="257"/>
      <c r="P143" s="257"/>
      <c r="Q143" s="257"/>
      <c r="R143" s="257"/>
      <c r="S143" s="257"/>
      <c r="T143" s="258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59" t="s">
        <v>214</v>
      </c>
      <c r="AU143" s="259" t="s">
        <v>82</v>
      </c>
      <c r="AV143" s="14" t="s">
        <v>146</v>
      </c>
      <c r="AW143" s="14" t="s">
        <v>216</v>
      </c>
      <c r="AX143" s="14" t="s">
        <v>80</v>
      </c>
      <c r="AY143" s="259" t="s">
        <v>139</v>
      </c>
    </row>
    <row r="144" s="2" customFormat="1" ht="33" customHeight="1">
      <c r="A144" s="37"/>
      <c r="B144" s="38"/>
      <c r="C144" s="218" t="s">
        <v>178</v>
      </c>
      <c r="D144" s="218" t="s">
        <v>142</v>
      </c>
      <c r="E144" s="219" t="s">
        <v>1631</v>
      </c>
      <c r="F144" s="220" t="s">
        <v>1632</v>
      </c>
      <c r="G144" s="221" t="s">
        <v>213</v>
      </c>
      <c r="H144" s="222">
        <v>3951.5</v>
      </c>
      <c r="I144" s="223"/>
      <c r="J144" s="224">
        <f>ROUND(I144*H144,2)</f>
        <v>0</v>
      </c>
      <c r="K144" s="225"/>
      <c r="L144" s="43"/>
      <c r="M144" s="226" t="s">
        <v>1</v>
      </c>
      <c r="N144" s="227" t="s">
        <v>37</v>
      </c>
      <c r="O144" s="90"/>
      <c r="P144" s="228">
        <f>O144*H144</f>
        <v>0</v>
      </c>
      <c r="Q144" s="228">
        <v>0</v>
      </c>
      <c r="R144" s="228">
        <f>Q144*H144</f>
        <v>0</v>
      </c>
      <c r="S144" s="228">
        <v>0</v>
      </c>
      <c r="T144" s="229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30" t="s">
        <v>146</v>
      </c>
      <c r="AT144" s="230" t="s">
        <v>142</v>
      </c>
      <c r="AU144" s="230" t="s">
        <v>82</v>
      </c>
      <c r="AY144" s="16" t="s">
        <v>139</v>
      </c>
      <c r="BE144" s="231">
        <f>IF(N144="základní",J144,0)</f>
        <v>0</v>
      </c>
      <c r="BF144" s="231">
        <f>IF(N144="snížená",J144,0)</f>
        <v>0</v>
      </c>
      <c r="BG144" s="231">
        <f>IF(N144="zákl. přenesená",J144,0)</f>
        <v>0</v>
      </c>
      <c r="BH144" s="231">
        <f>IF(N144="sníž. přenesená",J144,0)</f>
        <v>0</v>
      </c>
      <c r="BI144" s="231">
        <f>IF(N144="nulová",J144,0)</f>
        <v>0</v>
      </c>
      <c r="BJ144" s="16" t="s">
        <v>80</v>
      </c>
      <c r="BK144" s="231">
        <f>ROUND(I144*H144,2)</f>
        <v>0</v>
      </c>
      <c r="BL144" s="16" t="s">
        <v>146</v>
      </c>
      <c r="BM144" s="230" t="s">
        <v>181</v>
      </c>
    </row>
    <row r="145" s="2" customFormat="1" ht="16.5" customHeight="1">
      <c r="A145" s="37"/>
      <c r="B145" s="38"/>
      <c r="C145" s="260" t="s">
        <v>8</v>
      </c>
      <c r="D145" s="260" t="s">
        <v>278</v>
      </c>
      <c r="E145" s="261" t="s">
        <v>1633</v>
      </c>
      <c r="F145" s="262" t="s">
        <v>1634</v>
      </c>
      <c r="G145" s="263" t="s">
        <v>1192</v>
      </c>
      <c r="H145" s="264">
        <v>15.805999999999999</v>
      </c>
      <c r="I145" s="265"/>
      <c r="J145" s="266">
        <f>ROUND(I145*H145,2)</f>
        <v>0</v>
      </c>
      <c r="K145" s="267"/>
      <c r="L145" s="268"/>
      <c r="M145" s="269" t="s">
        <v>1</v>
      </c>
      <c r="N145" s="270" t="s">
        <v>37</v>
      </c>
      <c r="O145" s="90"/>
      <c r="P145" s="228">
        <f>O145*H145</f>
        <v>0</v>
      </c>
      <c r="Q145" s="228">
        <v>0</v>
      </c>
      <c r="R145" s="228">
        <f>Q145*H145</f>
        <v>0</v>
      </c>
      <c r="S145" s="228">
        <v>0</v>
      </c>
      <c r="T145" s="229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30" t="s">
        <v>159</v>
      </c>
      <c r="AT145" s="230" t="s">
        <v>278</v>
      </c>
      <c r="AU145" s="230" t="s">
        <v>82</v>
      </c>
      <c r="AY145" s="16" t="s">
        <v>139</v>
      </c>
      <c r="BE145" s="231">
        <f>IF(N145="základní",J145,0)</f>
        <v>0</v>
      </c>
      <c r="BF145" s="231">
        <f>IF(N145="snížená",J145,0)</f>
        <v>0</v>
      </c>
      <c r="BG145" s="231">
        <f>IF(N145="zákl. přenesená",J145,0)</f>
        <v>0</v>
      </c>
      <c r="BH145" s="231">
        <f>IF(N145="sníž. přenesená",J145,0)</f>
        <v>0</v>
      </c>
      <c r="BI145" s="231">
        <f>IF(N145="nulová",J145,0)</f>
        <v>0</v>
      </c>
      <c r="BJ145" s="16" t="s">
        <v>80</v>
      </c>
      <c r="BK145" s="231">
        <f>ROUND(I145*H145,2)</f>
        <v>0</v>
      </c>
      <c r="BL145" s="16" t="s">
        <v>146</v>
      </c>
      <c r="BM145" s="230" t="s">
        <v>184</v>
      </c>
    </row>
    <row r="146" s="13" customFormat="1">
      <c r="A146" s="13"/>
      <c r="B146" s="237"/>
      <c r="C146" s="238"/>
      <c r="D146" s="239" t="s">
        <v>214</v>
      </c>
      <c r="E146" s="240" t="s">
        <v>1</v>
      </c>
      <c r="F146" s="241" t="s">
        <v>1635</v>
      </c>
      <c r="G146" s="238"/>
      <c r="H146" s="242">
        <v>15.806000000000001</v>
      </c>
      <c r="I146" s="243"/>
      <c r="J146" s="238"/>
      <c r="K146" s="238"/>
      <c r="L146" s="244"/>
      <c r="M146" s="245"/>
      <c r="N146" s="246"/>
      <c r="O146" s="246"/>
      <c r="P146" s="246"/>
      <c r="Q146" s="246"/>
      <c r="R146" s="246"/>
      <c r="S146" s="246"/>
      <c r="T146" s="247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8" t="s">
        <v>214</v>
      </c>
      <c r="AU146" s="248" t="s">
        <v>82</v>
      </c>
      <c r="AV146" s="13" t="s">
        <v>82</v>
      </c>
      <c r="AW146" s="13" t="s">
        <v>216</v>
      </c>
      <c r="AX146" s="13" t="s">
        <v>72</v>
      </c>
      <c r="AY146" s="248" t="s">
        <v>139</v>
      </c>
    </row>
    <row r="147" s="14" customFormat="1">
      <c r="A147" s="14"/>
      <c r="B147" s="249"/>
      <c r="C147" s="250"/>
      <c r="D147" s="239" t="s">
        <v>214</v>
      </c>
      <c r="E147" s="251" t="s">
        <v>1</v>
      </c>
      <c r="F147" s="252" t="s">
        <v>217</v>
      </c>
      <c r="G147" s="250"/>
      <c r="H147" s="253">
        <v>15.806000000000001</v>
      </c>
      <c r="I147" s="254"/>
      <c r="J147" s="250"/>
      <c r="K147" s="250"/>
      <c r="L147" s="255"/>
      <c r="M147" s="256"/>
      <c r="N147" s="257"/>
      <c r="O147" s="257"/>
      <c r="P147" s="257"/>
      <c r="Q147" s="257"/>
      <c r="R147" s="257"/>
      <c r="S147" s="257"/>
      <c r="T147" s="258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59" t="s">
        <v>214</v>
      </c>
      <c r="AU147" s="259" t="s">
        <v>82</v>
      </c>
      <c r="AV147" s="14" t="s">
        <v>146</v>
      </c>
      <c r="AW147" s="14" t="s">
        <v>216</v>
      </c>
      <c r="AX147" s="14" t="s">
        <v>80</v>
      </c>
      <c r="AY147" s="259" t="s">
        <v>139</v>
      </c>
    </row>
    <row r="148" s="2" customFormat="1" ht="24.15" customHeight="1">
      <c r="A148" s="37"/>
      <c r="B148" s="38"/>
      <c r="C148" s="218" t="s">
        <v>185</v>
      </c>
      <c r="D148" s="218" t="s">
        <v>142</v>
      </c>
      <c r="E148" s="219" t="s">
        <v>1559</v>
      </c>
      <c r="F148" s="220" t="s">
        <v>1560</v>
      </c>
      <c r="G148" s="221" t="s">
        <v>270</v>
      </c>
      <c r="H148" s="222">
        <v>0.079000000000000001</v>
      </c>
      <c r="I148" s="223"/>
      <c r="J148" s="224">
        <f>ROUND(I148*H148,2)</f>
        <v>0</v>
      </c>
      <c r="K148" s="225"/>
      <c r="L148" s="43"/>
      <c r="M148" s="226" t="s">
        <v>1</v>
      </c>
      <c r="N148" s="227" t="s">
        <v>37</v>
      </c>
      <c r="O148" s="90"/>
      <c r="P148" s="228">
        <f>O148*H148</f>
        <v>0</v>
      </c>
      <c r="Q148" s="228">
        <v>0</v>
      </c>
      <c r="R148" s="228">
        <f>Q148*H148</f>
        <v>0</v>
      </c>
      <c r="S148" s="228">
        <v>0</v>
      </c>
      <c r="T148" s="229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30" t="s">
        <v>146</v>
      </c>
      <c r="AT148" s="230" t="s">
        <v>142</v>
      </c>
      <c r="AU148" s="230" t="s">
        <v>82</v>
      </c>
      <c r="AY148" s="16" t="s">
        <v>139</v>
      </c>
      <c r="BE148" s="231">
        <f>IF(N148="základní",J148,0)</f>
        <v>0</v>
      </c>
      <c r="BF148" s="231">
        <f>IF(N148="snížená",J148,0)</f>
        <v>0</v>
      </c>
      <c r="BG148" s="231">
        <f>IF(N148="zákl. přenesená",J148,0)</f>
        <v>0</v>
      </c>
      <c r="BH148" s="231">
        <f>IF(N148="sníž. přenesená",J148,0)</f>
        <v>0</v>
      </c>
      <c r="BI148" s="231">
        <f>IF(N148="nulová",J148,0)</f>
        <v>0</v>
      </c>
      <c r="BJ148" s="16" t="s">
        <v>80</v>
      </c>
      <c r="BK148" s="231">
        <f>ROUND(I148*H148,2)</f>
        <v>0</v>
      </c>
      <c r="BL148" s="16" t="s">
        <v>146</v>
      </c>
      <c r="BM148" s="230" t="s">
        <v>188</v>
      </c>
    </row>
    <row r="149" s="13" customFormat="1">
      <c r="A149" s="13"/>
      <c r="B149" s="237"/>
      <c r="C149" s="238"/>
      <c r="D149" s="239" t="s">
        <v>214</v>
      </c>
      <c r="E149" s="240" t="s">
        <v>1</v>
      </c>
      <c r="F149" s="241" t="s">
        <v>1636</v>
      </c>
      <c r="G149" s="238"/>
      <c r="H149" s="242">
        <v>0.079030000000000003</v>
      </c>
      <c r="I149" s="243"/>
      <c r="J149" s="238"/>
      <c r="K149" s="238"/>
      <c r="L149" s="244"/>
      <c r="M149" s="245"/>
      <c r="N149" s="246"/>
      <c r="O149" s="246"/>
      <c r="P149" s="246"/>
      <c r="Q149" s="246"/>
      <c r="R149" s="246"/>
      <c r="S149" s="246"/>
      <c r="T149" s="247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8" t="s">
        <v>214</v>
      </c>
      <c r="AU149" s="248" t="s">
        <v>82</v>
      </c>
      <c r="AV149" s="13" t="s">
        <v>82</v>
      </c>
      <c r="AW149" s="13" t="s">
        <v>216</v>
      </c>
      <c r="AX149" s="13" t="s">
        <v>72</v>
      </c>
      <c r="AY149" s="248" t="s">
        <v>139</v>
      </c>
    </row>
    <row r="150" s="14" customFormat="1">
      <c r="A150" s="14"/>
      <c r="B150" s="249"/>
      <c r="C150" s="250"/>
      <c r="D150" s="239" t="s">
        <v>214</v>
      </c>
      <c r="E150" s="251" t="s">
        <v>1</v>
      </c>
      <c r="F150" s="252" t="s">
        <v>217</v>
      </c>
      <c r="G150" s="250"/>
      <c r="H150" s="253">
        <v>0.079030000000000003</v>
      </c>
      <c r="I150" s="254"/>
      <c r="J150" s="250"/>
      <c r="K150" s="250"/>
      <c r="L150" s="255"/>
      <c r="M150" s="256"/>
      <c r="N150" s="257"/>
      <c r="O150" s="257"/>
      <c r="P150" s="257"/>
      <c r="Q150" s="257"/>
      <c r="R150" s="257"/>
      <c r="S150" s="257"/>
      <c r="T150" s="258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59" t="s">
        <v>214</v>
      </c>
      <c r="AU150" s="259" t="s">
        <v>82</v>
      </c>
      <c r="AV150" s="14" t="s">
        <v>146</v>
      </c>
      <c r="AW150" s="14" t="s">
        <v>216</v>
      </c>
      <c r="AX150" s="14" t="s">
        <v>80</v>
      </c>
      <c r="AY150" s="259" t="s">
        <v>139</v>
      </c>
    </row>
    <row r="151" s="2" customFormat="1" ht="16.5" customHeight="1">
      <c r="A151" s="37"/>
      <c r="B151" s="38"/>
      <c r="C151" s="260" t="s">
        <v>168</v>
      </c>
      <c r="D151" s="260" t="s">
        <v>278</v>
      </c>
      <c r="E151" s="261" t="s">
        <v>1637</v>
      </c>
      <c r="F151" s="262" t="s">
        <v>1638</v>
      </c>
      <c r="G151" s="263" t="s">
        <v>949</v>
      </c>
      <c r="H151" s="264">
        <v>79.030000000000001</v>
      </c>
      <c r="I151" s="265"/>
      <c r="J151" s="266">
        <f>ROUND(I151*H151,2)</f>
        <v>0</v>
      </c>
      <c r="K151" s="267"/>
      <c r="L151" s="268"/>
      <c r="M151" s="269" t="s">
        <v>1</v>
      </c>
      <c r="N151" s="270" t="s">
        <v>37</v>
      </c>
      <c r="O151" s="90"/>
      <c r="P151" s="228">
        <f>O151*H151</f>
        <v>0</v>
      </c>
      <c r="Q151" s="228">
        <v>0</v>
      </c>
      <c r="R151" s="228">
        <f>Q151*H151</f>
        <v>0</v>
      </c>
      <c r="S151" s="228">
        <v>0</v>
      </c>
      <c r="T151" s="229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30" t="s">
        <v>159</v>
      </c>
      <c r="AT151" s="230" t="s">
        <v>278</v>
      </c>
      <c r="AU151" s="230" t="s">
        <v>82</v>
      </c>
      <c r="AY151" s="16" t="s">
        <v>139</v>
      </c>
      <c r="BE151" s="231">
        <f>IF(N151="základní",J151,0)</f>
        <v>0</v>
      </c>
      <c r="BF151" s="231">
        <f>IF(N151="snížená",J151,0)</f>
        <v>0</v>
      </c>
      <c r="BG151" s="231">
        <f>IF(N151="zákl. přenesená",J151,0)</f>
        <v>0</v>
      </c>
      <c r="BH151" s="231">
        <f>IF(N151="sníž. přenesená",J151,0)</f>
        <v>0</v>
      </c>
      <c r="BI151" s="231">
        <f>IF(N151="nulová",J151,0)</f>
        <v>0</v>
      </c>
      <c r="BJ151" s="16" t="s">
        <v>80</v>
      </c>
      <c r="BK151" s="231">
        <f>ROUND(I151*H151,2)</f>
        <v>0</v>
      </c>
      <c r="BL151" s="16" t="s">
        <v>146</v>
      </c>
      <c r="BM151" s="230" t="s">
        <v>192</v>
      </c>
    </row>
    <row r="152" s="13" customFormat="1">
      <c r="A152" s="13"/>
      <c r="B152" s="237"/>
      <c r="C152" s="238"/>
      <c r="D152" s="239" t="s">
        <v>214</v>
      </c>
      <c r="E152" s="240" t="s">
        <v>1</v>
      </c>
      <c r="F152" s="241" t="s">
        <v>1639</v>
      </c>
      <c r="G152" s="238"/>
      <c r="H152" s="242">
        <v>79.030000000000001</v>
      </c>
      <c r="I152" s="243"/>
      <c r="J152" s="238"/>
      <c r="K152" s="238"/>
      <c r="L152" s="244"/>
      <c r="M152" s="245"/>
      <c r="N152" s="246"/>
      <c r="O152" s="246"/>
      <c r="P152" s="246"/>
      <c r="Q152" s="246"/>
      <c r="R152" s="246"/>
      <c r="S152" s="246"/>
      <c r="T152" s="247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8" t="s">
        <v>214</v>
      </c>
      <c r="AU152" s="248" t="s">
        <v>82</v>
      </c>
      <c r="AV152" s="13" t="s">
        <v>82</v>
      </c>
      <c r="AW152" s="13" t="s">
        <v>216</v>
      </c>
      <c r="AX152" s="13" t="s">
        <v>72</v>
      </c>
      <c r="AY152" s="248" t="s">
        <v>139</v>
      </c>
    </row>
    <row r="153" s="14" customFormat="1">
      <c r="A153" s="14"/>
      <c r="B153" s="249"/>
      <c r="C153" s="250"/>
      <c r="D153" s="239" t="s">
        <v>214</v>
      </c>
      <c r="E153" s="251" t="s">
        <v>1</v>
      </c>
      <c r="F153" s="252" t="s">
        <v>217</v>
      </c>
      <c r="G153" s="250"/>
      <c r="H153" s="253">
        <v>79.030000000000001</v>
      </c>
      <c r="I153" s="254"/>
      <c r="J153" s="250"/>
      <c r="K153" s="250"/>
      <c r="L153" s="255"/>
      <c r="M153" s="256"/>
      <c r="N153" s="257"/>
      <c r="O153" s="257"/>
      <c r="P153" s="257"/>
      <c r="Q153" s="257"/>
      <c r="R153" s="257"/>
      <c r="S153" s="257"/>
      <c r="T153" s="258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9" t="s">
        <v>214</v>
      </c>
      <c r="AU153" s="259" t="s">
        <v>82</v>
      </c>
      <c r="AV153" s="14" t="s">
        <v>146</v>
      </c>
      <c r="AW153" s="14" t="s">
        <v>216</v>
      </c>
      <c r="AX153" s="14" t="s">
        <v>80</v>
      </c>
      <c r="AY153" s="259" t="s">
        <v>139</v>
      </c>
    </row>
    <row r="154" s="2" customFormat="1" ht="21.75" customHeight="1">
      <c r="A154" s="37"/>
      <c r="B154" s="38"/>
      <c r="C154" s="218" t="s">
        <v>193</v>
      </c>
      <c r="D154" s="218" t="s">
        <v>142</v>
      </c>
      <c r="E154" s="219" t="s">
        <v>1565</v>
      </c>
      <c r="F154" s="220" t="s">
        <v>1566</v>
      </c>
      <c r="G154" s="221" t="s">
        <v>244</v>
      </c>
      <c r="H154" s="222">
        <v>39.515000000000001</v>
      </c>
      <c r="I154" s="223"/>
      <c r="J154" s="224">
        <f>ROUND(I154*H154,2)</f>
        <v>0</v>
      </c>
      <c r="K154" s="225"/>
      <c r="L154" s="43"/>
      <c r="M154" s="226" t="s">
        <v>1</v>
      </c>
      <c r="N154" s="227" t="s">
        <v>37</v>
      </c>
      <c r="O154" s="90"/>
      <c r="P154" s="228">
        <f>O154*H154</f>
        <v>0</v>
      </c>
      <c r="Q154" s="228">
        <v>0</v>
      </c>
      <c r="R154" s="228">
        <f>Q154*H154</f>
        <v>0</v>
      </c>
      <c r="S154" s="228">
        <v>0</v>
      </c>
      <c r="T154" s="229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30" t="s">
        <v>146</v>
      </c>
      <c r="AT154" s="230" t="s">
        <v>142</v>
      </c>
      <c r="AU154" s="230" t="s">
        <v>82</v>
      </c>
      <c r="AY154" s="16" t="s">
        <v>139</v>
      </c>
      <c r="BE154" s="231">
        <f>IF(N154="základní",J154,0)</f>
        <v>0</v>
      </c>
      <c r="BF154" s="231">
        <f>IF(N154="snížená",J154,0)</f>
        <v>0</v>
      </c>
      <c r="BG154" s="231">
        <f>IF(N154="zákl. přenesená",J154,0)</f>
        <v>0</v>
      </c>
      <c r="BH154" s="231">
        <f>IF(N154="sníž. přenesená",J154,0)</f>
        <v>0</v>
      </c>
      <c r="BI154" s="231">
        <f>IF(N154="nulová",J154,0)</f>
        <v>0</v>
      </c>
      <c r="BJ154" s="16" t="s">
        <v>80</v>
      </c>
      <c r="BK154" s="231">
        <f>ROUND(I154*H154,2)</f>
        <v>0</v>
      </c>
      <c r="BL154" s="16" t="s">
        <v>146</v>
      </c>
      <c r="BM154" s="230" t="s">
        <v>196</v>
      </c>
    </row>
    <row r="155" s="13" customFormat="1">
      <c r="A155" s="13"/>
      <c r="B155" s="237"/>
      <c r="C155" s="238"/>
      <c r="D155" s="239" t="s">
        <v>214</v>
      </c>
      <c r="E155" s="240" t="s">
        <v>1</v>
      </c>
      <c r="F155" s="241" t="s">
        <v>1640</v>
      </c>
      <c r="G155" s="238"/>
      <c r="H155" s="242">
        <v>39.515000000000001</v>
      </c>
      <c r="I155" s="243"/>
      <c r="J155" s="238"/>
      <c r="K155" s="238"/>
      <c r="L155" s="244"/>
      <c r="M155" s="245"/>
      <c r="N155" s="246"/>
      <c r="O155" s="246"/>
      <c r="P155" s="246"/>
      <c r="Q155" s="246"/>
      <c r="R155" s="246"/>
      <c r="S155" s="246"/>
      <c r="T155" s="247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8" t="s">
        <v>214</v>
      </c>
      <c r="AU155" s="248" t="s">
        <v>82</v>
      </c>
      <c r="AV155" s="13" t="s">
        <v>82</v>
      </c>
      <c r="AW155" s="13" t="s">
        <v>216</v>
      </c>
      <c r="AX155" s="13" t="s">
        <v>72</v>
      </c>
      <c r="AY155" s="248" t="s">
        <v>139</v>
      </c>
    </row>
    <row r="156" s="14" customFormat="1">
      <c r="A156" s="14"/>
      <c r="B156" s="249"/>
      <c r="C156" s="250"/>
      <c r="D156" s="239" t="s">
        <v>214</v>
      </c>
      <c r="E156" s="251" t="s">
        <v>1</v>
      </c>
      <c r="F156" s="252" t="s">
        <v>217</v>
      </c>
      <c r="G156" s="250"/>
      <c r="H156" s="253">
        <v>39.515000000000001</v>
      </c>
      <c r="I156" s="254"/>
      <c r="J156" s="250"/>
      <c r="K156" s="250"/>
      <c r="L156" s="255"/>
      <c r="M156" s="256"/>
      <c r="N156" s="257"/>
      <c r="O156" s="257"/>
      <c r="P156" s="257"/>
      <c r="Q156" s="257"/>
      <c r="R156" s="257"/>
      <c r="S156" s="257"/>
      <c r="T156" s="258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59" t="s">
        <v>214</v>
      </c>
      <c r="AU156" s="259" t="s">
        <v>82</v>
      </c>
      <c r="AV156" s="14" t="s">
        <v>146</v>
      </c>
      <c r="AW156" s="14" t="s">
        <v>216</v>
      </c>
      <c r="AX156" s="14" t="s">
        <v>80</v>
      </c>
      <c r="AY156" s="259" t="s">
        <v>139</v>
      </c>
    </row>
    <row r="157" s="12" customFormat="1" ht="22.8" customHeight="1">
      <c r="A157" s="12"/>
      <c r="B157" s="202"/>
      <c r="C157" s="203"/>
      <c r="D157" s="204" t="s">
        <v>71</v>
      </c>
      <c r="E157" s="216" t="s">
        <v>637</v>
      </c>
      <c r="F157" s="216" t="s">
        <v>638</v>
      </c>
      <c r="G157" s="203"/>
      <c r="H157" s="203"/>
      <c r="I157" s="206"/>
      <c r="J157" s="217">
        <f>BK157</f>
        <v>0</v>
      </c>
      <c r="K157" s="203"/>
      <c r="L157" s="208"/>
      <c r="M157" s="209"/>
      <c r="N157" s="210"/>
      <c r="O157" s="210"/>
      <c r="P157" s="211">
        <f>P158</f>
        <v>0</v>
      </c>
      <c r="Q157" s="210"/>
      <c r="R157" s="211">
        <f>R158</f>
        <v>0</v>
      </c>
      <c r="S157" s="210"/>
      <c r="T157" s="212">
        <f>T158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213" t="s">
        <v>80</v>
      </c>
      <c r="AT157" s="214" t="s">
        <v>71</v>
      </c>
      <c r="AU157" s="214" t="s">
        <v>80</v>
      </c>
      <c r="AY157" s="213" t="s">
        <v>139</v>
      </c>
      <c r="BK157" s="215">
        <f>BK158</f>
        <v>0</v>
      </c>
    </row>
    <row r="158" s="2" customFormat="1" ht="24.15" customHeight="1">
      <c r="A158" s="37"/>
      <c r="B158" s="38"/>
      <c r="C158" s="218" t="s">
        <v>171</v>
      </c>
      <c r="D158" s="218" t="s">
        <v>142</v>
      </c>
      <c r="E158" s="219" t="s">
        <v>1492</v>
      </c>
      <c r="F158" s="220" t="s">
        <v>1493</v>
      </c>
      <c r="G158" s="221" t="s">
        <v>270</v>
      </c>
      <c r="H158" s="222">
        <v>83.180999999999997</v>
      </c>
      <c r="I158" s="223"/>
      <c r="J158" s="224">
        <f>ROUND(I158*H158,2)</f>
        <v>0</v>
      </c>
      <c r="K158" s="225"/>
      <c r="L158" s="43"/>
      <c r="M158" s="232" t="s">
        <v>1</v>
      </c>
      <c r="N158" s="233" t="s">
        <v>37</v>
      </c>
      <c r="O158" s="234"/>
      <c r="P158" s="235">
        <f>O158*H158</f>
        <v>0</v>
      </c>
      <c r="Q158" s="235">
        <v>0</v>
      </c>
      <c r="R158" s="235">
        <f>Q158*H158</f>
        <v>0</v>
      </c>
      <c r="S158" s="235">
        <v>0</v>
      </c>
      <c r="T158" s="236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30" t="s">
        <v>146</v>
      </c>
      <c r="AT158" s="230" t="s">
        <v>142</v>
      </c>
      <c r="AU158" s="230" t="s">
        <v>82</v>
      </c>
      <c r="AY158" s="16" t="s">
        <v>139</v>
      </c>
      <c r="BE158" s="231">
        <f>IF(N158="základní",J158,0)</f>
        <v>0</v>
      </c>
      <c r="BF158" s="231">
        <f>IF(N158="snížená",J158,0)</f>
        <v>0</v>
      </c>
      <c r="BG158" s="231">
        <f>IF(N158="zákl. přenesená",J158,0)</f>
        <v>0</v>
      </c>
      <c r="BH158" s="231">
        <f>IF(N158="sníž. přenesená",J158,0)</f>
        <v>0</v>
      </c>
      <c r="BI158" s="231">
        <f>IF(N158="nulová",J158,0)</f>
        <v>0</v>
      </c>
      <c r="BJ158" s="16" t="s">
        <v>80</v>
      </c>
      <c r="BK158" s="231">
        <f>ROUND(I158*H158,2)</f>
        <v>0</v>
      </c>
      <c r="BL158" s="16" t="s">
        <v>146</v>
      </c>
      <c r="BM158" s="230" t="s">
        <v>276</v>
      </c>
    </row>
    <row r="159" s="2" customFormat="1" ht="6.96" customHeight="1">
      <c r="A159" s="37"/>
      <c r="B159" s="65"/>
      <c r="C159" s="66"/>
      <c r="D159" s="66"/>
      <c r="E159" s="66"/>
      <c r="F159" s="66"/>
      <c r="G159" s="66"/>
      <c r="H159" s="66"/>
      <c r="I159" s="66"/>
      <c r="J159" s="66"/>
      <c r="K159" s="66"/>
      <c r="L159" s="43"/>
      <c r="M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</row>
  </sheetData>
  <sheetProtection sheet="1" autoFilter="0" formatColumns="0" formatRows="0" objects="1" scenarios="1" spinCount="100000" saltValue="G86j4A0xjajs4Ee64v4WhcjXubnHFKdOXwVTMb2Khdl8XQoRTHJlao56ImORrxdGvU4wkBkXIE69X0uOi1rYvg==" hashValue="LJ0gEGqvy4PSuA0s4KDYstM4UDvJvc3nBuEqKgMjaQS4L+Nfpk/+aqrlrTYsgiIYWAesQfIz3RoInLnesY2jVQ==" algorithmName="SHA-512" password="CC35"/>
  <autoFilter ref="C118:K158"/>
  <mergeCells count="9">
    <mergeCell ref="E7:H7"/>
    <mergeCell ref="E9:H9"/>
    <mergeCell ref="E18:H18"/>
    <mergeCell ref="E27:H27"/>
    <mergeCell ref="E85:H85"/>
    <mergeCell ref="E87:H87"/>
    <mergeCell ref="E109:H109"/>
    <mergeCell ref="E111:H11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81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82</v>
      </c>
    </row>
    <row r="4" s="1" customFormat="1" ht="24.96" customHeight="1">
      <c r="B4" s="19"/>
      <c r="D4" s="137" t="s">
        <v>113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Rekonstrukce sidliště Spáleniště, II.etapa, Cheb - rozpočet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114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115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10. 10. 2025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tr">
        <f>IF('Rekapitulace stavby'!AN10="","",'Rekapitulace stavby'!AN10)</f>
        <v/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tr">
        <f>IF('Rekapitulace stavby'!E11="","",'Rekapitulace stavby'!E11)</f>
        <v xml:space="preserve"> </v>
      </c>
      <c r="F15" s="37"/>
      <c r="G15" s="37"/>
      <c r="H15" s="37"/>
      <c r="I15" s="139" t="s">
        <v>26</v>
      </c>
      <c r="J15" s="142" t="str">
        <f>IF('Rekapitulace stavby'!AN11="","",'Rekapitulace stavby'!AN11)</f>
        <v/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27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26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29</v>
      </c>
      <c r="E20" s="37"/>
      <c r="F20" s="37"/>
      <c r="G20" s="37"/>
      <c r="H20" s="37"/>
      <c r="I20" s="139" t="s">
        <v>25</v>
      </c>
      <c r="J20" s="142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tr">
        <f>IF('Rekapitulace stavby'!E17="","",'Rekapitulace stavby'!E17)</f>
        <v xml:space="preserve"> </v>
      </c>
      <c r="F21" s="37"/>
      <c r="G21" s="37"/>
      <c r="H21" s="37"/>
      <c r="I21" s="139" t="s">
        <v>26</v>
      </c>
      <c r="J21" s="142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30</v>
      </c>
      <c r="E23" s="37"/>
      <c r="F23" s="37"/>
      <c r="G23" s="37"/>
      <c r="H23" s="37"/>
      <c r="I23" s="139" t="s">
        <v>25</v>
      </c>
      <c r="J23" s="142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tr">
        <f>IF('Rekapitulace stavby'!E20="","",'Rekapitulace stavby'!E20)</f>
        <v xml:space="preserve"> </v>
      </c>
      <c r="F24" s="37"/>
      <c r="G24" s="37"/>
      <c r="H24" s="37"/>
      <c r="I24" s="139" t="s">
        <v>26</v>
      </c>
      <c r="J24" s="142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31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32</v>
      </c>
      <c r="E30" s="37"/>
      <c r="F30" s="37"/>
      <c r="G30" s="37"/>
      <c r="H30" s="37"/>
      <c r="I30" s="37"/>
      <c r="J30" s="150">
        <f>ROUND(J119,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34</v>
      </c>
      <c r="G32" s="37"/>
      <c r="H32" s="37"/>
      <c r="I32" s="151" t="s">
        <v>33</v>
      </c>
      <c r="J32" s="151" t="s">
        <v>35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36</v>
      </c>
      <c r="E33" s="139" t="s">
        <v>37</v>
      </c>
      <c r="F33" s="153">
        <f>ROUND((SUM(BE119:BE137)),  2)</f>
        <v>0</v>
      </c>
      <c r="G33" s="37"/>
      <c r="H33" s="37"/>
      <c r="I33" s="154">
        <v>0.20999999999999999</v>
      </c>
      <c r="J33" s="153">
        <f>ROUND(((SUM(BE119:BE137))*I33),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38</v>
      </c>
      <c r="F34" s="153">
        <f>ROUND((SUM(BF119:BF137)),  2)</f>
        <v>0</v>
      </c>
      <c r="G34" s="37"/>
      <c r="H34" s="37"/>
      <c r="I34" s="154">
        <v>0.12</v>
      </c>
      <c r="J34" s="153">
        <f>ROUND(((SUM(BF119:BF137))*I34),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39</v>
      </c>
      <c r="F35" s="153">
        <f>ROUND((SUM(BG119:BG137)),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40</v>
      </c>
      <c r="F36" s="153">
        <f>ROUND((SUM(BH119:BH137)),  2)</f>
        <v>0</v>
      </c>
      <c r="G36" s="37"/>
      <c r="H36" s="37"/>
      <c r="I36" s="154">
        <v>0.12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41</v>
      </c>
      <c r="F37" s="153">
        <f>ROUND((SUM(BI119:BI137)),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42</v>
      </c>
      <c r="E39" s="157"/>
      <c r="F39" s="157"/>
      <c r="G39" s="158" t="s">
        <v>43</v>
      </c>
      <c r="H39" s="159" t="s">
        <v>44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45</v>
      </c>
      <c r="E50" s="163"/>
      <c r="F50" s="163"/>
      <c r="G50" s="162" t="s">
        <v>46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47</v>
      </c>
      <c r="E61" s="165"/>
      <c r="F61" s="166" t="s">
        <v>48</v>
      </c>
      <c r="G61" s="164" t="s">
        <v>47</v>
      </c>
      <c r="H61" s="165"/>
      <c r="I61" s="165"/>
      <c r="J61" s="167" t="s">
        <v>48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49</v>
      </c>
      <c r="E65" s="168"/>
      <c r="F65" s="168"/>
      <c r="G65" s="162" t="s">
        <v>50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47</v>
      </c>
      <c r="E76" s="165"/>
      <c r="F76" s="166" t="s">
        <v>48</v>
      </c>
      <c r="G76" s="164" t="s">
        <v>47</v>
      </c>
      <c r="H76" s="165"/>
      <c r="I76" s="165"/>
      <c r="J76" s="167" t="s">
        <v>48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116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3" t="str">
        <f>E7</f>
        <v>Rekonstrukce sidliště Spáleniště, II.etapa, Cheb - rozpočet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114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00 - VRN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 xml:space="preserve"> </v>
      </c>
      <c r="G89" s="39"/>
      <c r="H89" s="39"/>
      <c r="I89" s="31" t="s">
        <v>22</v>
      </c>
      <c r="J89" s="78" t="str">
        <f>IF(J12="","",J12)</f>
        <v>10. 10. 2025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 xml:space="preserve"> </v>
      </c>
      <c r="G91" s="39"/>
      <c r="H91" s="39"/>
      <c r="I91" s="31" t="s">
        <v>29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27</v>
      </c>
      <c r="D92" s="39"/>
      <c r="E92" s="39"/>
      <c r="F92" s="26" t="str">
        <f>IF(E18="","",E18)</f>
        <v>Vyplň údaj</v>
      </c>
      <c r="G92" s="39"/>
      <c r="H92" s="39"/>
      <c r="I92" s="31" t="s">
        <v>30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117</v>
      </c>
      <c r="D94" s="175"/>
      <c r="E94" s="175"/>
      <c r="F94" s="175"/>
      <c r="G94" s="175"/>
      <c r="H94" s="175"/>
      <c r="I94" s="175"/>
      <c r="J94" s="176" t="s">
        <v>118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119</v>
      </c>
      <c r="D96" s="39"/>
      <c r="E96" s="39"/>
      <c r="F96" s="39"/>
      <c r="G96" s="39"/>
      <c r="H96" s="39"/>
      <c r="I96" s="39"/>
      <c r="J96" s="109">
        <f>J119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120</v>
      </c>
    </row>
    <row r="97" s="9" customFormat="1" ht="24.96" customHeight="1">
      <c r="A97" s="9"/>
      <c r="B97" s="178"/>
      <c r="C97" s="179"/>
      <c r="D97" s="180" t="s">
        <v>121</v>
      </c>
      <c r="E97" s="181"/>
      <c r="F97" s="181"/>
      <c r="G97" s="181"/>
      <c r="H97" s="181"/>
      <c r="I97" s="181"/>
      <c r="J97" s="182">
        <f>J120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4"/>
      <c r="C98" s="185"/>
      <c r="D98" s="186" t="s">
        <v>122</v>
      </c>
      <c r="E98" s="187"/>
      <c r="F98" s="187"/>
      <c r="G98" s="187"/>
      <c r="H98" s="187"/>
      <c r="I98" s="187"/>
      <c r="J98" s="188">
        <f>J121</f>
        <v>0</v>
      </c>
      <c r="K98" s="185"/>
      <c r="L98" s="18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78"/>
      <c r="C99" s="179"/>
      <c r="D99" s="180" t="s">
        <v>123</v>
      </c>
      <c r="E99" s="181"/>
      <c r="F99" s="181"/>
      <c r="G99" s="181"/>
      <c r="H99" s="181"/>
      <c r="I99" s="181"/>
      <c r="J99" s="182">
        <f>J124</f>
        <v>0</v>
      </c>
      <c r="K99" s="179"/>
      <c r="L99" s="18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2" customFormat="1" ht="21.84" customHeight="1">
      <c r="A100" s="37"/>
      <c r="B100" s="38"/>
      <c r="C100" s="39"/>
      <c r="D100" s="39"/>
      <c r="E100" s="39"/>
      <c r="F100" s="39"/>
      <c r="G100" s="39"/>
      <c r="H100" s="39"/>
      <c r="I100" s="39"/>
      <c r="J100" s="39"/>
      <c r="K100" s="39"/>
      <c r="L100" s="62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</row>
    <row r="101" s="2" customFormat="1" ht="6.96" customHeight="1">
      <c r="A101" s="37"/>
      <c r="B101" s="65"/>
      <c r="C101" s="66"/>
      <c r="D101" s="66"/>
      <c r="E101" s="66"/>
      <c r="F101" s="66"/>
      <c r="G101" s="66"/>
      <c r="H101" s="66"/>
      <c r="I101" s="66"/>
      <c r="J101" s="66"/>
      <c r="K101" s="66"/>
      <c r="L101" s="62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</row>
    <row r="105" s="2" customFormat="1" ht="6.96" customHeight="1">
      <c r="A105" s="37"/>
      <c r="B105" s="67"/>
      <c r="C105" s="68"/>
      <c r="D105" s="68"/>
      <c r="E105" s="68"/>
      <c r="F105" s="68"/>
      <c r="G105" s="68"/>
      <c r="H105" s="68"/>
      <c r="I105" s="68"/>
      <c r="J105" s="68"/>
      <c r="K105" s="68"/>
      <c r="L105" s="62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24.96" customHeight="1">
      <c r="A106" s="37"/>
      <c r="B106" s="38"/>
      <c r="C106" s="22" t="s">
        <v>124</v>
      </c>
      <c r="D106" s="39"/>
      <c r="E106" s="39"/>
      <c r="F106" s="39"/>
      <c r="G106" s="39"/>
      <c r="H106" s="39"/>
      <c r="I106" s="39"/>
      <c r="J106" s="39"/>
      <c r="K106" s="39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6.96" customHeight="1">
      <c r="A107" s="37"/>
      <c r="B107" s="38"/>
      <c r="C107" s="39"/>
      <c r="D107" s="39"/>
      <c r="E107" s="39"/>
      <c r="F107" s="39"/>
      <c r="G107" s="39"/>
      <c r="H107" s="39"/>
      <c r="I107" s="39"/>
      <c r="J107" s="39"/>
      <c r="K107" s="39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12" customHeight="1">
      <c r="A108" s="37"/>
      <c r="B108" s="38"/>
      <c r="C108" s="31" t="s">
        <v>16</v>
      </c>
      <c r="D108" s="39"/>
      <c r="E108" s="39"/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6.5" customHeight="1">
      <c r="A109" s="37"/>
      <c r="B109" s="38"/>
      <c r="C109" s="39"/>
      <c r="D109" s="39"/>
      <c r="E109" s="173" t="str">
        <f>E7</f>
        <v>Rekonstrukce sidliště Spáleniště, II.etapa, Cheb - rozpočet</v>
      </c>
      <c r="F109" s="31"/>
      <c r="G109" s="31"/>
      <c r="H109" s="31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2" customHeight="1">
      <c r="A110" s="37"/>
      <c r="B110" s="38"/>
      <c r="C110" s="31" t="s">
        <v>114</v>
      </c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6.5" customHeight="1">
      <c r="A111" s="37"/>
      <c r="B111" s="38"/>
      <c r="C111" s="39"/>
      <c r="D111" s="39"/>
      <c r="E111" s="75" t="str">
        <f>E9</f>
        <v>00 - VRN</v>
      </c>
      <c r="F111" s="39"/>
      <c r="G111" s="39"/>
      <c r="H111" s="39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6.96" customHeight="1">
      <c r="A112" s="37"/>
      <c r="B112" s="38"/>
      <c r="C112" s="39"/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31" t="s">
        <v>20</v>
      </c>
      <c r="D113" s="39"/>
      <c r="E113" s="39"/>
      <c r="F113" s="26" t="str">
        <f>F12</f>
        <v xml:space="preserve"> </v>
      </c>
      <c r="G113" s="39"/>
      <c r="H113" s="39"/>
      <c r="I113" s="31" t="s">
        <v>22</v>
      </c>
      <c r="J113" s="78" t="str">
        <f>IF(J12="","",J12)</f>
        <v>10. 10. 2025</v>
      </c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5.15" customHeight="1">
      <c r="A115" s="37"/>
      <c r="B115" s="38"/>
      <c r="C115" s="31" t="s">
        <v>24</v>
      </c>
      <c r="D115" s="39"/>
      <c r="E115" s="39"/>
      <c r="F115" s="26" t="str">
        <f>E15</f>
        <v xml:space="preserve"> </v>
      </c>
      <c r="G115" s="39"/>
      <c r="H115" s="39"/>
      <c r="I115" s="31" t="s">
        <v>29</v>
      </c>
      <c r="J115" s="35" t="str">
        <f>E21</f>
        <v xml:space="preserve"> </v>
      </c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5.15" customHeight="1">
      <c r="A116" s="37"/>
      <c r="B116" s="38"/>
      <c r="C116" s="31" t="s">
        <v>27</v>
      </c>
      <c r="D116" s="39"/>
      <c r="E116" s="39"/>
      <c r="F116" s="26" t="str">
        <f>IF(E18="","",E18)</f>
        <v>Vyplň údaj</v>
      </c>
      <c r="G116" s="39"/>
      <c r="H116" s="39"/>
      <c r="I116" s="31" t="s">
        <v>30</v>
      </c>
      <c r="J116" s="35" t="str">
        <f>E24</f>
        <v xml:space="preserve"> </v>
      </c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0.32" customHeight="1">
      <c r="A117" s="37"/>
      <c r="B117" s="38"/>
      <c r="C117" s="39"/>
      <c r="D117" s="39"/>
      <c r="E117" s="39"/>
      <c r="F117" s="39"/>
      <c r="G117" s="39"/>
      <c r="H117" s="39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11" customFormat="1" ht="29.28" customHeight="1">
      <c r="A118" s="190"/>
      <c r="B118" s="191"/>
      <c r="C118" s="192" t="s">
        <v>125</v>
      </c>
      <c r="D118" s="193" t="s">
        <v>57</v>
      </c>
      <c r="E118" s="193" t="s">
        <v>53</v>
      </c>
      <c r="F118" s="193" t="s">
        <v>54</v>
      </c>
      <c r="G118" s="193" t="s">
        <v>126</v>
      </c>
      <c r="H118" s="193" t="s">
        <v>127</v>
      </c>
      <c r="I118" s="193" t="s">
        <v>128</v>
      </c>
      <c r="J118" s="194" t="s">
        <v>118</v>
      </c>
      <c r="K118" s="195" t="s">
        <v>129</v>
      </c>
      <c r="L118" s="196"/>
      <c r="M118" s="99" t="s">
        <v>1</v>
      </c>
      <c r="N118" s="100" t="s">
        <v>36</v>
      </c>
      <c r="O118" s="100" t="s">
        <v>130</v>
      </c>
      <c r="P118" s="100" t="s">
        <v>131</v>
      </c>
      <c r="Q118" s="100" t="s">
        <v>132</v>
      </c>
      <c r="R118" s="100" t="s">
        <v>133</v>
      </c>
      <c r="S118" s="100" t="s">
        <v>134</v>
      </c>
      <c r="T118" s="101" t="s">
        <v>135</v>
      </c>
      <c r="U118" s="190"/>
      <c r="V118" s="190"/>
      <c r="W118" s="190"/>
      <c r="X118" s="190"/>
      <c r="Y118" s="190"/>
      <c r="Z118" s="190"/>
      <c r="AA118" s="190"/>
      <c r="AB118" s="190"/>
      <c r="AC118" s="190"/>
      <c r="AD118" s="190"/>
      <c r="AE118" s="190"/>
    </row>
    <row r="119" s="2" customFormat="1" ht="22.8" customHeight="1">
      <c r="A119" s="37"/>
      <c r="B119" s="38"/>
      <c r="C119" s="106" t="s">
        <v>136</v>
      </c>
      <c r="D119" s="39"/>
      <c r="E119" s="39"/>
      <c r="F119" s="39"/>
      <c r="G119" s="39"/>
      <c r="H119" s="39"/>
      <c r="I119" s="39"/>
      <c r="J119" s="197">
        <f>BK119</f>
        <v>0</v>
      </c>
      <c r="K119" s="39"/>
      <c r="L119" s="43"/>
      <c r="M119" s="102"/>
      <c r="N119" s="198"/>
      <c r="O119" s="103"/>
      <c r="P119" s="199">
        <f>P120+P124</f>
        <v>0</v>
      </c>
      <c r="Q119" s="103"/>
      <c r="R119" s="199">
        <f>R120+R124</f>
        <v>0</v>
      </c>
      <c r="S119" s="103"/>
      <c r="T119" s="200">
        <f>T120+T124</f>
        <v>0</v>
      </c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T119" s="16" t="s">
        <v>71</v>
      </c>
      <c r="AU119" s="16" t="s">
        <v>120</v>
      </c>
      <c r="BK119" s="201">
        <f>BK120+BK124</f>
        <v>0</v>
      </c>
    </row>
    <row r="120" s="12" customFormat="1" ht="25.92" customHeight="1">
      <c r="A120" s="12"/>
      <c r="B120" s="202"/>
      <c r="C120" s="203"/>
      <c r="D120" s="204" t="s">
        <v>71</v>
      </c>
      <c r="E120" s="205" t="s">
        <v>137</v>
      </c>
      <c r="F120" s="205" t="s">
        <v>138</v>
      </c>
      <c r="G120" s="203"/>
      <c r="H120" s="203"/>
      <c r="I120" s="206"/>
      <c r="J120" s="207">
        <f>BK120</f>
        <v>0</v>
      </c>
      <c r="K120" s="203"/>
      <c r="L120" s="208"/>
      <c r="M120" s="209"/>
      <c r="N120" s="210"/>
      <c r="O120" s="210"/>
      <c r="P120" s="211">
        <f>P121</f>
        <v>0</v>
      </c>
      <c r="Q120" s="210"/>
      <c r="R120" s="211">
        <f>R121</f>
        <v>0</v>
      </c>
      <c r="S120" s="210"/>
      <c r="T120" s="212">
        <f>T121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13" t="s">
        <v>80</v>
      </c>
      <c r="AT120" s="214" t="s">
        <v>71</v>
      </c>
      <c r="AU120" s="214" t="s">
        <v>72</v>
      </c>
      <c r="AY120" s="213" t="s">
        <v>139</v>
      </c>
      <c r="BK120" s="215">
        <f>BK121</f>
        <v>0</v>
      </c>
    </row>
    <row r="121" s="12" customFormat="1" ht="22.8" customHeight="1">
      <c r="A121" s="12"/>
      <c r="B121" s="202"/>
      <c r="C121" s="203"/>
      <c r="D121" s="204" t="s">
        <v>71</v>
      </c>
      <c r="E121" s="216" t="s">
        <v>140</v>
      </c>
      <c r="F121" s="216" t="s">
        <v>141</v>
      </c>
      <c r="G121" s="203"/>
      <c r="H121" s="203"/>
      <c r="I121" s="206"/>
      <c r="J121" s="217">
        <f>BK121</f>
        <v>0</v>
      </c>
      <c r="K121" s="203"/>
      <c r="L121" s="208"/>
      <c r="M121" s="209"/>
      <c r="N121" s="210"/>
      <c r="O121" s="210"/>
      <c r="P121" s="211">
        <f>SUM(P122:P123)</f>
        <v>0</v>
      </c>
      <c r="Q121" s="210"/>
      <c r="R121" s="211">
        <f>SUM(R122:R123)</f>
        <v>0</v>
      </c>
      <c r="S121" s="210"/>
      <c r="T121" s="212">
        <f>SUM(T122:T123)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13" t="s">
        <v>80</v>
      </c>
      <c r="AT121" s="214" t="s">
        <v>71</v>
      </c>
      <c r="AU121" s="214" t="s">
        <v>80</v>
      </c>
      <c r="AY121" s="213" t="s">
        <v>139</v>
      </c>
      <c r="BK121" s="215">
        <f>SUM(BK122:BK123)</f>
        <v>0</v>
      </c>
    </row>
    <row r="122" s="2" customFormat="1" ht="16.5" customHeight="1">
      <c r="A122" s="37"/>
      <c r="B122" s="38"/>
      <c r="C122" s="218" t="s">
        <v>80</v>
      </c>
      <c r="D122" s="218" t="s">
        <v>142</v>
      </c>
      <c r="E122" s="219" t="s">
        <v>143</v>
      </c>
      <c r="F122" s="220" t="s">
        <v>144</v>
      </c>
      <c r="G122" s="221" t="s">
        <v>145</v>
      </c>
      <c r="H122" s="222">
        <v>1</v>
      </c>
      <c r="I122" s="223"/>
      <c r="J122" s="224">
        <f>ROUND(I122*H122,2)</f>
        <v>0</v>
      </c>
      <c r="K122" s="225"/>
      <c r="L122" s="43"/>
      <c r="M122" s="226" t="s">
        <v>1</v>
      </c>
      <c r="N122" s="227" t="s">
        <v>37</v>
      </c>
      <c r="O122" s="90"/>
      <c r="P122" s="228">
        <f>O122*H122</f>
        <v>0</v>
      </c>
      <c r="Q122" s="228">
        <v>0</v>
      </c>
      <c r="R122" s="228">
        <f>Q122*H122</f>
        <v>0</v>
      </c>
      <c r="S122" s="228">
        <v>0</v>
      </c>
      <c r="T122" s="229">
        <f>S122*H122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R122" s="230" t="s">
        <v>146</v>
      </c>
      <c r="AT122" s="230" t="s">
        <v>142</v>
      </c>
      <c r="AU122" s="230" t="s">
        <v>82</v>
      </c>
      <c r="AY122" s="16" t="s">
        <v>139</v>
      </c>
      <c r="BE122" s="231">
        <f>IF(N122="základní",J122,0)</f>
        <v>0</v>
      </c>
      <c r="BF122" s="231">
        <f>IF(N122="snížená",J122,0)</f>
        <v>0</v>
      </c>
      <c r="BG122" s="231">
        <f>IF(N122="zákl. přenesená",J122,0)</f>
        <v>0</v>
      </c>
      <c r="BH122" s="231">
        <f>IF(N122="sníž. přenesená",J122,0)</f>
        <v>0</v>
      </c>
      <c r="BI122" s="231">
        <f>IF(N122="nulová",J122,0)</f>
        <v>0</v>
      </c>
      <c r="BJ122" s="16" t="s">
        <v>80</v>
      </c>
      <c r="BK122" s="231">
        <f>ROUND(I122*H122,2)</f>
        <v>0</v>
      </c>
      <c r="BL122" s="16" t="s">
        <v>146</v>
      </c>
      <c r="BM122" s="230" t="s">
        <v>82</v>
      </c>
    </row>
    <row r="123" s="2" customFormat="1" ht="16.5" customHeight="1">
      <c r="A123" s="37"/>
      <c r="B123" s="38"/>
      <c r="C123" s="218" t="s">
        <v>82</v>
      </c>
      <c r="D123" s="218" t="s">
        <v>142</v>
      </c>
      <c r="E123" s="219" t="s">
        <v>147</v>
      </c>
      <c r="F123" s="220" t="s">
        <v>148</v>
      </c>
      <c r="G123" s="221" t="s">
        <v>149</v>
      </c>
      <c r="H123" s="222">
        <v>1</v>
      </c>
      <c r="I123" s="223"/>
      <c r="J123" s="224">
        <f>ROUND(I123*H123,2)</f>
        <v>0</v>
      </c>
      <c r="K123" s="225"/>
      <c r="L123" s="43"/>
      <c r="M123" s="226" t="s">
        <v>1</v>
      </c>
      <c r="N123" s="227" t="s">
        <v>37</v>
      </c>
      <c r="O123" s="90"/>
      <c r="P123" s="228">
        <f>O123*H123</f>
        <v>0</v>
      </c>
      <c r="Q123" s="228">
        <v>0</v>
      </c>
      <c r="R123" s="228">
        <f>Q123*H123</f>
        <v>0</v>
      </c>
      <c r="S123" s="228">
        <v>0</v>
      </c>
      <c r="T123" s="229">
        <f>S123*H123</f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R123" s="230" t="s">
        <v>146</v>
      </c>
      <c r="AT123" s="230" t="s">
        <v>142</v>
      </c>
      <c r="AU123" s="230" t="s">
        <v>82</v>
      </c>
      <c r="AY123" s="16" t="s">
        <v>139</v>
      </c>
      <c r="BE123" s="231">
        <f>IF(N123="základní",J123,0)</f>
        <v>0</v>
      </c>
      <c r="BF123" s="231">
        <f>IF(N123="snížená",J123,0)</f>
        <v>0</v>
      </c>
      <c r="BG123" s="231">
        <f>IF(N123="zákl. přenesená",J123,0)</f>
        <v>0</v>
      </c>
      <c r="BH123" s="231">
        <f>IF(N123="sníž. přenesená",J123,0)</f>
        <v>0</v>
      </c>
      <c r="BI123" s="231">
        <f>IF(N123="nulová",J123,0)</f>
        <v>0</v>
      </c>
      <c r="BJ123" s="16" t="s">
        <v>80</v>
      </c>
      <c r="BK123" s="231">
        <f>ROUND(I123*H123,2)</f>
        <v>0</v>
      </c>
      <c r="BL123" s="16" t="s">
        <v>146</v>
      </c>
      <c r="BM123" s="230" t="s">
        <v>146</v>
      </c>
    </row>
    <row r="124" s="12" customFormat="1" ht="25.92" customHeight="1">
      <c r="A124" s="12"/>
      <c r="B124" s="202"/>
      <c r="C124" s="203"/>
      <c r="D124" s="204" t="s">
        <v>71</v>
      </c>
      <c r="E124" s="205" t="s">
        <v>78</v>
      </c>
      <c r="F124" s="205" t="s">
        <v>150</v>
      </c>
      <c r="G124" s="203"/>
      <c r="H124" s="203"/>
      <c r="I124" s="206"/>
      <c r="J124" s="207">
        <f>BK124</f>
        <v>0</v>
      </c>
      <c r="K124" s="203"/>
      <c r="L124" s="208"/>
      <c r="M124" s="209"/>
      <c r="N124" s="210"/>
      <c r="O124" s="210"/>
      <c r="P124" s="211">
        <f>SUM(P125:P137)</f>
        <v>0</v>
      </c>
      <c r="Q124" s="210"/>
      <c r="R124" s="211">
        <f>SUM(R125:R137)</f>
        <v>0</v>
      </c>
      <c r="S124" s="210"/>
      <c r="T124" s="212">
        <f>SUM(T125:T137)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3" t="s">
        <v>151</v>
      </c>
      <c r="AT124" s="214" t="s">
        <v>71</v>
      </c>
      <c r="AU124" s="214" t="s">
        <v>72</v>
      </c>
      <c r="AY124" s="213" t="s">
        <v>139</v>
      </c>
      <c r="BK124" s="215">
        <f>SUM(BK125:BK137)</f>
        <v>0</v>
      </c>
    </row>
    <row r="125" s="2" customFormat="1" ht="16.5" customHeight="1">
      <c r="A125" s="37"/>
      <c r="B125" s="38"/>
      <c r="C125" s="218" t="s">
        <v>152</v>
      </c>
      <c r="D125" s="218" t="s">
        <v>142</v>
      </c>
      <c r="E125" s="219" t="s">
        <v>153</v>
      </c>
      <c r="F125" s="220" t="s">
        <v>154</v>
      </c>
      <c r="G125" s="221" t="s">
        <v>149</v>
      </c>
      <c r="H125" s="222">
        <v>10</v>
      </c>
      <c r="I125" s="223"/>
      <c r="J125" s="224">
        <f>ROUND(I125*H125,2)</f>
        <v>0</v>
      </c>
      <c r="K125" s="225"/>
      <c r="L125" s="43"/>
      <c r="M125" s="226" t="s">
        <v>1</v>
      </c>
      <c r="N125" s="227" t="s">
        <v>37</v>
      </c>
      <c r="O125" s="90"/>
      <c r="P125" s="228">
        <f>O125*H125</f>
        <v>0</v>
      </c>
      <c r="Q125" s="228">
        <v>0</v>
      </c>
      <c r="R125" s="228">
        <f>Q125*H125</f>
        <v>0</v>
      </c>
      <c r="S125" s="228">
        <v>0</v>
      </c>
      <c r="T125" s="229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230" t="s">
        <v>146</v>
      </c>
      <c r="AT125" s="230" t="s">
        <v>142</v>
      </c>
      <c r="AU125" s="230" t="s">
        <v>80</v>
      </c>
      <c r="AY125" s="16" t="s">
        <v>139</v>
      </c>
      <c r="BE125" s="231">
        <f>IF(N125="základní",J125,0)</f>
        <v>0</v>
      </c>
      <c r="BF125" s="231">
        <f>IF(N125="snížená",J125,0)</f>
        <v>0</v>
      </c>
      <c r="BG125" s="231">
        <f>IF(N125="zákl. přenesená",J125,0)</f>
        <v>0</v>
      </c>
      <c r="BH125" s="231">
        <f>IF(N125="sníž. přenesená",J125,0)</f>
        <v>0</v>
      </c>
      <c r="BI125" s="231">
        <f>IF(N125="nulová",J125,0)</f>
        <v>0</v>
      </c>
      <c r="BJ125" s="16" t="s">
        <v>80</v>
      </c>
      <c r="BK125" s="231">
        <f>ROUND(I125*H125,2)</f>
        <v>0</v>
      </c>
      <c r="BL125" s="16" t="s">
        <v>146</v>
      </c>
      <c r="BM125" s="230" t="s">
        <v>155</v>
      </c>
    </row>
    <row r="126" s="2" customFormat="1" ht="16.5" customHeight="1">
      <c r="A126" s="37"/>
      <c r="B126" s="38"/>
      <c r="C126" s="218" t="s">
        <v>146</v>
      </c>
      <c r="D126" s="218" t="s">
        <v>142</v>
      </c>
      <c r="E126" s="219" t="s">
        <v>156</v>
      </c>
      <c r="F126" s="220" t="s">
        <v>157</v>
      </c>
      <c r="G126" s="221" t="s">
        <v>158</v>
      </c>
      <c r="H126" s="222">
        <v>1</v>
      </c>
      <c r="I126" s="223"/>
      <c r="J126" s="224">
        <f>ROUND(I126*H126,2)</f>
        <v>0</v>
      </c>
      <c r="K126" s="225"/>
      <c r="L126" s="43"/>
      <c r="M126" s="226" t="s">
        <v>1</v>
      </c>
      <c r="N126" s="227" t="s">
        <v>37</v>
      </c>
      <c r="O126" s="90"/>
      <c r="P126" s="228">
        <f>O126*H126</f>
        <v>0</v>
      </c>
      <c r="Q126" s="228">
        <v>0</v>
      </c>
      <c r="R126" s="228">
        <f>Q126*H126</f>
        <v>0</v>
      </c>
      <c r="S126" s="228">
        <v>0</v>
      </c>
      <c r="T126" s="229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30" t="s">
        <v>146</v>
      </c>
      <c r="AT126" s="230" t="s">
        <v>142</v>
      </c>
      <c r="AU126" s="230" t="s">
        <v>80</v>
      </c>
      <c r="AY126" s="16" t="s">
        <v>139</v>
      </c>
      <c r="BE126" s="231">
        <f>IF(N126="základní",J126,0)</f>
        <v>0</v>
      </c>
      <c r="BF126" s="231">
        <f>IF(N126="snížená",J126,0)</f>
        <v>0</v>
      </c>
      <c r="BG126" s="231">
        <f>IF(N126="zákl. přenesená",J126,0)</f>
        <v>0</v>
      </c>
      <c r="BH126" s="231">
        <f>IF(N126="sníž. přenesená",J126,0)</f>
        <v>0</v>
      </c>
      <c r="BI126" s="231">
        <f>IF(N126="nulová",J126,0)</f>
        <v>0</v>
      </c>
      <c r="BJ126" s="16" t="s">
        <v>80</v>
      </c>
      <c r="BK126" s="231">
        <f>ROUND(I126*H126,2)</f>
        <v>0</v>
      </c>
      <c r="BL126" s="16" t="s">
        <v>146</v>
      </c>
      <c r="BM126" s="230" t="s">
        <v>159</v>
      </c>
    </row>
    <row r="127" s="2" customFormat="1" ht="24.15" customHeight="1">
      <c r="A127" s="37"/>
      <c r="B127" s="38"/>
      <c r="C127" s="218" t="s">
        <v>151</v>
      </c>
      <c r="D127" s="218" t="s">
        <v>142</v>
      </c>
      <c r="E127" s="219" t="s">
        <v>160</v>
      </c>
      <c r="F127" s="220" t="s">
        <v>161</v>
      </c>
      <c r="G127" s="221" t="s">
        <v>158</v>
      </c>
      <c r="H127" s="222">
        <v>1</v>
      </c>
      <c r="I127" s="223"/>
      <c r="J127" s="224">
        <f>ROUND(I127*H127,2)</f>
        <v>0</v>
      </c>
      <c r="K127" s="225"/>
      <c r="L127" s="43"/>
      <c r="M127" s="226" t="s">
        <v>1</v>
      </c>
      <c r="N127" s="227" t="s">
        <v>37</v>
      </c>
      <c r="O127" s="90"/>
      <c r="P127" s="228">
        <f>O127*H127</f>
        <v>0</v>
      </c>
      <c r="Q127" s="228">
        <v>0</v>
      </c>
      <c r="R127" s="228">
        <f>Q127*H127</f>
        <v>0</v>
      </c>
      <c r="S127" s="228">
        <v>0</v>
      </c>
      <c r="T127" s="229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30" t="s">
        <v>146</v>
      </c>
      <c r="AT127" s="230" t="s">
        <v>142</v>
      </c>
      <c r="AU127" s="230" t="s">
        <v>80</v>
      </c>
      <c r="AY127" s="16" t="s">
        <v>139</v>
      </c>
      <c r="BE127" s="231">
        <f>IF(N127="základní",J127,0)</f>
        <v>0</v>
      </c>
      <c r="BF127" s="231">
        <f>IF(N127="snížená",J127,0)</f>
        <v>0</v>
      </c>
      <c r="BG127" s="231">
        <f>IF(N127="zákl. přenesená",J127,0)</f>
        <v>0</v>
      </c>
      <c r="BH127" s="231">
        <f>IF(N127="sníž. přenesená",J127,0)</f>
        <v>0</v>
      </c>
      <c r="BI127" s="231">
        <f>IF(N127="nulová",J127,0)</f>
        <v>0</v>
      </c>
      <c r="BJ127" s="16" t="s">
        <v>80</v>
      </c>
      <c r="BK127" s="231">
        <f>ROUND(I127*H127,2)</f>
        <v>0</v>
      </c>
      <c r="BL127" s="16" t="s">
        <v>146</v>
      </c>
      <c r="BM127" s="230" t="s">
        <v>162</v>
      </c>
    </row>
    <row r="128" s="2" customFormat="1" ht="16.5" customHeight="1">
      <c r="A128" s="37"/>
      <c r="B128" s="38"/>
      <c r="C128" s="218" t="s">
        <v>155</v>
      </c>
      <c r="D128" s="218" t="s">
        <v>142</v>
      </c>
      <c r="E128" s="219" t="s">
        <v>163</v>
      </c>
      <c r="F128" s="220" t="s">
        <v>164</v>
      </c>
      <c r="G128" s="221" t="s">
        <v>158</v>
      </c>
      <c r="H128" s="222">
        <v>1</v>
      </c>
      <c r="I128" s="223"/>
      <c r="J128" s="224">
        <f>ROUND(I128*H128,2)</f>
        <v>0</v>
      </c>
      <c r="K128" s="225"/>
      <c r="L128" s="43"/>
      <c r="M128" s="226" t="s">
        <v>1</v>
      </c>
      <c r="N128" s="227" t="s">
        <v>37</v>
      </c>
      <c r="O128" s="90"/>
      <c r="P128" s="228">
        <f>O128*H128</f>
        <v>0</v>
      </c>
      <c r="Q128" s="228">
        <v>0</v>
      </c>
      <c r="R128" s="228">
        <f>Q128*H128</f>
        <v>0</v>
      </c>
      <c r="S128" s="228">
        <v>0</v>
      </c>
      <c r="T128" s="229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30" t="s">
        <v>146</v>
      </c>
      <c r="AT128" s="230" t="s">
        <v>142</v>
      </c>
      <c r="AU128" s="230" t="s">
        <v>80</v>
      </c>
      <c r="AY128" s="16" t="s">
        <v>139</v>
      </c>
      <c r="BE128" s="231">
        <f>IF(N128="základní",J128,0)</f>
        <v>0</v>
      </c>
      <c r="BF128" s="231">
        <f>IF(N128="snížená",J128,0)</f>
        <v>0</v>
      </c>
      <c r="BG128" s="231">
        <f>IF(N128="zákl. přenesená",J128,0)</f>
        <v>0</v>
      </c>
      <c r="BH128" s="231">
        <f>IF(N128="sníž. přenesená",J128,0)</f>
        <v>0</v>
      </c>
      <c r="BI128" s="231">
        <f>IF(N128="nulová",J128,0)</f>
        <v>0</v>
      </c>
      <c r="BJ128" s="16" t="s">
        <v>80</v>
      </c>
      <c r="BK128" s="231">
        <f>ROUND(I128*H128,2)</f>
        <v>0</v>
      </c>
      <c r="BL128" s="16" t="s">
        <v>146</v>
      </c>
      <c r="BM128" s="230" t="s">
        <v>8</v>
      </c>
    </row>
    <row r="129" s="2" customFormat="1" ht="16.5" customHeight="1">
      <c r="A129" s="37"/>
      <c r="B129" s="38"/>
      <c r="C129" s="218" t="s">
        <v>165</v>
      </c>
      <c r="D129" s="218" t="s">
        <v>142</v>
      </c>
      <c r="E129" s="219" t="s">
        <v>166</v>
      </c>
      <c r="F129" s="220" t="s">
        <v>167</v>
      </c>
      <c r="G129" s="221" t="s">
        <v>158</v>
      </c>
      <c r="H129" s="222">
        <v>1</v>
      </c>
      <c r="I129" s="223"/>
      <c r="J129" s="224">
        <f>ROUND(I129*H129,2)</f>
        <v>0</v>
      </c>
      <c r="K129" s="225"/>
      <c r="L129" s="43"/>
      <c r="M129" s="226" t="s">
        <v>1</v>
      </c>
      <c r="N129" s="227" t="s">
        <v>37</v>
      </c>
      <c r="O129" s="90"/>
      <c r="P129" s="228">
        <f>O129*H129</f>
        <v>0</v>
      </c>
      <c r="Q129" s="228">
        <v>0</v>
      </c>
      <c r="R129" s="228">
        <f>Q129*H129</f>
        <v>0</v>
      </c>
      <c r="S129" s="228">
        <v>0</v>
      </c>
      <c r="T129" s="229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30" t="s">
        <v>146</v>
      </c>
      <c r="AT129" s="230" t="s">
        <v>142</v>
      </c>
      <c r="AU129" s="230" t="s">
        <v>80</v>
      </c>
      <c r="AY129" s="16" t="s">
        <v>139</v>
      </c>
      <c r="BE129" s="231">
        <f>IF(N129="základní",J129,0)</f>
        <v>0</v>
      </c>
      <c r="BF129" s="231">
        <f>IF(N129="snížená",J129,0)</f>
        <v>0</v>
      </c>
      <c r="BG129" s="231">
        <f>IF(N129="zákl. přenesená",J129,0)</f>
        <v>0</v>
      </c>
      <c r="BH129" s="231">
        <f>IF(N129="sníž. přenesená",J129,0)</f>
        <v>0</v>
      </c>
      <c r="BI129" s="231">
        <f>IF(N129="nulová",J129,0)</f>
        <v>0</v>
      </c>
      <c r="BJ129" s="16" t="s">
        <v>80</v>
      </c>
      <c r="BK129" s="231">
        <f>ROUND(I129*H129,2)</f>
        <v>0</v>
      </c>
      <c r="BL129" s="16" t="s">
        <v>146</v>
      </c>
      <c r="BM129" s="230" t="s">
        <v>168</v>
      </c>
    </row>
    <row r="130" s="2" customFormat="1" ht="49.05" customHeight="1">
      <c r="A130" s="37"/>
      <c r="B130" s="38"/>
      <c r="C130" s="218" t="s">
        <v>159</v>
      </c>
      <c r="D130" s="218" t="s">
        <v>142</v>
      </c>
      <c r="E130" s="219" t="s">
        <v>169</v>
      </c>
      <c r="F130" s="220" t="s">
        <v>170</v>
      </c>
      <c r="G130" s="221" t="s">
        <v>145</v>
      </c>
      <c r="H130" s="222">
        <v>1</v>
      </c>
      <c r="I130" s="223"/>
      <c r="J130" s="224">
        <f>ROUND(I130*H130,2)</f>
        <v>0</v>
      </c>
      <c r="K130" s="225"/>
      <c r="L130" s="43"/>
      <c r="M130" s="226" t="s">
        <v>1</v>
      </c>
      <c r="N130" s="227" t="s">
        <v>37</v>
      </c>
      <c r="O130" s="90"/>
      <c r="P130" s="228">
        <f>O130*H130</f>
        <v>0</v>
      </c>
      <c r="Q130" s="228">
        <v>0</v>
      </c>
      <c r="R130" s="228">
        <f>Q130*H130</f>
        <v>0</v>
      </c>
      <c r="S130" s="228">
        <v>0</v>
      </c>
      <c r="T130" s="229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30" t="s">
        <v>146</v>
      </c>
      <c r="AT130" s="230" t="s">
        <v>142</v>
      </c>
      <c r="AU130" s="230" t="s">
        <v>80</v>
      </c>
      <c r="AY130" s="16" t="s">
        <v>139</v>
      </c>
      <c r="BE130" s="231">
        <f>IF(N130="základní",J130,0)</f>
        <v>0</v>
      </c>
      <c r="BF130" s="231">
        <f>IF(N130="snížená",J130,0)</f>
        <v>0</v>
      </c>
      <c r="BG130" s="231">
        <f>IF(N130="zákl. přenesená",J130,0)</f>
        <v>0</v>
      </c>
      <c r="BH130" s="231">
        <f>IF(N130="sníž. přenesená",J130,0)</f>
        <v>0</v>
      </c>
      <c r="BI130" s="231">
        <f>IF(N130="nulová",J130,0)</f>
        <v>0</v>
      </c>
      <c r="BJ130" s="16" t="s">
        <v>80</v>
      </c>
      <c r="BK130" s="231">
        <f>ROUND(I130*H130,2)</f>
        <v>0</v>
      </c>
      <c r="BL130" s="16" t="s">
        <v>146</v>
      </c>
      <c r="BM130" s="230" t="s">
        <v>171</v>
      </c>
    </row>
    <row r="131" s="2" customFormat="1" ht="62.7" customHeight="1">
      <c r="A131" s="37"/>
      <c r="B131" s="38"/>
      <c r="C131" s="218" t="s">
        <v>140</v>
      </c>
      <c r="D131" s="218" t="s">
        <v>142</v>
      </c>
      <c r="E131" s="219" t="s">
        <v>172</v>
      </c>
      <c r="F131" s="220" t="s">
        <v>173</v>
      </c>
      <c r="G131" s="221" t="s">
        <v>145</v>
      </c>
      <c r="H131" s="222">
        <v>1</v>
      </c>
      <c r="I131" s="223"/>
      <c r="J131" s="224">
        <f>ROUND(I131*H131,2)</f>
        <v>0</v>
      </c>
      <c r="K131" s="225"/>
      <c r="L131" s="43"/>
      <c r="M131" s="226" t="s">
        <v>1</v>
      </c>
      <c r="N131" s="227" t="s">
        <v>37</v>
      </c>
      <c r="O131" s="90"/>
      <c r="P131" s="228">
        <f>O131*H131</f>
        <v>0</v>
      </c>
      <c r="Q131" s="228">
        <v>0</v>
      </c>
      <c r="R131" s="228">
        <f>Q131*H131</f>
        <v>0</v>
      </c>
      <c r="S131" s="228">
        <v>0</v>
      </c>
      <c r="T131" s="229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30" t="s">
        <v>146</v>
      </c>
      <c r="AT131" s="230" t="s">
        <v>142</v>
      </c>
      <c r="AU131" s="230" t="s">
        <v>80</v>
      </c>
      <c r="AY131" s="16" t="s">
        <v>139</v>
      </c>
      <c r="BE131" s="231">
        <f>IF(N131="základní",J131,0)</f>
        <v>0</v>
      </c>
      <c r="BF131" s="231">
        <f>IF(N131="snížená",J131,0)</f>
        <v>0</v>
      </c>
      <c r="BG131" s="231">
        <f>IF(N131="zákl. přenesená",J131,0)</f>
        <v>0</v>
      </c>
      <c r="BH131" s="231">
        <f>IF(N131="sníž. přenesená",J131,0)</f>
        <v>0</v>
      </c>
      <c r="BI131" s="231">
        <f>IF(N131="nulová",J131,0)</f>
        <v>0</v>
      </c>
      <c r="BJ131" s="16" t="s">
        <v>80</v>
      </c>
      <c r="BK131" s="231">
        <f>ROUND(I131*H131,2)</f>
        <v>0</v>
      </c>
      <c r="BL131" s="16" t="s">
        <v>146</v>
      </c>
      <c r="BM131" s="230" t="s">
        <v>174</v>
      </c>
    </row>
    <row r="132" s="2" customFormat="1" ht="66.75" customHeight="1">
      <c r="A132" s="37"/>
      <c r="B132" s="38"/>
      <c r="C132" s="218" t="s">
        <v>162</v>
      </c>
      <c r="D132" s="218" t="s">
        <v>142</v>
      </c>
      <c r="E132" s="219" t="s">
        <v>175</v>
      </c>
      <c r="F132" s="220" t="s">
        <v>176</v>
      </c>
      <c r="G132" s="221" t="s">
        <v>145</v>
      </c>
      <c r="H132" s="222">
        <v>1</v>
      </c>
      <c r="I132" s="223"/>
      <c r="J132" s="224">
        <f>ROUND(I132*H132,2)</f>
        <v>0</v>
      </c>
      <c r="K132" s="225"/>
      <c r="L132" s="43"/>
      <c r="M132" s="226" t="s">
        <v>1</v>
      </c>
      <c r="N132" s="227" t="s">
        <v>37</v>
      </c>
      <c r="O132" s="90"/>
      <c r="P132" s="228">
        <f>O132*H132</f>
        <v>0</v>
      </c>
      <c r="Q132" s="228">
        <v>0</v>
      </c>
      <c r="R132" s="228">
        <f>Q132*H132</f>
        <v>0</v>
      </c>
      <c r="S132" s="228">
        <v>0</v>
      </c>
      <c r="T132" s="229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30" t="s">
        <v>146</v>
      </c>
      <c r="AT132" s="230" t="s">
        <v>142</v>
      </c>
      <c r="AU132" s="230" t="s">
        <v>80</v>
      </c>
      <c r="AY132" s="16" t="s">
        <v>139</v>
      </c>
      <c r="BE132" s="231">
        <f>IF(N132="základní",J132,0)</f>
        <v>0</v>
      </c>
      <c r="BF132" s="231">
        <f>IF(N132="snížená",J132,0)</f>
        <v>0</v>
      </c>
      <c r="BG132" s="231">
        <f>IF(N132="zákl. přenesená",J132,0)</f>
        <v>0</v>
      </c>
      <c r="BH132" s="231">
        <f>IF(N132="sníž. přenesená",J132,0)</f>
        <v>0</v>
      </c>
      <c r="BI132" s="231">
        <f>IF(N132="nulová",J132,0)</f>
        <v>0</v>
      </c>
      <c r="BJ132" s="16" t="s">
        <v>80</v>
      </c>
      <c r="BK132" s="231">
        <f>ROUND(I132*H132,2)</f>
        <v>0</v>
      </c>
      <c r="BL132" s="16" t="s">
        <v>146</v>
      </c>
      <c r="BM132" s="230" t="s">
        <v>177</v>
      </c>
    </row>
    <row r="133" s="2" customFormat="1" ht="62.7" customHeight="1">
      <c r="A133" s="37"/>
      <c r="B133" s="38"/>
      <c r="C133" s="218" t="s">
        <v>178</v>
      </c>
      <c r="D133" s="218" t="s">
        <v>142</v>
      </c>
      <c r="E133" s="219" t="s">
        <v>179</v>
      </c>
      <c r="F133" s="220" t="s">
        <v>180</v>
      </c>
      <c r="G133" s="221" t="s">
        <v>145</v>
      </c>
      <c r="H133" s="222">
        <v>1</v>
      </c>
      <c r="I133" s="223"/>
      <c r="J133" s="224">
        <f>ROUND(I133*H133,2)</f>
        <v>0</v>
      </c>
      <c r="K133" s="225"/>
      <c r="L133" s="43"/>
      <c r="M133" s="226" t="s">
        <v>1</v>
      </c>
      <c r="N133" s="227" t="s">
        <v>37</v>
      </c>
      <c r="O133" s="90"/>
      <c r="P133" s="228">
        <f>O133*H133</f>
        <v>0</v>
      </c>
      <c r="Q133" s="228">
        <v>0</v>
      </c>
      <c r="R133" s="228">
        <f>Q133*H133</f>
        <v>0</v>
      </c>
      <c r="S133" s="228">
        <v>0</v>
      </c>
      <c r="T133" s="229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30" t="s">
        <v>146</v>
      </c>
      <c r="AT133" s="230" t="s">
        <v>142</v>
      </c>
      <c r="AU133" s="230" t="s">
        <v>80</v>
      </c>
      <c r="AY133" s="16" t="s">
        <v>139</v>
      </c>
      <c r="BE133" s="231">
        <f>IF(N133="základní",J133,0)</f>
        <v>0</v>
      </c>
      <c r="BF133" s="231">
        <f>IF(N133="snížená",J133,0)</f>
        <v>0</v>
      </c>
      <c r="BG133" s="231">
        <f>IF(N133="zákl. přenesená",J133,0)</f>
        <v>0</v>
      </c>
      <c r="BH133" s="231">
        <f>IF(N133="sníž. přenesená",J133,0)</f>
        <v>0</v>
      </c>
      <c r="BI133" s="231">
        <f>IF(N133="nulová",J133,0)</f>
        <v>0</v>
      </c>
      <c r="BJ133" s="16" t="s">
        <v>80</v>
      </c>
      <c r="BK133" s="231">
        <f>ROUND(I133*H133,2)</f>
        <v>0</v>
      </c>
      <c r="BL133" s="16" t="s">
        <v>146</v>
      </c>
      <c r="BM133" s="230" t="s">
        <v>181</v>
      </c>
    </row>
    <row r="134" s="2" customFormat="1" ht="24.15" customHeight="1">
      <c r="A134" s="37"/>
      <c r="B134" s="38"/>
      <c r="C134" s="218" t="s">
        <v>8</v>
      </c>
      <c r="D134" s="218" t="s">
        <v>142</v>
      </c>
      <c r="E134" s="219" t="s">
        <v>182</v>
      </c>
      <c r="F134" s="220" t="s">
        <v>183</v>
      </c>
      <c r="G134" s="221" t="s">
        <v>145</v>
      </c>
      <c r="H134" s="222">
        <v>1</v>
      </c>
      <c r="I134" s="223"/>
      <c r="J134" s="224">
        <f>ROUND(I134*H134,2)</f>
        <v>0</v>
      </c>
      <c r="K134" s="225"/>
      <c r="L134" s="43"/>
      <c r="M134" s="226" t="s">
        <v>1</v>
      </c>
      <c r="N134" s="227" t="s">
        <v>37</v>
      </c>
      <c r="O134" s="90"/>
      <c r="P134" s="228">
        <f>O134*H134</f>
        <v>0</v>
      </c>
      <c r="Q134" s="228">
        <v>0</v>
      </c>
      <c r="R134" s="228">
        <f>Q134*H134</f>
        <v>0</v>
      </c>
      <c r="S134" s="228">
        <v>0</v>
      </c>
      <c r="T134" s="229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30" t="s">
        <v>146</v>
      </c>
      <c r="AT134" s="230" t="s">
        <v>142</v>
      </c>
      <c r="AU134" s="230" t="s">
        <v>80</v>
      </c>
      <c r="AY134" s="16" t="s">
        <v>139</v>
      </c>
      <c r="BE134" s="231">
        <f>IF(N134="základní",J134,0)</f>
        <v>0</v>
      </c>
      <c r="BF134" s="231">
        <f>IF(N134="snížená",J134,0)</f>
        <v>0</v>
      </c>
      <c r="BG134" s="231">
        <f>IF(N134="zákl. přenesená",J134,0)</f>
        <v>0</v>
      </c>
      <c r="BH134" s="231">
        <f>IF(N134="sníž. přenesená",J134,0)</f>
        <v>0</v>
      </c>
      <c r="BI134" s="231">
        <f>IF(N134="nulová",J134,0)</f>
        <v>0</v>
      </c>
      <c r="BJ134" s="16" t="s">
        <v>80</v>
      </c>
      <c r="BK134" s="231">
        <f>ROUND(I134*H134,2)</f>
        <v>0</v>
      </c>
      <c r="BL134" s="16" t="s">
        <v>146</v>
      </c>
      <c r="BM134" s="230" t="s">
        <v>184</v>
      </c>
    </row>
    <row r="135" s="2" customFormat="1" ht="66.75" customHeight="1">
      <c r="A135" s="37"/>
      <c r="B135" s="38"/>
      <c r="C135" s="218" t="s">
        <v>185</v>
      </c>
      <c r="D135" s="218" t="s">
        <v>142</v>
      </c>
      <c r="E135" s="219" t="s">
        <v>186</v>
      </c>
      <c r="F135" s="220" t="s">
        <v>187</v>
      </c>
      <c r="G135" s="221" t="s">
        <v>145</v>
      </c>
      <c r="H135" s="222">
        <v>1</v>
      </c>
      <c r="I135" s="223"/>
      <c r="J135" s="224">
        <f>ROUND(I135*H135,2)</f>
        <v>0</v>
      </c>
      <c r="K135" s="225"/>
      <c r="L135" s="43"/>
      <c r="M135" s="226" t="s">
        <v>1</v>
      </c>
      <c r="N135" s="227" t="s">
        <v>37</v>
      </c>
      <c r="O135" s="90"/>
      <c r="P135" s="228">
        <f>O135*H135</f>
        <v>0</v>
      </c>
      <c r="Q135" s="228">
        <v>0</v>
      </c>
      <c r="R135" s="228">
        <f>Q135*H135</f>
        <v>0</v>
      </c>
      <c r="S135" s="228">
        <v>0</v>
      </c>
      <c r="T135" s="229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30" t="s">
        <v>146</v>
      </c>
      <c r="AT135" s="230" t="s">
        <v>142</v>
      </c>
      <c r="AU135" s="230" t="s">
        <v>80</v>
      </c>
      <c r="AY135" s="16" t="s">
        <v>139</v>
      </c>
      <c r="BE135" s="231">
        <f>IF(N135="základní",J135,0)</f>
        <v>0</v>
      </c>
      <c r="BF135" s="231">
        <f>IF(N135="snížená",J135,0)</f>
        <v>0</v>
      </c>
      <c r="BG135" s="231">
        <f>IF(N135="zákl. přenesená",J135,0)</f>
        <v>0</v>
      </c>
      <c r="BH135" s="231">
        <f>IF(N135="sníž. přenesená",J135,0)</f>
        <v>0</v>
      </c>
      <c r="BI135" s="231">
        <f>IF(N135="nulová",J135,0)</f>
        <v>0</v>
      </c>
      <c r="BJ135" s="16" t="s">
        <v>80</v>
      </c>
      <c r="BK135" s="231">
        <f>ROUND(I135*H135,2)</f>
        <v>0</v>
      </c>
      <c r="BL135" s="16" t="s">
        <v>146</v>
      </c>
      <c r="BM135" s="230" t="s">
        <v>188</v>
      </c>
    </row>
    <row r="136" s="2" customFormat="1" ht="55.5" customHeight="1">
      <c r="A136" s="37"/>
      <c r="B136" s="38"/>
      <c r="C136" s="218" t="s">
        <v>168</v>
      </c>
      <c r="D136" s="218" t="s">
        <v>142</v>
      </c>
      <c r="E136" s="219" t="s">
        <v>189</v>
      </c>
      <c r="F136" s="220" t="s">
        <v>190</v>
      </c>
      <c r="G136" s="221" t="s">
        <v>191</v>
      </c>
      <c r="H136" s="222">
        <v>1</v>
      </c>
      <c r="I136" s="223"/>
      <c r="J136" s="224">
        <f>ROUND(I136*H136,2)</f>
        <v>0</v>
      </c>
      <c r="K136" s="225"/>
      <c r="L136" s="43"/>
      <c r="M136" s="226" t="s">
        <v>1</v>
      </c>
      <c r="N136" s="227" t="s">
        <v>37</v>
      </c>
      <c r="O136" s="90"/>
      <c r="P136" s="228">
        <f>O136*H136</f>
        <v>0</v>
      </c>
      <c r="Q136" s="228">
        <v>0</v>
      </c>
      <c r="R136" s="228">
        <f>Q136*H136</f>
        <v>0</v>
      </c>
      <c r="S136" s="228">
        <v>0</v>
      </c>
      <c r="T136" s="229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30" t="s">
        <v>146</v>
      </c>
      <c r="AT136" s="230" t="s">
        <v>142</v>
      </c>
      <c r="AU136" s="230" t="s">
        <v>80</v>
      </c>
      <c r="AY136" s="16" t="s">
        <v>139</v>
      </c>
      <c r="BE136" s="231">
        <f>IF(N136="základní",J136,0)</f>
        <v>0</v>
      </c>
      <c r="BF136" s="231">
        <f>IF(N136="snížená",J136,0)</f>
        <v>0</v>
      </c>
      <c r="BG136" s="231">
        <f>IF(N136="zákl. přenesená",J136,0)</f>
        <v>0</v>
      </c>
      <c r="BH136" s="231">
        <f>IF(N136="sníž. přenesená",J136,0)</f>
        <v>0</v>
      </c>
      <c r="BI136" s="231">
        <f>IF(N136="nulová",J136,0)</f>
        <v>0</v>
      </c>
      <c r="BJ136" s="16" t="s">
        <v>80</v>
      </c>
      <c r="BK136" s="231">
        <f>ROUND(I136*H136,2)</f>
        <v>0</v>
      </c>
      <c r="BL136" s="16" t="s">
        <v>146</v>
      </c>
      <c r="BM136" s="230" t="s">
        <v>192</v>
      </c>
    </row>
    <row r="137" s="2" customFormat="1" ht="16.5" customHeight="1">
      <c r="A137" s="37"/>
      <c r="B137" s="38"/>
      <c r="C137" s="218" t="s">
        <v>193</v>
      </c>
      <c r="D137" s="218" t="s">
        <v>142</v>
      </c>
      <c r="E137" s="219" t="s">
        <v>194</v>
      </c>
      <c r="F137" s="220" t="s">
        <v>195</v>
      </c>
      <c r="G137" s="221" t="s">
        <v>158</v>
      </c>
      <c r="H137" s="222">
        <v>1</v>
      </c>
      <c r="I137" s="223"/>
      <c r="J137" s="224">
        <f>ROUND(I137*H137,2)</f>
        <v>0</v>
      </c>
      <c r="K137" s="225"/>
      <c r="L137" s="43"/>
      <c r="M137" s="232" t="s">
        <v>1</v>
      </c>
      <c r="N137" s="233" t="s">
        <v>37</v>
      </c>
      <c r="O137" s="234"/>
      <c r="P137" s="235">
        <f>O137*H137</f>
        <v>0</v>
      </c>
      <c r="Q137" s="235">
        <v>0</v>
      </c>
      <c r="R137" s="235">
        <f>Q137*H137</f>
        <v>0</v>
      </c>
      <c r="S137" s="235">
        <v>0</v>
      </c>
      <c r="T137" s="236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30" t="s">
        <v>146</v>
      </c>
      <c r="AT137" s="230" t="s">
        <v>142</v>
      </c>
      <c r="AU137" s="230" t="s">
        <v>80</v>
      </c>
      <c r="AY137" s="16" t="s">
        <v>139</v>
      </c>
      <c r="BE137" s="231">
        <f>IF(N137="základní",J137,0)</f>
        <v>0</v>
      </c>
      <c r="BF137" s="231">
        <f>IF(N137="snížená",J137,0)</f>
        <v>0</v>
      </c>
      <c r="BG137" s="231">
        <f>IF(N137="zákl. přenesená",J137,0)</f>
        <v>0</v>
      </c>
      <c r="BH137" s="231">
        <f>IF(N137="sníž. přenesená",J137,0)</f>
        <v>0</v>
      </c>
      <c r="BI137" s="231">
        <f>IF(N137="nulová",J137,0)</f>
        <v>0</v>
      </c>
      <c r="BJ137" s="16" t="s">
        <v>80</v>
      </c>
      <c r="BK137" s="231">
        <f>ROUND(I137*H137,2)</f>
        <v>0</v>
      </c>
      <c r="BL137" s="16" t="s">
        <v>146</v>
      </c>
      <c r="BM137" s="230" t="s">
        <v>196</v>
      </c>
    </row>
    <row r="138" s="2" customFormat="1" ht="6.96" customHeight="1">
      <c r="A138" s="37"/>
      <c r="B138" s="65"/>
      <c r="C138" s="66"/>
      <c r="D138" s="66"/>
      <c r="E138" s="66"/>
      <c r="F138" s="66"/>
      <c r="G138" s="66"/>
      <c r="H138" s="66"/>
      <c r="I138" s="66"/>
      <c r="J138" s="66"/>
      <c r="K138" s="66"/>
      <c r="L138" s="43"/>
      <c r="M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</row>
  </sheetData>
  <sheetProtection sheet="1" autoFilter="0" formatColumns="0" formatRows="0" objects="1" scenarios="1" spinCount="100000" saltValue="qFhbUa5hhW4vBQYZaTr6G9an+mKM8x1+6ORSVXzuQIt5KeVWK92CHZ9s8tywqL+wc7TpH5hu5vIXOVWKw1iBFw==" hashValue="iZ93BhajvLEgFUVSkn0MiWVT77CE3RxU0DHoFyHjVVjzU7DDTxh9SUW7PdV3UZiSamx4h3eatz+bdMveXKn0KQ==" algorithmName="SHA-512" password="CC35"/>
  <autoFilter ref="C118:K137"/>
  <mergeCells count="9">
    <mergeCell ref="E7:H7"/>
    <mergeCell ref="E9:H9"/>
    <mergeCell ref="E18:H18"/>
    <mergeCell ref="E27:H27"/>
    <mergeCell ref="E85:H85"/>
    <mergeCell ref="E87:H87"/>
    <mergeCell ref="E109:H109"/>
    <mergeCell ref="E111:H11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85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82</v>
      </c>
    </row>
    <row r="4" s="1" customFormat="1" ht="24.96" customHeight="1">
      <c r="B4" s="19"/>
      <c r="D4" s="137" t="s">
        <v>113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Rekonstrukce sidliště Spáleniště, II.etapa, Cheb - rozpočet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114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197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10. 10. 2025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tr">
        <f>IF('Rekapitulace stavby'!AN10="","",'Rekapitulace stavby'!AN10)</f>
        <v/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tr">
        <f>IF('Rekapitulace stavby'!E11="","",'Rekapitulace stavby'!E11)</f>
        <v xml:space="preserve"> </v>
      </c>
      <c r="F15" s="37"/>
      <c r="G15" s="37"/>
      <c r="H15" s="37"/>
      <c r="I15" s="139" t="s">
        <v>26</v>
      </c>
      <c r="J15" s="142" t="str">
        <f>IF('Rekapitulace stavby'!AN11="","",'Rekapitulace stavby'!AN11)</f>
        <v/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27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26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29</v>
      </c>
      <c r="E20" s="37"/>
      <c r="F20" s="37"/>
      <c r="G20" s="37"/>
      <c r="H20" s="37"/>
      <c r="I20" s="139" t="s">
        <v>25</v>
      </c>
      <c r="J20" s="142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tr">
        <f>IF('Rekapitulace stavby'!E17="","",'Rekapitulace stavby'!E17)</f>
        <v xml:space="preserve"> </v>
      </c>
      <c r="F21" s="37"/>
      <c r="G21" s="37"/>
      <c r="H21" s="37"/>
      <c r="I21" s="139" t="s">
        <v>26</v>
      </c>
      <c r="J21" s="142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30</v>
      </c>
      <c r="E23" s="37"/>
      <c r="F23" s="37"/>
      <c r="G23" s="37"/>
      <c r="H23" s="37"/>
      <c r="I23" s="139" t="s">
        <v>25</v>
      </c>
      <c r="J23" s="142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tr">
        <f>IF('Rekapitulace stavby'!E20="","",'Rekapitulace stavby'!E20)</f>
        <v xml:space="preserve"> </v>
      </c>
      <c r="F24" s="37"/>
      <c r="G24" s="37"/>
      <c r="H24" s="37"/>
      <c r="I24" s="139" t="s">
        <v>26</v>
      </c>
      <c r="J24" s="142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31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32</v>
      </c>
      <c r="E30" s="37"/>
      <c r="F30" s="37"/>
      <c r="G30" s="37"/>
      <c r="H30" s="37"/>
      <c r="I30" s="37"/>
      <c r="J30" s="150">
        <f>ROUND(J130,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34</v>
      </c>
      <c r="G32" s="37"/>
      <c r="H32" s="37"/>
      <c r="I32" s="151" t="s">
        <v>33</v>
      </c>
      <c r="J32" s="151" t="s">
        <v>35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36</v>
      </c>
      <c r="E33" s="139" t="s">
        <v>37</v>
      </c>
      <c r="F33" s="153">
        <f>ROUND((SUM(BE130:BE411)),  2)</f>
        <v>0</v>
      </c>
      <c r="G33" s="37"/>
      <c r="H33" s="37"/>
      <c r="I33" s="154">
        <v>0.20999999999999999</v>
      </c>
      <c r="J33" s="153">
        <f>ROUND(((SUM(BE130:BE411))*I33),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38</v>
      </c>
      <c r="F34" s="153">
        <f>ROUND((SUM(BF130:BF411)),  2)</f>
        <v>0</v>
      </c>
      <c r="G34" s="37"/>
      <c r="H34" s="37"/>
      <c r="I34" s="154">
        <v>0.12</v>
      </c>
      <c r="J34" s="153">
        <f>ROUND(((SUM(BF130:BF411))*I34),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39</v>
      </c>
      <c r="F35" s="153">
        <f>ROUND((SUM(BG130:BG411)),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40</v>
      </c>
      <c r="F36" s="153">
        <f>ROUND((SUM(BH130:BH411)),  2)</f>
        <v>0</v>
      </c>
      <c r="G36" s="37"/>
      <c r="H36" s="37"/>
      <c r="I36" s="154">
        <v>0.12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41</v>
      </c>
      <c r="F37" s="153">
        <f>ROUND((SUM(BI130:BI411)),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42</v>
      </c>
      <c r="E39" s="157"/>
      <c r="F39" s="157"/>
      <c r="G39" s="158" t="s">
        <v>43</v>
      </c>
      <c r="H39" s="159" t="s">
        <v>44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45</v>
      </c>
      <c r="E50" s="163"/>
      <c r="F50" s="163"/>
      <c r="G50" s="162" t="s">
        <v>46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47</v>
      </c>
      <c r="E61" s="165"/>
      <c r="F61" s="166" t="s">
        <v>48</v>
      </c>
      <c r="G61" s="164" t="s">
        <v>47</v>
      </c>
      <c r="H61" s="165"/>
      <c r="I61" s="165"/>
      <c r="J61" s="167" t="s">
        <v>48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49</v>
      </c>
      <c r="E65" s="168"/>
      <c r="F65" s="168"/>
      <c r="G65" s="162" t="s">
        <v>50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47</v>
      </c>
      <c r="E76" s="165"/>
      <c r="F76" s="166" t="s">
        <v>48</v>
      </c>
      <c r="G76" s="164" t="s">
        <v>47</v>
      </c>
      <c r="H76" s="165"/>
      <c r="I76" s="165"/>
      <c r="J76" s="167" t="s">
        <v>48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116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3" t="str">
        <f>E7</f>
        <v>Rekonstrukce sidliště Spáleniště, II.etapa, Cheb - rozpočet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114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101 - SO 101 - Zpevněné plochy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 xml:space="preserve"> </v>
      </c>
      <c r="G89" s="39"/>
      <c r="H89" s="39"/>
      <c r="I89" s="31" t="s">
        <v>22</v>
      </c>
      <c r="J89" s="78" t="str">
        <f>IF(J12="","",J12)</f>
        <v>10. 10. 2025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 xml:space="preserve"> </v>
      </c>
      <c r="G91" s="39"/>
      <c r="H91" s="39"/>
      <c r="I91" s="31" t="s">
        <v>29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27</v>
      </c>
      <c r="D92" s="39"/>
      <c r="E92" s="39"/>
      <c r="F92" s="26" t="str">
        <f>IF(E18="","",E18)</f>
        <v>Vyplň údaj</v>
      </c>
      <c r="G92" s="39"/>
      <c r="H92" s="39"/>
      <c r="I92" s="31" t="s">
        <v>30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117</v>
      </c>
      <c r="D94" s="175"/>
      <c r="E94" s="175"/>
      <c r="F94" s="175"/>
      <c r="G94" s="175"/>
      <c r="H94" s="175"/>
      <c r="I94" s="175"/>
      <c r="J94" s="176" t="s">
        <v>118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119</v>
      </c>
      <c r="D96" s="39"/>
      <c r="E96" s="39"/>
      <c r="F96" s="39"/>
      <c r="G96" s="39"/>
      <c r="H96" s="39"/>
      <c r="I96" s="39"/>
      <c r="J96" s="109">
        <f>J130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120</v>
      </c>
    </row>
    <row r="97" s="9" customFormat="1" ht="24.96" customHeight="1">
      <c r="A97" s="9"/>
      <c r="B97" s="178"/>
      <c r="C97" s="179"/>
      <c r="D97" s="180" t="s">
        <v>121</v>
      </c>
      <c r="E97" s="181"/>
      <c r="F97" s="181"/>
      <c r="G97" s="181"/>
      <c r="H97" s="181"/>
      <c r="I97" s="181"/>
      <c r="J97" s="182">
        <f>J131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4"/>
      <c r="C98" s="185"/>
      <c r="D98" s="186" t="s">
        <v>198</v>
      </c>
      <c r="E98" s="187"/>
      <c r="F98" s="187"/>
      <c r="G98" s="187"/>
      <c r="H98" s="187"/>
      <c r="I98" s="187"/>
      <c r="J98" s="188">
        <f>J132</f>
        <v>0</v>
      </c>
      <c r="K98" s="185"/>
      <c r="L98" s="18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4"/>
      <c r="C99" s="185"/>
      <c r="D99" s="186" t="s">
        <v>199</v>
      </c>
      <c r="E99" s="187"/>
      <c r="F99" s="187"/>
      <c r="G99" s="187"/>
      <c r="H99" s="187"/>
      <c r="I99" s="187"/>
      <c r="J99" s="188">
        <f>J208</f>
        <v>0</v>
      </c>
      <c r="K99" s="185"/>
      <c r="L99" s="18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4"/>
      <c r="C100" s="185"/>
      <c r="D100" s="186" t="s">
        <v>200</v>
      </c>
      <c r="E100" s="187"/>
      <c r="F100" s="187"/>
      <c r="G100" s="187"/>
      <c r="H100" s="187"/>
      <c r="I100" s="187"/>
      <c r="J100" s="188">
        <f>J225</f>
        <v>0</v>
      </c>
      <c r="K100" s="185"/>
      <c r="L100" s="18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4"/>
      <c r="C101" s="185"/>
      <c r="D101" s="186" t="s">
        <v>201</v>
      </c>
      <c r="E101" s="187"/>
      <c r="F101" s="187"/>
      <c r="G101" s="187"/>
      <c r="H101" s="187"/>
      <c r="I101" s="187"/>
      <c r="J101" s="188">
        <f>J232</f>
        <v>0</v>
      </c>
      <c r="K101" s="185"/>
      <c r="L101" s="18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4"/>
      <c r="C102" s="185"/>
      <c r="D102" s="186" t="s">
        <v>202</v>
      </c>
      <c r="E102" s="187"/>
      <c r="F102" s="187"/>
      <c r="G102" s="187"/>
      <c r="H102" s="187"/>
      <c r="I102" s="187"/>
      <c r="J102" s="188">
        <f>J303</f>
        <v>0</v>
      </c>
      <c r="K102" s="185"/>
      <c r="L102" s="18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4"/>
      <c r="C103" s="185"/>
      <c r="D103" s="186" t="s">
        <v>203</v>
      </c>
      <c r="E103" s="187"/>
      <c r="F103" s="187"/>
      <c r="G103" s="187"/>
      <c r="H103" s="187"/>
      <c r="I103" s="187"/>
      <c r="J103" s="188">
        <f>J307</f>
        <v>0</v>
      </c>
      <c r="K103" s="185"/>
      <c r="L103" s="189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4"/>
      <c r="C104" s="185"/>
      <c r="D104" s="186" t="s">
        <v>122</v>
      </c>
      <c r="E104" s="187"/>
      <c r="F104" s="187"/>
      <c r="G104" s="187"/>
      <c r="H104" s="187"/>
      <c r="I104" s="187"/>
      <c r="J104" s="188">
        <f>J333</f>
        <v>0</v>
      </c>
      <c r="K104" s="185"/>
      <c r="L104" s="189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4"/>
      <c r="C105" s="185"/>
      <c r="D105" s="186" t="s">
        <v>204</v>
      </c>
      <c r="E105" s="187"/>
      <c r="F105" s="187"/>
      <c r="G105" s="187"/>
      <c r="H105" s="187"/>
      <c r="I105" s="187"/>
      <c r="J105" s="188">
        <f>J385</f>
        <v>0</v>
      </c>
      <c r="K105" s="185"/>
      <c r="L105" s="189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4"/>
      <c r="C106" s="185"/>
      <c r="D106" s="186" t="s">
        <v>205</v>
      </c>
      <c r="E106" s="187"/>
      <c r="F106" s="187"/>
      <c r="G106" s="187"/>
      <c r="H106" s="187"/>
      <c r="I106" s="187"/>
      <c r="J106" s="188">
        <f>J392</f>
        <v>0</v>
      </c>
      <c r="K106" s="185"/>
      <c r="L106" s="189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9" customFormat="1" ht="24.96" customHeight="1">
      <c r="A107" s="9"/>
      <c r="B107" s="178"/>
      <c r="C107" s="179"/>
      <c r="D107" s="180" t="s">
        <v>206</v>
      </c>
      <c r="E107" s="181"/>
      <c r="F107" s="181"/>
      <c r="G107" s="181"/>
      <c r="H107" s="181"/>
      <c r="I107" s="181"/>
      <c r="J107" s="182">
        <f>J394</f>
        <v>0</v>
      </c>
      <c r="K107" s="179"/>
      <c r="L107" s="183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10" customFormat="1" ht="19.92" customHeight="1">
      <c r="A108" s="10"/>
      <c r="B108" s="184"/>
      <c r="C108" s="185"/>
      <c r="D108" s="186" t="s">
        <v>207</v>
      </c>
      <c r="E108" s="187"/>
      <c r="F108" s="187"/>
      <c r="G108" s="187"/>
      <c r="H108" s="187"/>
      <c r="I108" s="187"/>
      <c r="J108" s="188">
        <f>J395</f>
        <v>0</v>
      </c>
      <c r="K108" s="185"/>
      <c r="L108" s="189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84"/>
      <c r="C109" s="185"/>
      <c r="D109" s="186" t="s">
        <v>208</v>
      </c>
      <c r="E109" s="187"/>
      <c r="F109" s="187"/>
      <c r="G109" s="187"/>
      <c r="H109" s="187"/>
      <c r="I109" s="187"/>
      <c r="J109" s="188">
        <f>J404</f>
        <v>0</v>
      </c>
      <c r="K109" s="185"/>
      <c r="L109" s="189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84"/>
      <c r="C110" s="185"/>
      <c r="D110" s="186" t="s">
        <v>209</v>
      </c>
      <c r="E110" s="187"/>
      <c r="F110" s="187"/>
      <c r="G110" s="187"/>
      <c r="H110" s="187"/>
      <c r="I110" s="187"/>
      <c r="J110" s="188">
        <f>J408</f>
        <v>0</v>
      </c>
      <c r="K110" s="185"/>
      <c r="L110" s="189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2" customFormat="1" ht="21.84" customHeight="1">
      <c r="A111" s="37"/>
      <c r="B111" s="38"/>
      <c r="C111" s="39"/>
      <c r="D111" s="39"/>
      <c r="E111" s="39"/>
      <c r="F111" s="39"/>
      <c r="G111" s="39"/>
      <c r="H111" s="39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6.96" customHeight="1">
      <c r="A112" s="37"/>
      <c r="B112" s="65"/>
      <c r="C112" s="66"/>
      <c r="D112" s="66"/>
      <c r="E112" s="66"/>
      <c r="F112" s="66"/>
      <c r="G112" s="66"/>
      <c r="H112" s="66"/>
      <c r="I112" s="66"/>
      <c r="J112" s="66"/>
      <c r="K112" s="66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6" s="2" customFormat="1" ht="6.96" customHeight="1">
      <c r="A116" s="37"/>
      <c r="B116" s="67"/>
      <c r="C116" s="68"/>
      <c r="D116" s="68"/>
      <c r="E116" s="68"/>
      <c r="F116" s="68"/>
      <c r="G116" s="68"/>
      <c r="H116" s="68"/>
      <c r="I116" s="68"/>
      <c r="J116" s="68"/>
      <c r="K116" s="68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24.96" customHeight="1">
      <c r="A117" s="37"/>
      <c r="B117" s="38"/>
      <c r="C117" s="22" t="s">
        <v>124</v>
      </c>
      <c r="D117" s="39"/>
      <c r="E117" s="39"/>
      <c r="F117" s="39"/>
      <c r="G117" s="39"/>
      <c r="H117" s="39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6.96" customHeight="1">
      <c r="A118" s="37"/>
      <c r="B118" s="38"/>
      <c r="C118" s="39"/>
      <c r="D118" s="39"/>
      <c r="E118" s="39"/>
      <c r="F118" s="39"/>
      <c r="G118" s="39"/>
      <c r="H118" s="39"/>
      <c r="I118" s="39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2" customHeight="1">
      <c r="A119" s="37"/>
      <c r="B119" s="38"/>
      <c r="C119" s="31" t="s">
        <v>16</v>
      </c>
      <c r="D119" s="39"/>
      <c r="E119" s="39"/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6.5" customHeight="1">
      <c r="A120" s="37"/>
      <c r="B120" s="38"/>
      <c r="C120" s="39"/>
      <c r="D120" s="39"/>
      <c r="E120" s="173" t="str">
        <f>E7</f>
        <v>Rekonstrukce sidliště Spáleniště, II.etapa, Cheb - rozpočet</v>
      </c>
      <c r="F120" s="31"/>
      <c r="G120" s="31"/>
      <c r="H120" s="31"/>
      <c r="I120" s="39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2" customHeight="1">
      <c r="A121" s="37"/>
      <c r="B121" s="38"/>
      <c r="C121" s="31" t="s">
        <v>114</v>
      </c>
      <c r="D121" s="39"/>
      <c r="E121" s="39"/>
      <c r="F121" s="39"/>
      <c r="G121" s="39"/>
      <c r="H121" s="39"/>
      <c r="I121" s="39"/>
      <c r="J121" s="39"/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6.5" customHeight="1">
      <c r="A122" s="37"/>
      <c r="B122" s="38"/>
      <c r="C122" s="39"/>
      <c r="D122" s="39"/>
      <c r="E122" s="75" t="str">
        <f>E9</f>
        <v>101 - SO 101 - Zpevněné plochy</v>
      </c>
      <c r="F122" s="39"/>
      <c r="G122" s="39"/>
      <c r="H122" s="39"/>
      <c r="I122" s="39"/>
      <c r="J122" s="39"/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6.96" customHeight="1">
      <c r="A123" s="37"/>
      <c r="B123" s="38"/>
      <c r="C123" s="39"/>
      <c r="D123" s="39"/>
      <c r="E123" s="39"/>
      <c r="F123" s="39"/>
      <c r="G123" s="39"/>
      <c r="H123" s="39"/>
      <c r="I123" s="39"/>
      <c r="J123" s="39"/>
      <c r="K123" s="39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2" customHeight="1">
      <c r="A124" s="37"/>
      <c r="B124" s="38"/>
      <c r="C124" s="31" t="s">
        <v>20</v>
      </c>
      <c r="D124" s="39"/>
      <c r="E124" s="39"/>
      <c r="F124" s="26" t="str">
        <f>F12</f>
        <v xml:space="preserve"> </v>
      </c>
      <c r="G124" s="39"/>
      <c r="H124" s="39"/>
      <c r="I124" s="31" t="s">
        <v>22</v>
      </c>
      <c r="J124" s="78" t="str">
        <f>IF(J12="","",J12)</f>
        <v>10. 10. 2025</v>
      </c>
      <c r="K124" s="39"/>
      <c r="L124" s="62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6.96" customHeight="1">
      <c r="A125" s="37"/>
      <c r="B125" s="38"/>
      <c r="C125" s="39"/>
      <c r="D125" s="39"/>
      <c r="E125" s="39"/>
      <c r="F125" s="39"/>
      <c r="G125" s="39"/>
      <c r="H125" s="39"/>
      <c r="I125" s="39"/>
      <c r="J125" s="39"/>
      <c r="K125" s="39"/>
      <c r="L125" s="62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15.15" customHeight="1">
      <c r="A126" s="37"/>
      <c r="B126" s="38"/>
      <c r="C126" s="31" t="s">
        <v>24</v>
      </c>
      <c r="D126" s="39"/>
      <c r="E126" s="39"/>
      <c r="F126" s="26" t="str">
        <f>E15</f>
        <v xml:space="preserve"> </v>
      </c>
      <c r="G126" s="39"/>
      <c r="H126" s="39"/>
      <c r="I126" s="31" t="s">
        <v>29</v>
      </c>
      <c r="J126" s="35" t="str">
        <f>E21</f>
        <v xml:space="preserve"> </v>
      </c>
      <c r="K126" s="39"/>
      <c r="L126" s="62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2" customFormat="1" ht="15.15" customHeight="1">
      <c r="A127" s="37"/>
      <c r="B127" s="38"/>
      <c r="C127" s="31" t="s">
        <v>27</v>
      </c>
      <c r="D127" s="39"/>
      <c r="E127" s="39"/>
      <c r="F127" s="26" t="str">
        <f>IF(E18="","",E18)</f>
        <v>Vyplň údaj</v>
      </c>
      <c r="G127" s="39"/>
      <c r="H127" s="39"/>
      <c r="I127" s="31" t="s">
        <v>30</v>
      </c>
      <c r="J127" s="35" t="str">
        <f>E24</f>
        <v xml:space="preserve"> </v>
      </c>
      <c r="K127" s="39"/>
      <c r="L127" s="62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2" customFormat="1" ht="10.32" customHeight="1">
      <c r="A128" s="37"/>
      <c r="B128" s="38"/>
      <c r="C128" s="39"/>
      <c r="D128" s="39"/>
      <c r="E128" s="39"/>
      <c r="F128" s="39"/>
      <c r="G128" s="39"/>
      <c r="H128" s="39"/>
      <c r="I128" s="39"/>
      <c r="J128" s="39"/>
      <c r="K128" s="39"/>
      <c r="L128" s="62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="11" customFormat="1" ht="29.28" customHeight="1">
      <c r="A129" s="190"/>
      <c r="B129" s="191"/>
      <c r="C129" s="192" t="s">
        <v>125</v>
      </c>
      <c r="D129" s="193" t="s">
        <v>57</v>
      </c>
      <c r="E129" s="193" t="s">
        <v>53</v>
      </c>
      <c r="F129" s="193" t="s">
        <v>54</v>
      </c>
      <c r="G129" s="193" t="s">
        <v>126</v>
      </c>
      <c r="H129" s="193" t="s">
        <v>127</v>
      </c>
      <c r="I129" s="193" t="s">
        <v>128</v>
      </c>
      <c r="J129" s="194" t="s">
        <v>118</v>
      </c>
      <c r="K129" s="195" t="s">
        <v>129</v>
      </c>
      <c r="L129" s="196"/>
      <c r="M129" s="99" t="s">
        <v>1</v>
      </c>
      <c r="N129" s="100" t="s">
        <v>36</v>
      </c>
      <c r="O129" s="100" t="s">
        <v>130</v>
      </c>
      <c r="P129" s="100" t="s">
        <v>131</v>
      </c>
      <c r="Q129" s="100" t="s">
        <v>132</v>
      </c>
      <c r="R129" s="100" t="s">
        <v>133</v>
      </c>
      <c r="S129" s="100" t="s">
        <v>134</v>
      </c>
      <c r="T129" s="101" t="s">
        <v>135</v>
      </c>
      <c r="U129" s="190"/>
      <c r="V129" s="190"/>
      <c r="W129" s="190"/>
      <c r="X129" s="190"/>
      <c r="Y129" s="190"/>
      <c r="Z129" s="190"/>
      <c r="AA129" s="190"/>
      <c r="AB129" s="190"/>
      <c r="AC129" s="190"/>
      <c r="AD129" s="190"/>
      <c r="AE129" s="190"/>
    </row>
    <row r="130" s="2" customFormat="1" ht="22.8" customHeight="1">
      <c r="A130" s="37"/>
      <c r="B130" s="38"/>
      <c r="C130" s="106" t="s">
        <v>136</v>
      </c>
      <c r="D130" s="39"/>
      <c r="E130" s="39"/>
      <c r="F130" s="39"/>
      <c r="G130" s="39"/>
      <c r="H130" s="39"/>
      <c r="I130" s="39"/>
      <c r="J130" s="197">
        <f>BK130</f>
        <v>0</v>
      </c>
      <c r="K130" s="39"/>
      <c r="L130" s="43"/>
      <c r="M130" s="102"/>
      <c r="N130" s="198"/>
      <c r="O130" s="103"/>
      <c r="P130" s="199">
        <f>P131+P394</f>
        <v>0</v>
      </c>
      <c r="Q130" s="103"/>
      <c r="R130" s="199">
        <f>R131+R394</f>
        <v>0</v>
      </c>
      <c r="S130" s="103"/>
      <c r="T130" s="200">
        <f>T131+T394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T130" s="16" t="s">
        <v>71</v>
      </c>
      <c r="AU130" s="16" t="s">
        <v>120</v>
      </c>
      <c r="BK130" s="201">
        <f>BK131+BK394</f>
        <v>0</v>
      </c>
    </row>
    <row r="131" s="12" customFormat="1" ht="25.92" customHeight="1">
      <c r="A131" s="12"/>
      <c r="B131" s="202"/>
      <c r="C131" s="203"/>
      <c r="D131" s="204" t="s">
        <v>71</v>
      </c>
      <c r="E131" s="205" t="s">
        <v>137</v>
      </c>
      <c r="F131" s="205" t="s">
        <v>138</v>
      </c>
      <c r="G131" s="203"/>
      <c r="H131" s="203"/>
      <c r="I131" s="206"/>
      <c r="J131" s="207">
        <f>BK131</f>
        <v>0</v>
      </c>
      <c r="K131" s="203"/>
      <c r="L131" s="208"/>
      <c r="M131" s="209"/>
      <c r="N131" s="210"/>
      <c r="O131" s="210"/>
      <c r="P131" s="211">
        <f>P132+P208+P225+P232+P303+P307+P333+P385+P392</f>
        <v>0</v>
      </c>
      <c r="Q131" s="210"/>
      <c r="R131" s="211">
        <f>R132+R208+R225+R232+R303+R307+R333+R385+R392</f>
        <v>0</v>
      </c>
      <c r="S131" s="210"/>
      <c r="T131" s="212">
        <f>T132+T208+T225+T232+T303+T307+T333+T385+T392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13" t="s">
        <v>80</v>
      </c>
      <c r="AT131" s="214" t="s">
        <v>71</v>
      </c>
      <c r="AU131" s="214" t="s">
        <v>72</v>
      </c>
      <c r="AY131" s="213" t="s">
        <v>139</v>
      </c>
      <c r="BK131" s="215">
        <f>BK132+BK208+BK225+BK232+BK303+BK307+BK333+BK385+BK392</f>
        <v>0</v>
      </c>
    </row>
    <row r="132" s="12" customFormat="1" ht="22.8" customHeight="1">
      <c r="A132" s="12"/>
      <c r="B132" s="202"/>
      <c r="C132" s="203"/>
      <c r="D132" s="204" t="s">
        <v>71</v>
      </c>
      <c r="E132" s="216" t="s">
        <v>80</v>
      </c>
      <c r="F132" s="216" t="s">
        <v>210</v>
      </c>
      <c r="G132" s="203"/>
      <c r="H132" s="203"/>
      <c r="I132" s="206"/>
      <c r="J132" s="217">
        <f>BK132</f>
        <v>0</v>
      </c>
      <c r="K132" s="203"/>
      <c r="L132" s="208"/>
      <c r="M132" s="209"/>
      <c r="N132" s="210"/>
      <c r="O132" s="210"/>
      <c r="P132" s="211">
        <f>SUM(P133:P207)</f>
        <v>0</v>
      </c>
      <c r="Q132" s="210"/>
      <c r="R132" s="211">
        <f>SUM(R133:R207)</f>
        <v>0</v>
      </c>
      <c r="S132" s="210"/>
      <c r="T132" s="212">
        <f>SUM(T133:T207)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13" t="s">
        <v>80</v>
      </c>
      <c r="AT132" s="214" t="s">
        <v>71</v>
      </c>
      <c r="AU132" s="214" t="s">
        <v>80</v>
      </c>
      <c r="AY132" s="213" t="s">
        <v>139</v>
      </c>
      <c r="BK132" s="215">
        <f>SUM(BK133:BK207)</f>
        <v>0</v>
      </c>
    </row>
    <row r="133" s="2" customFormat="1" ht="24.15" customHeight="1">
      <c r="A133" s="37"/>
      <c r="B133" s="38"/>
      <c r="C133" s="218" t="s">
        <v>80</v>
      </c>
      <c r="D133" s="218" t="s">
        <v>142</v>
      </c>
      <c r="E133" s="219" t="s">
        <v>211</v>
      </c>
      <c r="F133" s="220" t="s">
        <v>212</v>
      </c>
      <c r="G133" s="221" t="s">
        <v>213</v>
      </c>
      <c r="H133" s="222">
        <v>67</v>
      </c>
      <c r="I133" s="223"/>
      <c r="J133" s="224">
        <f>ROUND(I133*H133,2)</f>
        <v>0</v>
      </c>
      <c r="K133" s="225"/>
      <c r="L133" s="43"/>
      <c r="M133" s="226" t="s">
        <v>1</v>
      </c>
      <c r="N133" s="227" t="s">
        <v>37</v>
      </c>
      <c r="O133" s="90"/>
      <c r="P133" s="228">
        <f>O133*H133</f>
        <v>0</v>
      </c>
      <c r="Q133" s="228">
        <v>0</v>
      </c>
      <c r="R133" s="228">
        <f>Q133*H133</f>
        <v>0</v>
      </c>
      <c r="S133" s="228">
        <v>0</v>
      </c>
      <c r="T133" s="229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30" t="s">
        <v>146</v>
      </c>
      <c r="AT133" s="230" t="s">
        <v>142</v>
      </c>
      <c r="AU133" s="230" t="s">
        <v>82</v>
      </c>
      <c r="AY133" s="16" t="s">
        <v>139</v>
      </c>
      <c r="BE133" s="231">
        <f>IF(N133="základní",J133,0)</f>
        <v>0</v>
      </c>
      <c r="BF133" s="231">
        <f>IF(N133="snížená",J133,0)</f>
        <v>0</v>
      </c>
      <c r="BG133" s="231">
        <f>IF(N133="zákl. přenesená",J133,0)</f>
        <v>0</v>
      </c>
      <c r="BH133" s="231">
        <f>IF(N133="sníž. přenesená",J133,0)</f>
        <v>0</v>
      </c>
      <c r="BI133" s="231">
        <f>IF(N133="nulová",J133,0)</f>
        <v>0</v>
      </c>
      <c r="BJ133" s="16" t="s">
        <v>80</v>
      </c>
      <c r="BK133" s="231">
        <f>ROUND(I133*H133,2)</f>
        <v>0</v>
      </c>
      <c r="BL133" s="16" t="s">
        <v>146</v>
      </c>
      <c r="BM133" s="230" t="s">
        <v>82</v>
      </c>
    </row>
    <row r="134" s="13" customFormat="1">
      <c r="A134" s="13"/>
      <c r="B134" s="237"/>
      <c r="C134" s="238"/>
      <c r="D134" s="239" t="s">
        <v>214</v>
      </c>
      <c r="E134" s="240" t="s">
        <v>1</v>
      </c>
      <c r="F134" s="241" t="s">
        <v>215</v>
      </c>
      <c r="G134" s="238"/>
      <c r="H134" s="242">
        <v>67</v>
      </c>
      <c r="I134" s="243"/>
      <c r="J134" s="238"/>
      <c r="K134" s="238"/>
      <c r="L134" s="244"/>
      <c r="M134" s="245"/>
      <c r="N134" s="246"/>
      <c r="O134" s="246"/>
      <c r="P134" s="246"/>
      <c r="Q134" s="246"/>
      <c r="R134" s="246"/>
      <c r="S134" s="246"/>
      <c r="T134" s="247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8" t="s">
        <v>214</v>
      </c>
      <c r="AU134" s="248" t="s">
        <v>82</v>
      </c>
      <c r="AV134" s="13" t="s">
        <v>82</v>
      </c>
      <c r="AW134" s="13" t="s">
        <v>216</v>
      </c>
      <c r="AX134" s="13" t="s">
        <v>72</v>
      </c>
      <c r="AY134" s="248" t="s">
        <v>139</v>
      </c>
    </row>
    <row r="135" s="14" customFormat="1">
      <c r="A135" s="14"/>
      <c r="B135" s="249"/>
      <c r="C135" s="250"/>
      <c r="D135" s="239" t="s">
        <v>214</v>
      </c>
      <c r="E135" s="251" t="s">
        <v>1</v>
      </c>
      <c r="F135" s="252" t="s">
        <v>217</v>
      </c>
      <c r="G135" s="250"/>
      <c r="H135" s="253">
        <v>67</v>
      </c>
      <c r="I135" s="254"/>
      <c r="J135" s="250"/>
      <c r="K135" s="250"/>
      <c r="L135" s="255"/>
      <c r="M135" s="256"/>
      <c r="N135" s="257"/>
      <c r="O135" s="257"/>
      <c r="P135" s="257"/>
      <c r="Q135" s="257"/>
      <c r="R135" s="257"/>
      <c r="S135" s="257"/>
      <c r="T135" s="258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59" t="s">
        <v>214</v>
      </c>
      <c r="AU135" s="259" t="s">
        <v>82</v>
      </c>
      <c r="AV135" s="14" t="s">
        <v>146</v>
      </c>
      <c r="AW135" s="14" t="s">
        <v>216</v>
      </c>
      <c r="AX135" s="14" t="s">
        <v>80</v>
      </c>
      <c r="AY135" s="259" t="s">
        <v>139</v>
      </c>
    </row>
    <row r="136" s="2" customFormat="1" ht="24.15" customHeight="1">
      <c r="A136" s="37"/>
      <c r="B136" s="38"/>
      <c r="C136" s="218" t="s">
        <v>82</v>
      </c>
      <c r="D136" s="218" t="s">
        <v>142</v>
      </c>
      <c r="E136" s="219" t="s">
        <v>218</v>
      </c>
      <c r="F136" s="220" t="s">
        <v>219</v>
      </c>
      <c r="G136" s="221" t="s">
        <v>213</v>
      </c>
      <c r="H136" s="222">
        <v>5</v>
      </c>
      <c r="I136" s="223"/>
      <c r="J136" s="224">
        <f>ROUND(I136*H136,2)</f>
        <v>0</v>
      </c>
      <c r="K136" s="225"/>
      <c r="L136" s="43"/>
      <c r="M136" s="226" t="s">
        <v>1</v>
      </c>
      <c r="N136" s="227" t="s">
        <v>37</v>
      </c>
      <c r="O136" s="90"/>
      <c r="P136" s="228">
        <f>O136*H136</f>
        <v>0</v>
      </c>
      <c r="Q136" s="228">
        <v>0</v>
      </c>
      <c r="R136" s="228">
        <f>Q136*H136</f>
        <v>0</v>
      </c>
      <c r="S136" s="228">
        <v>0</v>
      </c>
      <c r="T136" s="229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30" t="s">
        <v>146</v>
      </c>
      <c r="AT136" s="230" t="s">
        <v>142</v>
      </c>
      <c r="AU136" s="230" t="s">
        <v>82</v>
      </c>
      <c r="AY136" s="16" t="s">
        <v>139</v>
      </c>
      <c r="BE136" s="231">
        <f>IF(N136="základní",J136,0)</f>
        <v>0</v>
      </c>
      <c r="BF136" s="231">
        <f>IF(N136="snížená",J136,0)</f>
        <v>0</v>
      </c>
      <c r="BG136" s="231">
        <f>IF(N136="zákl. přenesená",J136,0)</f>
        <v>0</v>
      </c>
      <c r="BH136" s="231">
        <f>IF(N136="sníž. přenesená",J136,0)</f>
        <v>0</v>
      </c>
      <c r="BI136" s="231">
        <f>IF(N136="nulová",J136,0)</f>
        <v>0</v>
      </c>
      <c r="BJ136" s="16" t="s">
        <v>80</v>
      </c>
      <c r="BK136" s="231">
        <f>ROUND(I136*H136,2)</f>
        <v>0</v>
      </c>
      <c r="BL136" s="16" t="s">
        <v>146</v>
      </c>
      <c r="BM136" s="230" t="s">
        <v>146</v>
      </c>
    </row>
    <row r="137" s="13" customFormat="1">
      <c r="A137" s="13"/>
      <c r="B137" s="237"/>
      <c r="C137" s="238"/>
      <c r="D137" s="239" t="s">
        <v>214</v>
      </c>
      <c r="E137" s="240" t="s">
        <v>1</v>
      </c>
      <c r="F137" s="241" t="s">
        <v>220</v>
      </c>
      <c r="G137" s="238"/>
      <c r="H137" s="242">
        <v>5</v>
      </c>
      <c r="I137" s="243"/>
      <c r="J137" s="238"/>
      <c r="K137" s="238"/>
      <c r="L137" s="244"/>
      <c r="M137" s="245"/>
      <c r="N137" s="246"/>
      <c r="O137" s="246"/>
      <c r="P137" s="246"/>
      <c r="Q137" s="246"/>
      <c r="R137" s="246"/>
      <c r="S137" s="246"/>
      <c r="T137" s="247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8" t="s">
        <v>214</v>
      </c>
      <c r="AU137" s="248" t="s">
        <v>82</v>
      </c>
      <c r="AV137" s="13" t="s">
        <v>82</v>
      </c>
      <c r="AW137" s="13" t="s">
        <v>216</v>
      </c>
      <c r="AX137" s="13" t="s">
        <v>72</v>
      </c>
      <c r="AY137" s="248" t="s">
        <v>139</v>
      </c>
    </row>
    <row r="138" s="14" customFormat="1">
      <c r="A138" s="14"/>
      <c r="B138" s="249"/>
      <c r="C138" s="250"/>
      <c r="D138" s="239" t="s">
        <v>214</v>
      </c>
      <c r="E138" s="251" t="s">
        <v>1</v>
      </c>
      <c r="F138" s="252" t="s">
        <v>217</v>
      </c>
      <c r="G138" s="250"/>
      <c r="H138" s="253">
        <v>5</v>
      </c>
      <c r="I138" s="254"/>
      <c r="J138" s="250"/>
      <c r="K138" s="250"/>
      <c r="L138" s="255"/>
      <c r="M138" s="256"/>
      <c r="N138" s="257"/>
      <c r="O138" s="257"/>
      <c r="P138" s="257"/>
      <c r="Q138" s="257"/>
      <c r="R138" s="257"/>
      <c r="S138" s="257"/>
      <c r="T138" s="258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59" t="s">
        <v>214</v>
      </c>
      <c r="AU138" s="259" t="s">
        <v>82</v>
      </c>
      <c r="AV138" s="14" t="s">
        <v>146</v>
      </c>
      <c r="AW138" s="14" t="s">
        <v>216</v>
      </c>
      <c r="AX138" s="14" t="s">
        <v>80</v>
      </c>
      <c r="AY138" s="259" t="s">
        <v>139</v>
      </c>
    </row>
    <row r="139" s="2" customFormat="1" ht="24.15" customHeight="1">
      <c r="A139" s="37"/>
      <c r="B139" s="38"/>
      <c r="C139" s="218" t="s">
        <v>152</v>
      </c>
      <c r="D139" s="218" t="s">
        <v>142</v>
      </c>
      <c r="E139" s="219" t="s">
        <v>221</v>
      </c>
      <c r="F139" s="220" t="s">
        <v>222</v>
      </c>
      <c r="G139" s="221" t="s">
        <v>213</v>
      </c>
      <c r="H139" s="222">
        <v>656</v>
      </c>
      <c r="I139" s="223"/>
      <c r="J139" s="224">
        <f>ROUND(I139*H139,2)</f>
        <v>0</v>
      </c>
      <c r="K139" s="225"/>
      <c r="L139" s="43"/>
      <c r="M139" s="226" t="s">
        <v>1</v>
      </c>
      <c r="N139" s="227" t="s">
        <v>37</v>
      </c>
      <c r="O139" s="90"/>
      <c r="P139" s="228">
        <f>O139*H139</f>
        <v>0</v>
      </c>
      <c r="Q139" s="228">
        <v>0</v>
      </c>
      <c r="R139" s="228">
        <f>Q139*H139</f>
        <v>0</v>
      </c>
      <c r="S139" s="228">
        <v>0</v>
      </c>
      <c r="T139" s="229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30" t="s">
        <v>146</v>
      </c>
      <c r="AT139" s="230" t="s">
        <v>142</v>
      </c>
      <c r="AU139" s="230" t="s">
        <v>82</v>
      </c>
      <c r="AY139" s="16" t="s">
        <v>139</v>
      </c>
      <c r="BE139" s="231">
        <f>IF(N139="základní",J139,0)</f>
        <v>0</v>
      </c>
      <c r="BF139" s="231">
        <f>IF(N139="snížená",J139,0)</f>
        <v>0</v>
      </c>
      <c r="BG139" s="231">
        <f>IF(N139="zákl. přenesená",J139,0)</f>
        <v>0</v>
      </c>
      <c r="BH139" s="231">
        <f>IF(N139="sníž. přenesená",J139,0)</f>
        <v>0</v>
      </c>
      <c r="BI139" s="231">
        <f>IF(N139="nulová",J139,0)</f>
        <v>0</v>
      </c>
      <c r="BJ139" s="16" t="s">
        <v>80</v>
      </c>
      <c r="BK139" s="231">
        <f>ROUND(I139*H139,2)</f>
        <v>0</v>
      </c>
      <c r="BL139" s="16" t="s">
        <v>146</v>
      </c>
      <c r="BM139" s="230" t="s">
        <v>155</v>
      </c>
    </row>
    <row r="140" s="13" customFormat="1">
      <c r="A140" s="13"/>
      <c r="B140" s="237"/>
      <c r="C140" s="238"/>
      <c r="D140" s="239" t="s">
        <v>214</v>
      </c>
      <c r="E140" s="240" t="s">
        <v>1</v>
      </c>
      <c r="F140" s="241" t="s">
        <v>223</v>
      </c>
      <c r="G140" s="238"/>
      <c r="H140" s="242">
        <v>656</v>
      </c>
      <c r="I140" s="243"/>
      <c r="J140" s="238"/>
      <c r="K140" s="238"/>
      <c r="L140" s="244"/>
      <c r="M140" s="245"/>
      <c r="N140" s="246"/>
      <c r="O140" s="246"/>
      <c r="P140" s="246"/>
      <c r="Q140" s="246"/>
      <c r="R140" s="246"/>
      <c r="S140" s="246"/>
      <c r="T140" s="247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8" t="s">
        <v>214</v>
      </c>
      <c r="AU140" s="248" t="s">
        <v>82</v>
      </c>
      <c r="AV140" s="13" t="s">
        <v>82</v>
      </c>
      <c r="AW140" s="13" t="s">
        <v>216</v>
      </c>
      <c r="AX140" s="13" t="s">
        <v>72</v>
      </c>
      <c r="AY140" s="248" t="s">
        <v>139</v>
      </c>
    </row>
    <row r="141" s="14" customFormat="1">
      <c r="A141" s="14"/>
      <c r="B141" s="249"/>
      <c r="C141" s="250"/>
      <c r="D141" s="239" t="s">
        <v>214</v>
      </c>
      <c r="E141" s="251" t="s">
        <v>1</v>
      </c>
      <c r="F141" s="252" t="s">
        <v>217</v>
      </c>
      <c r="G141" s="250"/>
      <c r="H141" s="253">
        <v>656</v>
      </c>
      <c r="I141" s="254"/>
      <c r="J141" s="250"/>
      <c r="K141" s="250"/>
      <c r="L141" s="255"/>
      <c r="M141" s="256"/>
      <c r="N141" s="257"/>
      <c r="O141" s="257"/>
      <c r="P141" s="257"/>
      <c r="Q141" s="257"/>
      <c r="R141" s="257"/>
      <c r="S141" s="257"/>
      <c r="T141" s="258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59" t="s">
        <v>214</v>
      </c>
      <c r="AU141" s="259" t="s">
        <v>82</v>
      </c>
      <c r="AV141" s="14" t="s">
        <v>146</v>
      </c>
      <c r="AW141" s="14" t="s">
        <v>216</v>
      </c>
      <c r="AX141" s="14" t="s">
        <v>80</v>
      </c>
      <c r="AY141" s="259" t="s">
        <v>139</v>
      </c>
    </row>
    <row r="142" s="2" customFormat="1" ht="33" customHeight="1">
      <c r="A142" s="37"/>
      <c r="B142" s="38"/>
      <c r="C142" s="218" t="s">
        <v>146</v>
      </c>
      <c r="D142" s="218" t="s">
        <v>142</v>
      </c>
      <c r="E142" s="219" t="s">
        <v>224</v>
      </c>
      <c r="F142" s="220" t="s">
        <v>225</v>
      </c>
      <c r="G142" s="221" t="s">
        <v>213</v>
      </c>
      <c r="H142" s="222">
        <v>408</v>
      </c>
      <c r="I142" s="223"/>
      <c r="J142" s="224">
        <f>ROUND(I142*H142,2)</f>
        <v>0</v>
      </c>
      <c r="K142" s="225"/>
      <c r="L142" s="43"/>
      <c r="M142" s="226" t="s">
        <v>1</v>
      </c>
      <c r="N142" s="227" t="s">
        <v>37</v>
      </c>
      <c r="O142" s="90"/>
      <c r="P142" s="228">
        <f>O142*H142</f>
        <v>0</v>
      </c>
      <c r="Q142" s="228">
        <v>0</v>
      </c>
      <c r="R142" s="228">
        <f>Q142*H142</f>
        <v>0</v>
      </c>
      <c r="S142" s="228">
        <v>0</v>
      </c>
      <c r="T142" s="229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30" t="s">
        <v>146</v>
      </c>
      <c r="AT142" s="230" t="s">
        <v>142</v>
      </c>
      <c r="AU142" s="230" t="s">
        <v>82</v>
      </c>
      <c r="AY142" s="16" t="s">
        <v>139</v>
      </c>
      <c r="BE142" s="231">
        <f>IF(N142="základní",J142,0)</f>
        <v>0</v>
      </c>
      <c r="BF142" s="231">
        <f>IF(N142="snížená",J142,0)</f>
        <v>0</v>
      </c>
      <c r="BG142" s="231">
        <f>IF(N142="zákl. přenesená",J142,0)</f>
        <v>0</v>
      </c>
      <c r="BH142" s="231">
        <f>IF(N142="sníž. přenesená",J142,0)</f>
        <v>0</v>
      </c>
      <c r="BI142" s="231">
        <f>IF(N142="nulová",J142,0)</f>
        <v>0</v>
      </c>
      <c r="BJ142" s="16" t="s">
        <v>80</v>
      </c>
      <c r="BK142" s="231">
        <f>ROUND(I142*H142,2)</f>
        <v>0</v>
      </c>
      <c r="BL142" s="16" t="s">
        <v>146</v>
      </c>
      <c r="BM142" s="230" t="s">
        <v>159</v>
      </c>
    </row>
    <row r="143" s="13" customFormat="1">
      <c r="A143" s="13"/>
      <c r="B143" s="237"/>
      <c r="C143" s="238"/>
      <c r="D143" s="239" t="s">
        <v>214</v>
      </c>
      <c r="E143" s="240" t="s">
        <v>1</v>
      </c>
      <c r="F143" s="241" t="s">
        <v>226</v>
      </c>
      <c r="G143" s="238"/>
      <c r="H143" s="242">
        <v>408</v>
      </c>
      <c r="I143" s="243"/>
      <c r="J143" s="238"/>
      <c r="K143" s="238"/>
      <c r="L143" s="244"/>
      <c r="M143" s="245"/>
      <c r="N143" s="246"/>
      <c r="O143" s="246"/>
      <c r="P143" s="246"/>
      <c r="Q143" s="246"/>
      <c r="R143" s="246"/>
      <c r="S143" s="246"/>
      <c r="T143" s="247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8" t="s">
        <v>214</v>
      </c>
      <c r="AU143" s="248" t="s">
        <v>82</v>
      </c>
      <c r="AV143" s="13" t="s">
        <v>82</v>
      </c>
      <c r="AW143" s="13" t="s">
        <v>216</v>
      </c>
      <c r="AX143" s="13" t="s">
        <v>72</v>
      </c>
      <c r="AY143" s="248" t="s">
        <v>139</v>
      </c>
    </row>
    <row r="144" s="14" customFormat="1">
      <c r="A144" s="14"/>
      <c r="B144" s="249"/>
      <c r="C144" s="250"/>
      <c r="D144" s="239" t="s">
        <v>214</v>
      </c>
      <c r="E144" s="251" t="s">
        <v>1</v>
      </c>
      <c r="F144" s="252" t="s">
        <v>217</v>
      </c>
      <c r="G144" s="250"/>
      <c r="H144" s="253">
        <v>408</v>
      </c>
      <c r="I144" s="254"/>
      <c r="J144" s="250"/>
      <c r="K144" s="250"/>
      <c r="L144" s="255"/>
      <c r="M144" s="256"/>
      <c r="N144" s="257"/>
      <c r="O144" s="257"/>
      <c r="P144" s="257"/>
      <c r="Q144" s="257"/>
      <c r="R144" s="257"/>
      <c r="S144" s="257"/>
      <c r="T144" s="258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59" t="s">
        <v>214</v>
      </c>
      <c r="AU144" s="259" t="s">
        <v>82</v>
      </c>
      <c r="AV144" s="14" t="s">
        <v>146</v>
      </c>
      <c r="AW144" s="14" t="s">
        <v>216</v>
      </c>
      <c r="AX144" s="14" t="s">
        <v>80</v>
      </c>
      <c r="AY144" s="259" t="s">
        <v>139</v>
      </c>
    </row>
    <row r="145" s="2" customFormat="1" ht="24.15" customHeight="1">
      <c r="A145" s="37"/>
      <c r="B145" s="38"/>
      <c r="C145" s="218" t="s">
        <v>151</v>
      </c>
      <c r="D145" s="218" t="s">
        <v>142</v>
      </c>
      <c r="E145" s="219" t="s">
        <v>227</v>
      </c>
      <c r="F145" s="220" t="s">
        <v>228</v>
      </c>
      <c r="G145" s="221" t="s">
        <v>213</v>
      </c>
      <c r="H145" s="222">
        <v>656</v>
      </c>
      <c r="I145" s="223"/>
      <c r="J145" s="224">
        <f>ROUND(I145*H145,2)</f>
        <v>0</v>
      </c>
      <c r="K145" s="225"/>
      <c r="L145" s="43"/>
      <c r="M145" s="226" t="s">
        <v>1</v>
      </c>
      <c r="N145" s="227" t="s">
        <v>37</v>
      </c>
      <c r="O145" s="90"/>
      <c r="P145" s="228">
        <f>O145*H145</f>
        <v>0</v>
      </c>
      <c r="Q145" s="228">
        <v>0</v>
      </c>
      <c r="R145" s="228">
        <f>Q145*H145</f>
        <v>0</v>
      </c>
      <c r="S145" s="228">
        <v>0</v>
      </c>
      <c r="T145" s="229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30" t="s">
        <v>146</v>
      </c>
      <c r="AT145" s="230" t="s">
        <v>142</v>
      </c>
      <c r="AU145" s="230" t="s">
        <v>82</v>
      </c>
      <c r="AY145" s="16" t="s">
        <v>139</v>
      </c>
      <c r="BE145" s="231">
        <f>IF(N145="základní",J145,0)</f>
        <v>0</v>
      </c>
      <c r="BF145" s="231">
        <f>IF(N145="snížená",J145,0)</f>
        <v>0</v>
      </c>
      <c r="BG145" s="231">
        <f>IF(N145="zákl. přenesená",J145,0)</f>
        <v>0</v>
      </c>
      <c r="BH145" s="231">
        <f>IF(N145="sníž. přenesená",J145,0)</f>
        <v>0</v>
      </c>
      <c r="BI145" s="231">
        <f>IF(N145="nulová",J145,0)</f>
        <v>0</v>
      </c>
      <c r="BJ145" s="16" t="s">
        <v>80</v>
      </c>
      <c r="BK145" s="231">
        <f>ROUND(I145*H145,2)</f>
        <v>0</v>
      </c>
      <c r="BL145" s="16" t="s">
        <v>146</v>
      </c>
      <c r="BM145" s="230" t="s">
        <v>162</v>
      </c>
    </row>
    <row r="146" s="13" customFormat="1">
      <c r="A146" s="13"/>
      <c r="B146" s="237"/>
      <c r="C146" s="238"/>
      <c r="D146" s="239" t="s">
        <v>214</v>
      </c>
      <c r="E146" s="240" t="s">
        <v>1</v>
      </c>
      <c r="F146" s="241" t="s">
        <v>229</v>
      </c>
      <c r="G146" s="238"/>
      <c r="H146" s="242">
        <v>656</v>
      </c>
      <c r="I146" s="243"/>
      <c r="J146" s="238"/>
      <c r="K146" s="238"/>
      <c r="L146" s="244"/>
      <c r="M146" s="245"/>
      <c r="N146" s="246"/>
      <c r="O146" s="246"/>
      <c r="P146" s="246"/>
      <c r="Q146" s="246"/>
      <c r="R146" s="246"/>
      <c r="S146" s="246"/>
      <c r="T146" s="247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8" t="s">
        <v>214</v>
      </c>
      <c r="AU146" s="248" t="s">
        <v>82</v>
      </c>
      <c r="AV146" s="13" t="s">
        <v>82</v>
      </c>
      <c r="AW146" s="13" t="s">
        <v>216</v>
      </c>
      <c r="AX146" s="13" t="s">
        <v>72</v>
      </c>
      <c r="AY146" s="248" t="s">
        <v>139</v>
      </c>
    </row>
    <row r="147" s="14" customFormat="1">
      <c r="A147" s="14"/>
      <c r="B147" s="249"/>
      <c r="C147" s="250"/>
      <c r="D147" s="239" t="s">
        <v>214</v>
      </c>
      <c r="E147" s="251" t="s">
        <v>1</v>
      </c>
      <c r="F147" s="252" t="s">
        <v>217</v>
      </c>
      <c r="G147" s="250"/>
      <c r="H147" s="253">
        <v>656</v>
      </c>
      <c r="I147" s="254"/>
      <c r="J147" s="250"/>
      <c r="K147" s="250"/>
      <c r="L147" s="255"/>
      <c r="M147" s="256"/>
      <c r="N147" s="257"/>
      <c r="O147" s="257"/>
      <c r="P147" s="257"/>
      <c r="Q147" s="257"/>
      <c r="R147" s="257"/>
      <c r="S147" s="257"/>
      <c r="T147" s="258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59" t="s">
        <v>214</v>
      </c>
      <c r="AU147" s="259" t="s">
        <v>82</v>
      </c>
      <c r="AV147" s="14" t="s">
        <v>146</v>
      </c>
      <c r="AW147" s="14" t="s">
        <v>216</v>
      </c>
      <c r="AX147" s="14" t="s">
        <v>80</v>
      </c>
      <c r="AY147" s="259" t="s">
        <v>139</v>
      </c>
    </row>
    <row r="148" s="2" customFormat="1" ht="24.15" customHeight="1">
      <c r="A148" s="37"/>
      <c r="B148" s="38"/>
      <c r="C148" s="218" t="s">
        <v>155</v>
      </c>
      <c r="D148" s="218" t="s">
        <v>142</v>
      </c>
      <c r="E148" s="219" t="s">
        <v>230</v>
      </c>
      <c r="F148" s="220" t="s">
        <v>231</v>
      </c>
      <c r="G148" s="221" t="s">
        <v>213</v>
      </c>
      <c r="H148" s="222">
        <v>1194</v>
      </c>
      <c r="I148" s="223"/>
      <c r="J148" s="224">
        <f>ROUND(I148*H148,2)</f>
        <v>0</v>
      </c>
      <c r="K148" s="225"/>
      <c r="L148" s="43"/>
      <c r="M148" s="226" t="s">
        <v>1</v>
      </c>
      <c r="N148" s="227" t="s">
        <v>37</v>
      </c>
      <c r="O148" s="90"/>
      <c r="P148" s="228">
        <f>O148*H148</f>
        <v>0</v>
      </c>
      <c r="Q148" s="228">
        <v>0</v>
      </c>
      <c r="R148" s="228">
        <f>Q148*H148</f>
        <v>0</v>
      </c>
      <c r="S148" s="228">
        <v>0</v>
      </c>
      <c r="T148" s="229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30" t="s">
        <v>146</v>
      </c>
      <c r="AT148" s="230" t="s">
        <v>142</v>
      </c>
      <c r="AU148" s="230" t="s">
        <v>82</v>
      </c>
      <c r="AY148" s="16" t="s">
        <v>139</v>
      </c>
      <c r="BE148" s="231">
        <f>IF(N148="základní",J148,0)</f>
        <v>0</v>
      </c>
      <c r="BF148" s="231">
        <f>IF(N148="snížená",J148,0)</f>
        <v>0</v>
      </c>
      <c r="BG148" s="231">
        <f>IF(N148="zákl. přenesená",J148,0)</f>
        <v>0</v>
      </c>
      <c r="BH148" s="231">
        <f>IF(N148="sníž. přenesená",J148,0)</f>
        <v>0</v>
      </c>
      <c r="BI148" s="231">
        <f>IF(N148="nulová",J148,0)</f>
        <v>0</v>
      </c>
      <c r="BJ148" s="16" t="s">
        <v>80</v>
      </c>
      <c r="BK148" s="231">
        <f>ROUND(I148*H148,2)</f>
        <v>0</v>
      </c>
      <c r="BL148" s="16" t="s">
        <v>146</v>
      </c>
      <c r="BM148" s="230" t="s">
        <v>8</v>
      </c>
    </row>
    <row r="149" s="13" customFormat="1">
      <c r="A149" s="13"/>
      <c r="B149" s="237"/>
      <c r="C149" s="238"/>
      <c r="D149" s="239" t="s">
        <v>214</v>
      </c>
      <c r="E149" s="240" t="s">
        <v>1</v>
      </c>
      <c r="F149" s="241" t="s">
        <v>232</v>
      </c>
      <c r="G149" s="238"/>
      <c r="H149" s="242">
        <v>663</v>
      </c>
      <c r="I149" s="243"/>
      <c r="J149" s="238"/>
      <c r="K149" s="238"/>
      <c r="L149" s="244"/>
      <c r="M149" s="245"/>
      <c r="N149" s="246"/>
      <c r="O149" s="246"/>
      <c r="P149" s="246"/>
      <c r="Q149" s="246"/>
      <c r="R149" s="246"/>
      <c r="S149" s="246"/>
      <c r="T149" s="247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8" t="s">
        <v>214</v>
      </c>
      <c r="AU149" s="248" t="s">
        <v>82</v>
      </c>
      <c r="AV149" s="13" t="s">
        <v>82</v>
      </c>
      <c r="AW149" s="13" t="s">
        <v>216</v>
      </c>
      <c r="AX149" s="13" t="s">
        <v>72</v>
      </c>
      <c r="AY149" s="248" t="s">
        <v>139</v>
      </c>
    </row>
    <row r="150" s="13" customFormat="1">
      <c r="A150" s="13"/>
      <c r="B150" s="237"/>
      <c r="C150" s="238"/>
      <c r="D150" s="239" t="s">
        <v>214</v>
      </c>
      <c r="E150" s="240" t="s">
        <v>1</v>
      </c>
      <c r="F150" s="241" t="s">
        <v>233</v>
      </c>
      <c r="G150" s="238"/>
      <c r="H150" s="242">
        <v>531</v>
      </c>
      <c r="I150" s="243"/>
      <c r="J150" s="238"/>
      <c r="K150" s="238"/>
      <c r="L150" s="244"/>
      <c r="M150" s="245"/>
      <c r="N150" s="246"/>
      <c r="O150" s="246"/>
      <c r="P150" s="246"/>
      <c r="Q150" s="246"/>
      <c r="R150" s="246"/>
      <c r="S150" s="246"/>
      <c r="T150" s="247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8" t="s">
        <v>214</v>
      </c>
      <c r="AU150" s="248" t="s">
        <v>82</v>
      </c>
      <c r="AV150" s="13" t="s">
        <v>82</v>
      </c>
      <c r="AW150" s="13" t="s">
        <v>216</v>
      </c>
      <c r="AX150" s="13" t="s">
        <v>72</v>
      </c>
      <c r="AY150" s="248" t="s">
        <v>139</v>
      </c>
    </row>
    <row r="151" s="14" customFormat="1">
      <c r="A151" s="14"/>
      <c r="B151" s="249"/>
      <c r="C151" s="250"/>
      <c r="D151" s="239" t="s">
        <v>214</v>
      </c>
      <c r="E151" s="251" t="s">
        <v>1</v>
      </c>
      <c r="F151" s="252" t="s">
        <v>217</v>
      </c>
      <c r="G151" s="250"/>
      <c r="H151" s="253">
        <v>1194</v>
      </c>
      <c r="I151" s="254"/>
      <c r="J151" s="250"/>
      <c r="K151" s="250"/>
      <c r="L151" s="255"/>
      <c r="M151" s="256"/>
      <c r="N151" s="257"/>
      <c r="O151" s="257"/>
      <c r="P151" s="257"/>
      <c r="Q151" s="257"/>
      <c r="R151" s="257"/>
      <c r="S151" s="257"/>
      <c r="T151" s="258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59" t="s">
        <v>214</v>
      </c>
      <c r="AU151" s="259" t="s">
        <v>82</v>
      </c>
      <c r="AV151" s="14" t="s">
        <v>146</v>
      </c>
      <c r="AW151" s="14" t="s">
        <v>216</v>
      </c>
      <c r="AX151" s="14" t="s">
        <v>80</v>
      </c>
      <c r="AY151" s="259" t="s">
        <v>139</v>
      </c>
    </row>
    <row r="152" s="2" customFormat="1" ht="24.15" customHeight="1">
      <c r="A152" s="37"/>
      <c r="B152" s="38"/>
      <c r="C152" s="218" t="s">
        <v>165</v>
      </c>
      <c r="D152" s="218" t="s">
        <v>142</v>
      </c>
      <c r="E152" s="219" t="s">
        <v>234</v>
      </c>
      <c r="F152" s="220" t="s">
        <v>235</v>
      </c>
      <c r="G152" s="221" t="s">
        <v>213</v>
      </c>
      <c r="H152" s="222">
        <v>2376</v>
      </c>
      <c r="I152" s="223"/>
      <c r="J152" s="224">
        <f>ROUND(I152*H152,2)</f>
        <v>0</v>
      </c>
      <c r="K152" s="225"/>
      <c r="L152" s="43"/>
      <c r="M152" s="226" t="s">
        <v>1</v>
      </c>
      <c r="N152" s="227" t="s">
        <v>37</v>
      </c>
      <c r="O152" s="90"/>
      <c r="P152" s="228">
        <f>O152*H152</f>
        <v>0</v>
      </c>
      <c r="Q152" s="228">
        <v>0</v>
      </c>
      <c r="R152" s="228">
        <f>Q152*H152</f>
        <v>0</v>
      </c>
      <c r="S152" s="228">
        <v>0</v>
      </c>
      <c r="T152" s="229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30" t="s">
        <v>146</v>
      </c>
      <c r="AT152" s="230" t="s">
        <v>142</v>
      </c>
      <c r="AU152" s="230" t="s">
        <v>82</v>
      </c>
      <c r="AY152" s="16" t="s">
        <v>139</v>
      </c>
      <c r="BE152" s="231">
        <f>IF(N152="základní",J152,0)</f>
        <v>0</v>
      </c>
      <c r="BF152" s="231">
        <f>IF(N152="snížená",J152,0)</f>
        <v>0</v>
      </c>
      <c r="BG152" s="231">
        <f>IF(N152="zákl. přenesená",J152,0)</f>
        <v>0</v>
      </c>
      <c r="BH152" s="231">
        <f>IF(N152="sníž. přenesená",J152,0)</f>
        <v>0</v>
      </c>
      <c r="BI152" s="231">
        <f>IF(N152="nulová",J152,0)</f>
        <v>0</v>
      </c>
      <c r="BJ152" s="16" t="s">
        <v>80</v>
      </c>
      <c r="BK152" s="231">
        <f>ROUND(I152*H152,2)</f>
        <v>0</v>
      </c>
      <c r="BL152" s="16" t="s">
        <v>146</v>
      </c>
      <c r="BM152" s="230" t="s">
        <v>168</v>
      </c>
    </row>
    <row r="153" s="13" customFormat="1">
      <c r="A153" s="13"/>
      <c r="B153" s="237"/>
      <c r="C153" s="238"/>
      <c r="D153" s="239" t="s">
        <v>214</v>
      </c>
      <c r="E153" s="240" t="s">
        <v>1</v>
      </c>
      <c r="F153" s="241" t="s">
        <v>236</v>
      </c>
      <c r="G153" s="238"/>
      <c r="H153" s="242">
        <v>2376</v>
      </c>
      <c r="I153" s="243"/>
      <c r="J153" s="238"/>
      <c r="K153" s="238"/>
      <c r="L153" s="244"/>
      <c r="M153" s="245"/>
      <c r="N153" s="246"/>
      <c r="O153" s="246"/>
      <c r="P153" s="246"/>
      <c r="Q153" s="246"/>
      <c r="R153" s="246"/>
      <c r="S153" s="246"/>
      <c r="T153" s="247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8" t="s">
        <v>214</v>
      </c>
      <c r="AU153" s="248" t="s">
        <v>82</v>
      </c>
      <c r="AV153" s="13" t="s">
        <v>82</v>
      </c>
      <c r="AW153" s="13" t="s">
        <v>216</v>
      </c>
      <c r="AX153" s="13" t="s">
        <v>72</v>
      </c>
      <c r="AY153" s="248" t="s">
        <v>139</v>
      </c>
    </row>
    <row r="154" s="14" customFormat="1">
      <c r="A154" s="14"/>
      <c r="B154" s="249"/>
      <c r="C154" s="250"/>
      <c r="D154" s="239" t="s">
        <v>214</v>
      </c>
      <c r="E154" s="251" t="s">
        <v>1</v>
      </c>
      <c r="F154" s="252" t="s">
        <v>217</v>
      </c>
      <c r="G154" s="250"/>
      <c r="H154" s="253">
        <v>2376</v>
      </c>
      <c r="I154" s="254"/>
      <c r="J154" s="250"/>
      <c r="K154" s="250"/>
      <c r="L154" s="255"/>
      <c r="M154" s="256"/>
      <c r="N154" s="257"/>
      <c r="O154" s="257"/>
      <c r="P154" s="257"/>
      <c r="Q154" s="257"/>
      <c r="R154" s="257"/>
      <c r="S154" s="257"/>
      <c r="T154" s="258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59" t="s">
        <v>214</v>
      </c>
      <c r="AU154" s="259" t="s">
        <v>82</v>
      </c>
      <c r="AV154" s="14" t="s">
        <v>146</v>
      </c>
      <c r="AW154" s="14" t="s">
        <v>216</v>
      </c>
      <c r="AX154" s="14" t="s">
        <v>80</v>
      </c>
      <c r="AY154" s="259" t="s">
        <v>139</v>
      </c>
    </row>
    <row r="155" s="2" customFormat="1" ht="16.5" customHeight="1">
      <c r="A155" s="37"/>
      <c r="B155" s="38"/>
      <c r="C155" s="218" t="s">
        <v>159</v>
      </c>
      <c r="D155" s="218" t="s">
        <v>142</v>
      </c>
      <c r="E155" s="219" t="s">
        <v>237</v>
      </c>
      <c r="F155" s="220" t="s">
        <v>238</v>
      </c>
      <c r="G155" s="221" t="s">
        <v>239</v>
      </c>
      <c r="H155" s="222">
        <v>1565</v>
      </c>
      <c r="I155" s="223"/>
      <c r="J155" s="224">
        <f>ROUND(I155*H155,2)</f>
        <v>0</v>
      </c>
      <c r="K155" s="225"/>
      <c r="L155" s="43"/>
      <c r="M155" s="226" t="s">
        <v>1</v>
      </c>
      <c r="N155" s="227" t="s">
        <v>37</v>
      </c>
      <c r="O155" s="90"/>
      <c r="P155" s="228">
        <f>O155*H155</f>
        <v>0</v>
      </c>
      <c r="Q155" s="228">
        <v>0</v>
      </c>
      <c r="R155" s="228">
        <f>Q155*H155</f>
        <v>0</v>
      </c>
      <c r="S155" s="228">
        <v>0</v>
      </c>
      <c r="T155" s="229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30" t="s">
        <v>146</v>
      </c>
      <c r="AT155" s="230" t="s">
        <v>142</v>
      </c>
      <c r="AU155" s="230" t="s">
        <v>82</v>
      </c>
      <c r="AY155" s="16" t="s">
        <v>139</v>
      </c>
      <c r="BE155" s="231">
        <f>IF(N155="základní",J155,0)</f>
        <v>0</v>
      </c>
      <c r="BF155" s="231">
        <f>IF(N155="snížená",J155,0)</f>
        <v>0</v>
      </c>
      <c r="BG155" s="231">
        <f>IF(N155="zákl. přenesená",J155,0)</f>
        <v>0</v>
      </c>
      <c r="BH155" s="231">
        <f>IF(N155="sníž. přenesená",J155,0)</f>
        <v>0</v>
      </c>
      <c r="BI155" s="231">
        <f>IF(N155="nulová",J155,0)</f>
        <v>0</v>
      </c>
      <c r="BJ155" s="16" t="s">
        <v>80</v>
      </c>
      <c r="BK155" s="231">
        <f>ROUND(I155*H155,2)</f>
        <v>0</v>
      </c>
      <c r="BL155" s="16" t="s">
        <v>146</v>
      </c>
      <c r="BM155" s="230" t="s">
        <v>171</v>
      </c>
    </row>
    <row r="156" s="13" customFormat="1">
      <c r="A156" s="13"/>
      <c r="B156" s="237"/>
      <c r="C156" s="238"/>
      <c r="D156" s="239" t="s">
        <v>214</v>
      </c>
      <c r="E156" s="240" t="s">
        <v>1</v>
      </c>
      <c r="F156" s="241" t="s">
        <v>240</v>
      </c>
      <c r="G156" s="238"/>
      <c r="H156" s="242">
        <v>743</v>
      </c>
      <c r="I156" s="243"/>
      <c r="J156" s="238"/>
      <c r="K156" s="238"/>
      <c r="L156" s="244"/>
      <c r="M156" s="245"/>
      <c r="N156" s="246"/>
      <c r="O156" s="246"/>
      <c r="P156" s="246"/>
      <c r="Q156" s="246"/>
      <c r="R156" s="246"/>
      <c r="S156" s="246"/>
      <c r="T156" s="247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8" t="s">
        <v>214</v>
      </c>
      <c r="AU156" s="248" t="s">
        <v>82</v>
      </c>
      <c r="AV156" s="13" t="s">
        <v>82</v>
      </c>
      <c r="AW156" s="13" t="s">
        <v>216</v>
      </c>
      <c r="AX156" s="13" t="s">
        <v>72</v>
      </c>
      <c r="AY156" s="248" t="s">
        <v>139</v>
      </c>
    </row>
    <row r="157" s="13" customFormat="1">
      <c r="A157" s="13"/>
      <c r="B157" s="237"/>
      <c r="C157" s="238"/>
      <c r="D157" s="239" t="s">
        <v>214</v>
      </c>
      <c r="E157" s="240" t="s">
        <v>1</v>
      </c>
      <c r="F157" s="241" t="s">
        <v>241</v>
      </c>
      <c r="G157" s="238"/>
      <c r="H157" s="242">
        <v>822</v>
      </c>
      <c r="I157" s="243"/>
      <c r="J157" s="238"/>
      <c r="K157" s="238"/>
      <c r="L157" s="244"/>
      <c r="M157" s="245"/>
      <c r="N157" s="246"/>
      <c r="O157" s="246"/>
      <c r="P157" s="246"/>
      <c r="Q157" s="246"/>
      <c r="R157" s="246"/>
      <c r="S157" s="246"/>
      <c r="T157" s="247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8" t="s">
        <v>214</v>
      </c>
      <c r="AU157" s="248" t="s">
        <v>82</v>
      </c>
      <c r="AV157" s="13" t="s">
        <v>82</v>
      </c>
      <c r="AW157" s="13" t="s">
        <v>216</v>
      </c>
      <c r="AX157" s="13" t="s">
        <v>72</v>
      </c>
      <c r="AY157" s="248" t="s">
        <v>139</v>
      </c>
    </row>
    <row r="158" s="14" customFormat="1">
      <c r="A158" s="14"/>
      <c r="B158" s="249"/>
      <c r="C158" s="250"/>
      <c r="D158" s="239" t="s">
        <v>214</v>
      </c>
      <c r="E158" s="251" t="s">
        <v>1</v>
      </c>
      <c r="F158" s="252" t="s">
        <v>217</v>
      </c>
      <c r="G158" s="250"/>
      <c r="H158" s="253">
        <v>1565</v>
      </c>
      <c r="I158" s="254"/>
      <c r="J158" s="250"/>
      <c r="K158" s="250"/>
      <c r="L158" s="255"/>
      <c r="M158" s="256"/>
      <c r="N158" s="257"/>
      <c r="O158" s="257"/>
      <c r="P158" s="257"/>
      <c r="Q158" s="257"/>
      <c r="R158" s="257"/>
      <c r="S158" s="257"/>
      <c r="T158" s="258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59" t="s">
        <v>214</v>
      </c>
      <c r="AU158" s="259" t="s">
        <v>82</v>
      </c>
      <c r="AV158" s="14" t="s">
        <v>146</v>
      </c>
      <c r="AW158" s="14" t="s">
        <v>216</v>
      </c>
      <c r="AX158" s="14" t="s">
        <v>80</v>
      </c>
      <c r="AY158" s="259" t="s">
        <v>139</v>
      </c>
    </row>
    <row r="159" s="2" customFormat="1" ht="24.15" customHeight="1">
      <c r="A159" s="37"/>
      <c r="B159" s="38"/>
      <c r="C159" s="218" t="s">
        <v>140</v>
      </c>
      <c r="D159" s="218" t="s">
        <v>142</v>
      </c>
      <c r="E159" s="219" t="s">
        <v>242</v>
      </c>
      <c r="F159" s="220" t="s">
        <v>243</v>
      </c>
      <c r="G159" s="221" t="s">
        <v>244</v>
      </c>
      <c r="H159" s="222">
        <v>1401</v>
      </c>
      <c r="I159" s="223"/>
      <c r="J159" s="224">
        <f>ROUND(I159*H159,2)</f>
        <v>0</v>
      </c>
      <c r="K159" s="225"/>
      <c r="L159" s="43"/>
      <c r="M159" s="226" t="s">
        <v>1</v>
      </c>
      <c r="N159" s="227" t="s">
        <v>37</v>
      </c>
      <c r="O159" s="90"/>
      <c r="P159" s="228">
        <f>O159*H159</f>
        <v>0</v>
      </c>
      <c r="Q159" s="228">
        <v>0</v>
      </c>
      <c r="R159" s="228">
        <f>Q159*H159</f>
        <v>0</v>
      </c>
      <c r="S159" s="228">
        <v>0</v>
      </c>
      <c r="T159" s="229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30" t="s">
        <v>146</v>
      </c>
      <c r="AT159" s="230" t="s">
        <v>142</v>
      </c>
      <c r="AU159" s="230" t="s">
        <v>82</v>
      </c>
      <c r="AY159" s="16" t="s">
        <v>139</v>
      </c>
      <c r="BE159" s="231">
        <f>IF(N159="základní",J159,0)</f>
        <v>0</v>
      </c>
      <c r="BF159" s="231">
        <f>IF(N159="snížená",J159,0)</f>
        <v>0</v>
      </c>
      <c r="BG159" s="231">
        <f>IF(N159="zákl. přenesená",J159,0)</f>
        <v>0</v>
      </c>
      <c r="BH159" s="231">
        <f>IF(N159="sníž. přenesená",J159,0)</f>
        <v>0</v>
      </c>
      <c r="BI159" s="231">
        <f>IF(N159="nulová",J159,0)</f>
        <v>0</v>
      </c>
      <c r="BJ159" s="16" t="s">
        <v>80</v>
      </c>
      <c r="BK159" s="231">
        <f>ROUND(I159*H159,2)</f>
        <v>0</v>
      </c>
      <c r="BL159" s="16" t="s">
        <v>146</v>
      </c>
      <c r="BM159" s="230" t="s">
        <v>174</v>
      </c>
    </row>
    <row r="160" s="13" customFormat="1">
      <c r="A160" s="13"/>
      <c r="B160" s="237"/>
      <c r="C160" s="238"/>
      <c r="D160" s="239" t="s">
        <v>214</v>
      </c>
      <c r="E160" s="240" t="s">
        <v>1</v>
      </c>
      <c r="F160" s="241" t="s">
        <v>245</v>
      </c>
      <c r="G160" s="238"/>
      <c r="H160" s="242">
        <v>1401</v>
      </c>
      <c r="I160" s="243"/>
      <c r="J160" s="238"/>
      <c r="K160" s="238"/>
      <c r="L160" s="244"/>
      <c r="M160" s="245"/>
      <c r="N160" s="246"/>
      <c r="O160" s="246"/>
      <c r="P160" s="246"/>
      <c r="Q160" s="246"/>
      <c r="R160" s="246"/>
      <c r="S160" s="246"/>
      <c r="T160" s="247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8" t="s">
        <v>214</v>
      </c>
      <c r="AU160" s="248" t="s">
        <v>82</v>
      </c>
      <c r="AV160" s="13" t="s">
        <v>82</v>
      </c>
      <c r="AW160" s="13" t="s">
        <v>216</v>
      </c>
      <c r="AX160" s="13" t="s">
        <v>72</v>
      </c>
      <c r="AY160" s="248" t="s">
        <v>139</v>
      </c>
    </row>
    <row r="161" s="14" customFormat="1">
      <c r="A161" s="14"/>
      <c r="B161" s="249"/>
      <c r="C161" s="250"/>
      <c r="D161" s="239" t="s">
        <v>214</v>
      </c>
      <c r="E161" s="251" t="s">
        <v>1</v>
      </c>
      <c r="F161" s="252" t="s">
        <v>217</v>
      </c>
      <c r="G161" s="250"/>
      <c r="H161" s="253">
        <v>1401</v>
      </c>
      <c r="I161" s="254"/>
      <c r="J161" s="250"/>
      <c r="K161" s="250"/>
      <c r="L161" s="255"/>
      <c r="M161" s="256"/>
      <c r="N161" s="257"/>
      <c r="O161" s="257"/>
      <c r="P161" s="257"/>
      <c r="Q161" s="257"/>
      <c r="R161" s="257"/>
      <c r="S161" s="257"/>
      <c r="T161" s="258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59" t="s">
        <v>214</v>
      </c>
      <c r="AU161" s="259" t="s">
        <v>82</v>
      </c>
      <c r="AV161" s="14" t="s">
        <v>146</v>
      </c>
      <c r="AW161" s="14" t="s">
        <v>216</v>
      </c>
      <c r="AX161" s="14" t="s">
        <v>80</v>
      </c>
      <c r="AY161" s="259" t="s">
        <v>139</v>
      </c>
    </row>
    <row r="162" s="2" customFormat="1" ht="33" customHeight="1">
      <c r="A162" s="37"/>
      <c r="B162" s="38"/>
      <c r="C162" s="218" t="s">
        <v>162</v>
      </c>
      <c r="D162" s="218" t="s">
        <v>142</v>
      </c>
      <c r="E162" s="219" t="s">
        <v>246</v>
      </c>
      <c r="F162" s="220" t="s">
        <v>247</v>
      </c>
      <c r="G162" s="221" t="s">
        <v>244</v>
      </c>
      <c r="H162" s="222">
        <v>5246.8100000000004</v>
      </c>
      <c r="I162" s="223"/>
      <c r="J162" s="224">
        <f>ROUND(I162*H162,2)</f>
        <v>0</v>
      </c>
      <c r="K162" s="225"/>
      <c r="L162" s="43"/>
      <c r="M162" s="226" t="s">
        <v>1</v>
      </c>
      <c r="N162" s="227" t="s">
        <v>37</v>
      </c>
      <c r="O162" s="90"/>
      <c r="P162" s="228">
        <f>O162*H162</f>
        <v>0</v>
      </c>
      <c r="Q162" s="228">
        <v>0</v>
      </c>
      <c r="R162" s="228">
        <f>Q162*H162</f>
        <v>0</v>
      </c>
      <c r="S162" s="228">
        <v>0</v>
      </c>
      <c r="T162" s="229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30" t="s">
        <v>146</v>
      </c>
      <c r="AT162" s="230" t="s">
        <v>142</v>
      </c>
      <c r="AU162" s="230" t="s">
        <v>82</v>
      </c>
      <c r="AY162" s="16" t="s">
        <v>139</v>
      </c>
      <c r="BE162" s="231">
        <f>IF(N162="základní",J162,0)</f>
        <v>0</v>
      </c>
      <c r="BF162" s="231">
        <f>IF(N162="snížená",J162,0)</f>
        <v>0</v>
      </c>
      <c r="BG162" s="231">
        <f>IF(N162="zákl. přenesená",J162,0)</f>
        <v>0</v>
      </c>
      <c r="BH162" s="231">
        <f>IF(N162="sníž. přenesená",J162,0)</f>
        <v>0</v>
      </c>
      <c r="BI162" s="231">
        <f>IF(N162="nulová",J162,0)</f>
        <v>0</v>
      </c>
      <c r="BJ162" s="16" t="s">
        <v>80</v>
      </c>
      <c r="BK162" s="231">
        <f>ROUND(I162*H162,2)</f>
        <v>0</v>
      </c>
      <c r="BL162" s="16" t="s">
        <v>146</v>
      </c>
      <c r="BM162" s="230" t="s">
        <v>177</v>
      </c>
    </row>
    <row r="163" s="13" customFormat="1">
      <c r="A163" s="13"/>
      <c r="B163" s="237"/>
      <c r="C163" s="238"/>
      <c r="D163" s="239" t="s">
        <v>214</v>
      </c>
      <c r="E163" s="240" t="s">
        <v>1</v>
      </c>
      <c r="F163" s="241" t="s">
        <v>248</v>
      </c>
      <c r="G163" s="238"/>
      <c r="H163" s="242">
        <v>1522.56</v>
      </c>
      <c r="I163" s="243"/>
      <c r="J163" s="238"/>
      <c r="K163" s="238"/>
      <c r="L163" s="244"/>
      <c r="M163" s="245"/>
      <c r="N163" s="246"/>
      <c r="O163" s="246"/>
      <c r="P163" s="246"/>
      <c r="Q163" s="246"/>
      <c r="R163" s="246"/>
      <c r="S163" s="246"/>
      <c r="T163" s="247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8" t="s">
        <v>214</v>
      </c>
      <c r="AU163" s="248" t="s">
        <v>82</v>
      </c>
      <c r="AV163" s="13" t="s">
        <v>82</v>
      </c>
      <c r="AW163" s="13" t="s">
        <v>216</v>
      </c>
      <c r="AX163" s="13" t="s">
        <v>72</v>
      </c>
      <c r="AY163" s="248" t="s">
        <v>139</v>
      </c>
    </row>
    <row r="164" s="13" customFormat="1">
      <c r="A164" s="13"/>
      <c r="B164" s="237"/>
      <c r="C164" s="238"/>
      <c r="D164" s="239" t="s">
        <v>214</v>
      </c>
      <c r="E164" s="240" t="s">
        <v>1</v>
      </c>
      <c r="F164" s="241" t="s">
        <v>249</v>
      </c>
      <c r="G164" s="238"/>
      <c r="H164" s="242">
        <v>965.63999999999999</v>
      </c>
      <c r="I164" s="243"/>
      <c r="J164" s="238"/>
      <c r="K164" s="238"/>
      <c r="L164" s="244"/>
      <c r="M164" s="245"/>
      <c r="N164" s="246"/>
      <c r="O164" s="246"/>
      <c r="P164" s="246"/>
      <c r="Q164" s="246"/>
      <c r="R164" s="246"/>
      <c r="S164" s="246"/>
      <c r="T164" s="247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8" t="s">
        <v>214</v>
      </c>
      <c r="AU164" s="248" t="s">
        <v>82</v>
      </c>
      <c r="AV164" s="13" t="s">
        <v>82</v>
      </c>
      <c r="AW164" s="13" t="s">
        <v>216</v>
      </c>
      <c r="AX164" s="13" t="s">
        <v>72</v>
      </c>
      <c r="AY164" s="248" t="s">
        <v>139</v>
      </c>
    </row>
    <row r="165" s="13" customFormat="1">
      <c r="A165" s="13"/>
      <c r="B165" s="237"/>
      <c r="C165" s="238"/>
      <c r="D165" s="239" t="s">
        <v>214</v>
      </c>
      <c r="E165" s="240" t="s">
        <v>1</v>
      </c>
      <c r="F165" s="241" t="s">
        <v>250</v>
      </c>
      <c r="G165" s="238"/>
      <c r="H165" s="242">
        <v>412.36000000000001</v>
      </c>
      <c r="I165" s="243"/>
      <c r="J165" s="238"/>
      <c r="K165" s="238"/>
      <c r="L165" s="244"/>
      <c r="M165" s="245"/>
      <c r="N165" s="246"/>
      <c r="O165" s="246"/>
      <c r="P165" s="246"/>
      <c r="Q165" s="246"/>
      <c r="R165" s="246"/>
      <c r="S165" s="246"/>
      <c r="T165" s="247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8" t="s">
        <v>214</v>
      </c>
      <c r="AU165" s="248" t="s">
        <v>82</v>
      </c>
      <c r="AV165" s="13" t="s">
        <v>82</v>
      </c>
      <c r="AW165" s="13" t="s">
        <v>216</v>
      </c>
      <c r="AX165" s="13" t="s">
        <v>72</v>
      </c>
      <c r="AY165" s="248" t="s">
        <v>139</v>
      </c>
    </row>
    <row r="166" s="13" customFormat="1">
      <c r="A166" s="13"/>
      <c r="B166" s="237"/>
      <c r="C166" s="238"/>
      <c r="D166" s="239" t="s">
        <v>214</v>
      </c>
      <c r="E166" s="240" t="s">
        <v>1</v>
      </c>
      <c r="F166" s="241" t="s">
        <v>251</v>
      </c>
      <c r="G166" s="238"/>
      <c r="H166" s="242">
        <v>51.410000000000004</v>
      </c>
      <c r="I166" s="243"/>
      <c r="J166" s="238"/>
      <c r="K166" s="238"/>
      <c r="L166" s="244"/>
      <c r="M166" s="245"/>
      <c r="N166" s="246"/>
      <c r="O166" s="246"/>
      <c r="P166" s="246"/>
      <c r="Q166" s="246"/>
      <c r="R166" s="246"/>
      <c r="S166" s="246"/>
      <c r="T166" s="247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8" t="s">
        <v>214</v>
      </c>
      <c r="AU166" s="248" t="s">
        <v>82</v>
      </c>
      <c r="AV166" s="13" t="s">
        <v>82</v>
      </c>
      <c r="AW166" s="13" t="s">
        <v>216</v>
      </c>
      <c r="AX166" s="13" t="s">
        <v>72</v>
      </c>
      <c r="AY166" s="248" t="s">
        <v>139</v>
      </c>
    </row>
    <row r="167" s="13" customFormat="1">
      <c r="A167" s="13"/>
      <c r="B167" s="237"/>
      <c r="C167" s="238"/>
      <c r="D167" s="239" t="s">
        <v>214</v>
      </c>
      <c r="E167" s="240" t="s">
        <v>1</v>
      </c>
      <c r="F167" s="241" t="s">
        <v>252</v>
      </c>
      <c r="G167" s="238"/>
      <c r="H167" s="242">
        <v>14.040000000000001</v>
      </c>
      <c r="I167" s="243"/>
      <c r="J167" s="238"/>
      <c r="K167" s="238"/>
      <c r="L167" s="244"/>
      <c r="M167" s="245"/>
      <c r="N167" s="246"/>
      <c r="O167" s="246"/>
      <c r="P167" s="246"/>
      <c r="Q167" s="246"/>
      <c r="R167" s="246"/>
      <c r="S167" s="246"/>
      <c r="T167" s="247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8" t="s">
        <v>214</v>
      </c>
      <c r="AU167" s="248" t="s">
        <v>82</v>
      </c>
      <c r="AV167" s="13" t="s">
        <v>82</v>
      </c>
      <c r="AW167" s="13" t="s">
        <v>216</v>
      </c>
      <c r="AX167" s="13" t="s">
        <v>72</v>
      </c>
      <c r="AY167" s="248" t="s">
        <v>139</v>
      </c>
    </row>
    <row r="168" s="13" customFormat="1">
      <c r="A168" s="13"/>
      <c r="B168" s="237"/>
      <c r="C168" s="238"/>
      <c r="D168" s="239" t="s">
        <v>214</v>
      </c>
      <c r="E168" s="240" t="s">
        <v>1</v>
      </c>
      <c r="F168" s="241" t="s">
        <v>253</v>
      </c>
      <c r="G168" s="238"/>
      <c r="H168" s="242">
        <v>1171.2000000000001</v>
      </c>
      <c r="I168" s="243"/>
      <c r="J168" s="238"/>
      <c r="K168" s="238"/>
      <c r="L168" s="244"/>
      <c r="M168" s="245"/>
      <c r="N168" s="246"/>
      <c r="O168" s="246"/>
      <c r="P168" s="246"/>
      <c r="Q168" s="246"/>
      <c r="R168" s="246"/>
      <c r="S168" s="246"/>
      <c r="T168" s="247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8" t="s">
        <v>214</v>
      </c>
      <c r="AU168" s="248" t="s">
        <v>82</v>
      </c>
      <c r="AV168" s="13" t="s">
        <v>82</v>
      </c>
      <c r="AW168" s="13" t="s">
        <v>216</v>
      </c>
      <c r="AX168" s="13" t="s">
        <v>72</v>
      </c>
      <c r="AY168" s="248" t="s">
        <v>139</v>
      </c>
    </row>
    <row r="169" s="13" customFormat="1">
      <c r="A169" s="13"/>
      <c r="B169" s="237"/>
      <c r="C169" s="238"/>
      <c r="D169" s="239" t="s">
        <v>214</v>
      </c>
      <c r="E169" s="240" t="s">
        <v>1</v>
      </c>
      <c r="F169" s="241" t="s">
        <v>254</v>
      </c>
      <c r="G169" s="238"/>
      <c r="H169" s="242">
        <v>742.80000000000007</v>
      </c>
      <c r="I169" s="243"/>
      <c r="J169" s="238"/>
      <c r="K169" s="238"/>
      <c r="L169" s="244"/>
      <c r="M169" s="245"/>
      <c r="N169" s="246"/>
      <c r="O169" s="246"/>
      <c r="P169" s="246"/>
      <c r="Q169" s="246"/>
      <c r="R169" s="246"/>
      <c r="S169" s="246"/>
      <c r="T169" s="247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8" t="s">
        <v>214</v>
      </c>
      <c r="AU169" s="248" t="s">
        <v>82</v>
      </c>
      <c r="AV169" s="13" t="s">
        <v>82</v>
      </c>
      <c r="AW169" s="13" t="s">
        <v>216</v>
      </c>
      <c r="AX169" s="13" t="s">
        <v>72</v>
      </c>
      <c r="AY169" s="248" t="s">
        <v>139</v>
      </c>
    </row>
    <row r="170" s="13" customFormat="1">
      <c r="A170" s="13"/>
      <c r="B170" s="237"/>
      <c r="C170" s="238"/>
      <c r="D170" s="239" t="s">
        <v>214</v>
      </c>
      <c r="E170" s="240" t="s">
        <v>1</v>
      </c>
      <c r="F170" s="241" t="s">
        <v>255</v>
      </c>
      <c r="G170" s="238"/>
      <c r="H170" s="242">
        <v>317.20000000000005</v>
      </c>
      <c r="I170" s="243"/>
      <c r="J170" s="238"/>
      <c r="K170" s="238"/>
      <c r="L170" s="244"/>
      <c r="M170" s="245"/>
      <c r="N170" s="246"/>
      <c r="O170" s="246"/>
      <c r="P170" s="246"/>
      <c r="Q170" s="246"/>
      <c r="R170" s="246"/>
      <c r="S170" s="246"/>
      <c r="T170" s="247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8" t="s">
        <v>214</v>
      </c>
      <c r="AU170" s="248" t="s">
        <v>82</v>
      </c>
      <c r="AV170" s="13" t="s">
        <v>82</v>
      </c>
      <c r="AW170" s="13" t="s">
        <v>216</v>
      </c>
      <c r="AX170" s="13" t="s">
        <v>72</v>
      </c>
      <c r="AY170" s="248" t="s">
        <v>139</v>
      </c>
    </row>
    <row r="171" s="13" customFormat="1">
      <c r="A171" s="13"/>
      <c r="B171" s="237"/>
      <c r="C171" s="238"/>
      <c r="D171" s="239" t="s">
        <v>214</v>
      </c>
      <c r="E171" s="240" t="s">
        <v>1</v>
      </c>
      <c r="F171" s="241" t="s">
        <v>256</v>
      </c>
      <c r="G171" s="238"/>
      <c r="H171" s="242">
        <v>38.800000000000004</v>
      </c>
      <c r="I171" s="243"/>
      <c r="J171" s="238"/>
      <c r="K171" s="238"/>
      <c r="L171" s="244"/>
      <c r="M171" s="245"/>
      <c r="N171" s="246"/>
      <c r="O171" s="246"/>
      <c r="P171" s="246"/>
      <c r="Q171" s="246"/>
      <c r="R171" s="246"/>
      <c r="S171" s="246"/>
      <c r="T171" s="247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8" t="s">
        <v>214</v>
      </c>
      <c r="AU171" s="248" t="s">
        <v>82</v>
      </c>
      <c r="AV171" s="13" t="s">
        <v>82</v>
      </c>
      <c r="AW171" s="13" t="s">
        <v>216</v>
      </c>
      <c r="AX171" s="13" t="s">
        <v>72</v>
      </c>
      <c r="AY171" s="248" t="s">
        <v>139</v>
      </c>
    </row>
    <row r="172" s="13" customFormat="1">
      <c r="A172" s="13"/>
      <c r="B172" s="237"/>
      <c r="C172" s="238"/>
      <c r="D172" s="239" t="s">
        <v>214</v>
      </c>
      <c r="E172" s="240" t="s">
        <v>1</v>
      </c>
      <c r="F172" s="241" t="s">
        <v>257</v>
      </c>
      <c r="G172" s="238"/>
      <c r="H172" s="242">
        <v>10.800000000000001</v>
      </c>
      <c r="I172" s="243"/>
      <c r="J172" s="238"/>
      <c r="K172" s="238"/>
      <c r="L172" s="244"/>
      <c r="M172" s="245"/>
      <c r="N172" s="246"/>
      <c r="O172" s="246"/>
      <c r="P172" s="246"/>
      <c r="Q172" s="246"/>
      <c r="R172" s="246"/>
      <c r="S172" s="246"/>
      <c r="T172" s="247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8" t="s">
        <v>214</v>
      </c>
      <c r="AU172" s="248" t="s">
        <v>82</v>
      </c>
      <c r="AV172" s="13" t="s">
        <v>82</v>
      </c>
      <c r="AW172" s="13" t="s">
        <v>216</v>
      </c>
      <c r="AX172" s="13" t="s">
        <v>72</v>
      </c>
      <c r="AY172" s="248" t="s">
        <v>139</v>
      </c>
    </row>
    <row r="173" s="14" customFormat="1">
      <c r="A173" s="14"/>
      <c r="B173" s="249"/>
      <c r="C173" s="250"/>
      <c r="D173" s="239" t="s">
        <v>214</v>
      </c>
      <c r="E173" s="251" t="s">
        <v>1</v>
      </c>
      <c r="F173" s="252" t="s">
        <v>217</v>
      </c>
      <c r="G173" s="250"/>
      <c r="H173" s="253">
        <v>5246.8100000000004</v>
      </c>
      <c r="I173" s="254"/>
      <c r="J173" s="250"/>
      <c r="K173" s="250"/>
      <c r="L173" s="255"/>
      <c r="M173" s="256"/>
      <c r="N173" s="257"/>
      <c r="O173" s="257"/>
      <c r="P173" s="257"/>
      <c r="Q173" s="257"/>
      <c r="R173" s="257"/>
      <c r="S173" s="257"/>
      <c r="T173" s="258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59" t="s">
        <v>214</v>
      </c>
      <c r="AU173" s="259" t="s">
        <v>82</v>
      </c>
      <c r="AV173" s="14" t="s">
        <v>146</v>
      </c>
      <c r="AW173" s="14" t="s">
        <v>216</v>
      </c>
      <c r="AX173" s="14" t="s">
        <v>80</v>
      </c>
      <c r="AY173" s="259" t="s">
        <v>139</v>
      </c>
    </row>
    <row r="174" s="2" customFormat="1" ht="24.15" customHeight="1">
      <c r="A174" s="37"/>
      <c r="B174" s="38"/>
      <c r="C174" s="218" t="s">
        <v>178</v>
      </c>
      <c r="D174" s="218" t="s">
        <v>142</v>
      </c>
      <c r="E174" s="219" t="s">
        <v>258</v>
      </c>
      <c r="F174" s="220" t="s">
        <v>259</v>
      </c>
      <c r="G174" s="221" t="s">
        <v>244</v>
      </c>
      <c r="H174" s="222">
        <v>112.70399999999999</v>
      </c>
      <c r="I174" s="223"/>
      <c r="J174" s="224">
        <f>ROUND(I174*H174,2)</f>
        <v>0</v>
      </c>
      <c r="K174" s="225"/>
      <c r="L174" s="43"/>
      <c r="M174" s="226" t="s">
        <v>1</v>
      </c>
      <c r="N174" s="227" t="s">
        <v>37</v>
      </c>
      <c r="O174" s="90"/>
      <c r="P174" s="228">
        <f>O174*H174</f>
        <v>0</v>
      </c>
      <c r="Q174" s="228">
        <v>0</v>
      </c>
      <c r="R174" s="228">
        <f>Q174*H174</f>
        <v>0</v>
      </c>
      <c r="S174" s="228">
        <v>0</v>
      </c>
      <c r="T174" s="229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230" t="s">
        <v>146</v>
      </c>
      <c r="AT174" s="230" t="s">
        <v>142</v>
      </c>
      <c r="AU174" s="230" t="s">
        <v>82</v>
      </c>
      <c r="AY174" s="16" t="s">
        <v>139</v>
      </c>
      <c r="BE174" s="231">
        <f>IF(N174="základní",J174,0)</f>
        <v>0</v>
      </c>
      <c r="BF174" s="231">
        <f>IF(N174="snížená",J174,0)</f>
        <v>0</v>
      </c>
      <c r="BG174" s="231">
        <f>IF(N174="zákl. přenesená",J174,0)</f>
        <v>0</v>
      </c>
      <c r="BH174" s="231">
        <f>IF(N174="sníž. přenesená",J174,0)</f>
        <v>0</v>
      </c>
      <c r="BI174" s="231">
        <f>IF(N174="nulová",J174,0)</f>
        <v>0</v>
      </c>
      <c r="BJ174" s="16" t="s">
        <v>80</v>
      </c>
      <c r="BK174" s="231">
        <f>ROUND(I174*H174,2)</f>
        <v>0</v>
      </c>
      <c r="BL174" s="16" t="s">
        <v>146</v>
      </c>
      <c r="BM174" s="230" t="s">
        <v>181</v>
      </c>
    </row>
    <row r="175" s="13" customFormat="1">
      <c r="A175" s="13"/>
      <c r="B175" s="237"/>
      <c r="C175" s="238"/>
      <c r="D175" s="239" t="s">
        <v>214</v>
      </c>
      <c r="E175" s="240" t="s">
        <v>1</v>
      </c>
      <c r="F175" s="241" t="s">
        <v>260</v>
      </c>
      <c r="G175" s="238"/>
      <c r="H175" s="242">
        <v>112.70400000000001</v>
      </c>
      <c r="I175" s="243"/>
      <c r="J175" s="238"/>
      <c r="K175" s="238"/>
      <c r="L175" s="244"/>
      <c r="M175" s="245"/>
      <c r="N175" s="246"/>
      <c r="O175" s="246"/>
      <c r="P175" s="246"/>
      <c r="Q175" s="246"/>
      <c r="R175" s="246"/>
      <c r="S175" s="246"/>
      <c r="T175" s="247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8" t="s">
        <v>214</v>
      </c>
      <c r="AU175" s="248" t="s">
        <v>82</v>
      </c>
      <c r="AV175" s="13" t="s">
        <v>82</v>
      </c>
      <c r="AW175" s="13" t="s">
        <v>216</v>
      </c>
      <c r="AX175" s="13" t="s">
        <v>72</v>
      </c>
      <c r="AY175" s="248" t="s">
        <v>139</v>
      </c>
    </row>
    <row r="176" s="14" customFormat="1">
      <c r="A176" s="14"/>
      <c r="B176" s="249"/>
      <c r="C176" s="250"/>
      <c r="D176" s="239" t="s">
        <v>214</v>
      </c>
      <c r="E176" s="251" t="s">
        <v>1</v>
      </c>
      <c r="F176" s="252" t="s">
        <v>217</v>
      </c>
      <c r="G176" s="250"/>
      <c r="H176" s="253">
        <v>112.70400000000001</v>
      </c>
      <c r="I176" s="254"/>
      <c r="J176" s="250"/>
      <c r="K176" s="250"/>
      <c r="L176" s="255"/>
      <c r="M176" s="256"/>
      <c r="N176" s="257"/>
      <c r="O176" s="257"/>
      <c r="P176" s="257"/>
      <c r="Q176" s="257"/>
      <c r="R176" s="257"/>
      <c r="S176" s="257"/>
      <c r="T176" s="258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59" t="s">
        <v>214</v>
      </c>
      <c r="AU176" s="259" t="s">
        <v>82</v>
      </c>
      <c r="AV176" s="14" t="s">
        <v>146</v>
      </c>
      <c r="AW176" s="14" t="s">
        <v>216</v>
      </c>
      <c r="AX176" s="14" t="s">
        <v>80</v>
      </c>
      <c r="AY176" s="259" t="s">
        <v>139</v>
      </c>
    </row>
    <row r="177" s="2" customFormat="1" ht="33" customHeight="1">
      <c r="A177" s="37"/>
      <c r="B177" s="38"/>
      <c r="C177" s="218" t="s">
        <v>8</v>
      </c>
      <c r="D177" s="218" t="s">
        <v>142</v>
      </c>
      <c r="E177" s="219" t="s">
        <v>261</v>
      </c>
      <c r="F177" s="220" t="s">
        <v>262</v>
      </c>
      <c r="G177" s="221" t="s">
        <v>244</v>
      </c>
      <c r="H177" s="222">
        <v>85.5</v>
      </c>
      <c r="I177" s="223"/>
      <c r="J177" s="224">
        <f>ROUND(I177*H177,2)</f>
        <v>0</v>
      </c>
      <c r="K177" s="225"/>
      <c r="L177" s="43"/>
      <c r="M177" s="226" t="s">
        <v>1</v>
      </c>
      <c r="N177" s="227" t="s">
        <v>37</v>
      </c>
      <c r="O177" s="90"/>
      <c r="P177" s="228">
        <f>O177*H177</f>
        <v>0</v>
      </c>
      <c r="Q177" s="228">
        <v>0</v>
      </c>
      <c r="R177" s="228">
        <f>Q177*H177</f>
        <v>0</v>
      </c>
      <c r="S177" s="228">
        <v>0</v>
      </c>
      <c r="T177" s="229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230" t="s">
        <v>146</v>
      </c>
      <c r="AT177" s="230" t="s">
        <v>142</v>
      </c>
      <c r="AU177" s="230" t="s">
        <v>82</v>
      </c>
      <c r="AY177" s="16" t="s">
        <v>139</v>
      </c>
      <c r="BE177" s="231">
        <f>IF(N177="základní",J177,0)</f>
        <v>0</v>
      </c>
      <c r="BF177" s="231">
        <f>IF(N177="snížená",J177,0)</f>
        <v>0</v>
      </c>
      <c r="BG177" s="231">
        <f>IF(N177="zákl. přenesená",J177,0)</f>
        <v>0</v>
      </c>
      <c r="BH177" s="231">
        <f>IF(N177="sníž. přenesená",J177,0)</f>
        <v>0</v>
      </c>
      <c r="BI177" s="231">
        <f>IF(N177="nulová",J177,0)</f>
        <v>0</v>
      </c>
      <c r="BJ177" s="16" t="s">
        <v>80</v>
      </c>
      <c r="BK177" s="231">
        <f>ROUND(I177*H177,2)</f>
        <v>0</v>
      </c>
      <c r="BL177" s="16" t="s">
        <v>146</v>
      </c>
      <c r="BM177" s="230" t="s">
        <v>184</v>
      </c>
    </row>
    <row r="178" s="13" customFormat="1">
      <c r="A178" s="13"/>
      <c r="B178" s="237"/>
      <c r="C178" s="238"/>
      <c r="D178" s="239" t="s">
        <v>214</v>
      </c>
      <c r="E178" s="240" t="s">
        <v>1</v>
      </c>
      <c r="F178" s="241" t="s">
        <v>263</v>
      </c>
      <c r="G178" s="238"/>
      <c r="H178" s="242">
        <v>78</v>
      </c>
      <c r="I178" s="243"/>
      <c r="J178" s="238"/>
      <c r="K178" s="238"/>
      <c r="L178" s="244"/>
      <c r="M178" s="245"/>
      <c r="N178" s="246"/>
      <c r="O178" s="246"/>
      <c r="P178" s="246"/>
      <c r="Q178" s="246"/>
      <c r="R178" s="246"/>
      <c r="S178" s="246"/>
      <c r="T178" s="247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8" t="s">
        <v>214</v>
      </c>
      <c r="AU178" s="248" t="s">
        <v>82</v>
      </c>
      <c r="AV178" s="13" t="s">
        <v>82</v>
      </c>
      <c r="AW178" s="13" t="s">
        <v>216</v>
      </c>
      <c r="AX178" s="13" t="s">
        <v>72</v>
      </c>
      <c r="AY178" s="248" t="s">
        <v>139</v>
      </c>
    </row>
    <row r="179" s="13" customFormat="1">
      <c r="A179" s="13"/>
      <c r="B179" s="237"/>
      <c r="C179" s="238"/>
      <c r="D179" s="239" t="s">
        <v>214</v>
      </c>
      <c r="E179" s="240" t="s">
        <v>1</v>
      </c>
      <c r="F179" s="241" t="s">
        <v>264</v>
      </c>
      <c r="G179" s="238"/>
      <c r="H179" s="242">
        <v>7.5</v>
      </c>
      <c r="I179" s="243"/>
      <c r="J179" s="238"/>
      <c r="K179" s="238"/>
      <c r="L179" s="244"/>
      <c r="M179" s="245"/>
      <c r="N179" s="246"/>
      <c r="O179" s="246"/>
      <c r="P179" s="246"/>
      <c r="Q179" s="246"/>
      <c r="R179" s="246"/>
      <c r="S179" s="246"/>
      <c r="T179" s="247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8" t="s">
        <v>214</v>
      </c>
      <c r="AU179" s="248" t="s">
        <v>82</v>
      </c>
      <c r="AV179" s="13" t="s">
        <v>82</v>
      </c>
      <c r="AW179" s="13" t="s">
        <v>216</v>
      </c>
      <c r="AX179" s="13" t="s">
        <v>72</v>
      </c>
      <c r="AY179" s="248" t="s">
        <v>139</v>
      </c>
    </row>
    <row r="180" s="14" customFormat="1">
      <c r="A180" s="14"/>
      <c r="B180" s="249"/>
      <c r="C180" s="250"/>
      <c r="D180" s="239" t="s">
        <v>214</v>
      </c>
      <c r="E180" s="251" t="s">
        <v>1</v>
      </c>
      <c r="F180" s="252" t="s">
        <v>217</v>
      </c>
      <c r="G180" s="250"/>
      <c r="H180" s="253">
        <v>85.5</v>
      </c>
      <c r="I180" s="254"/>
      <c r="J180" s="250"/>
      <c r="K180" s="250"/>
      <c r="L180" s="255"/>
      <c r="M180" s="256"/>
      <c r="N180" s="257"/>
      <c r="O180" s="257"/>
      <c r="P180" s="257"/>
      <c r="Q180" s="257"/>
      <c r="R180" s="257"/>
      <c r="S180" s="257"/>
      <c r="T180" s="258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59" t="s">
        <v>214</v>
      </c>
      <c r="AU180" s="259" t="s">
        <v>82</v>
      </c>
      <c r="AV180" s="14" t="s">
        <v>146</v>
      </c>
      <c r="AW180" s="14" t="s">
        <v>216</v>
      </c>
      <c r="AX180" s="14" t="s">
        <v>80</v>
      </c>
      <c r="AY180" s="259" t="s">
        <v>139</v>
      </c>
    </row>
    <row r="181" s="2" customFormat="1" ht="37.8" customHeight="1">
      <c r="A181" s="37"/>
      <c r="B181" s="38"/>
      <c r="C181" s="218" t="s">
        <v>185</v>
      </c>
      <c r="D181" s="218" t="s">
        <v>142</v>
      </c>
      <c r="E181" s="219" t="s">
        <v>265</v>
      </c>
      <c r="F181" s="220" t="s">
        <v>266</v>
      </c>
      <c r="G181" s="221" t="s">
        <v>244</v>
      </c>
      <c r="H181" s="222">
        <v>5445.0140000000001</v>
      </c>
      <c r="I181" s="223"/>
      <c r="J181" s="224">
        <f>ROUND(I181*H181,2)</f>
        <v>0</v>
      </c>
      <c r="K181" s="225"/>
      <c r="L181" s="43"/>
      <c r="M181" s="226" t="s">
        <v>1</v>
      </c>
      <c r="N181" s="227" t="s">
        <v>37</v>
      </c>
      <c r="O181" s="90"/>
      <c r="P181" s="228">
        <f>O181*H181</f>
        <v>0</v>
      </c>
      <c r="Q181" s="228">
        <v>0</v>
      </c>
      <c r="R181" s="228">
        <f>Q181*H181</f>
        <v>0</v>
      </c>
      <c r="S181" s="228">
        <v>0</v>
      </c>
      <c r="T181" s="229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230" t="s">
        <v>146</v>
      </c>
      <c r="AT181" s="230" t="s">
        <v>142</v>
      </c>
      <c r="AU181" s="230" t="s">
        <v>82</v>
      </c>
      <c r="AY181" s="16" t="s">
        <v>139</v>
      </c>
      <c r="BE181" s="231">
        <f>IF(N181="základní",J181,0)</f>
        <v>0</v>
      </c>
      <c r="BF181" s="231">
        <f>IF(N181="snížená",J181,0)</f>
        <v>0</v>
      </c>
      <c r="BG181" s="231">
        <f>IF(N181="zákl. přenesená",J181,0)</f>
        <v>0</v>
      </c>
      <c r="BH181" s="231">
        <f>IF(N181="sníž. přenesená",J181,0)</f>
        <v>0</v>
      </c>
      <c r="BI181" s="231">
        <f>IF(N181="nulová",J181,0)</f>
        <v>0</v>
      </c>
      <c r="BJ181" s="16" t="s">
        <v>80</v>
      </c>
      <c r="BK181" s="231">
        <f>ROUND(I181*H181,2)</f>
        <v>0</v>
      </c>
      <c r="BL181" s="16" t="s">
        <v>146</v>
      </c>
      <c r="BM181" s="230" t="s">
        <v>188</v>
      </c>
    </row>
    <row r="182" s="13" customFormat="1">
      <c r="A182" s="13"/>
      <c r="B182" s="237"/>
      <c r="C182" s="238"/>
      <c r="D182" s="239" t="s">
        <v>214</v>
      </c>
      <c r="E182" s="240" t="s">
        <v>1</v>
      </c>
      <c r="F182" s="241" t="s">
        <v>267</v>
      </c>
      <c r="G182" s="238"/>
      <c r="H182" s="242">
        <v>5445.0140000000001</v>
      </c>
      <c r="I182" s="243"/>
      <c r="J182" s="238"/>
      <c r="K182" s="238"/>
      <c r="L182" s="244"/>
      <c r="M182" s="245"/>
      <c r="N182" s="246"/>
      <c r="O182" s="246"/>
      <c r="P182" s="246"/>
      <c r="Q182" s="246"/>
      <c r="R182" s="246"/>
      <c r="S182" s="246"/>
      <c r="T182" s="247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48" t="s">
        <v>214</v>
      </c>
      <c r="AU182" s="248" t="s">
        <v>82</v>
      </c>
      <c r="AV182" s="13" t="s">
        <v>82</v>
      </c>
      <c r="AW182" s="13" t="s">
        <v>216</v>
      </c>
      <c r="AX182" s="13" t="s">
        <v>72</v>
      </c>
      <c r="AY182" s="248" t="s">
        <v>139</v>
      </c>
    </row>
    <row r="183" s="14" customFormat="1">
      <c r="A183" s="14"/>
      <c r="B183" s="249"/>
      <c r="C183" s="250"/>
      <c r="D183" s="239" t="s">
        <v>214</v>
      </c>
      <c r="E183" s="251" t="s">
        <v>1</v>
      </c>
      <c r="F183" s="252" t="s">
        <v>217</v>
      </c>
      <c r="G183" s="250"/>
      <c r="H183" s="253">
        <v>5445.0140000000001</v>
      </c>
      <c r="I183" s="254"/>
      <c r="J183" s="250"/>
      <c r="K183" s="250"/>
      <c r="L183" s="255"/>
      <c r="M183" s="256"/>
      <c r="N183" s="257"/>
      <c r="O183" s="257"/>
      <c r="P183" s="257"/>
      <c r="Q183" s="257"/>
      <c r="R183" s="257"/>
      <c r="S183" s="257"/>
      <c r="T183" s="258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59" t="s">
        <v>214</v>
      </c>
      <c r="AU183" s="259" t="s">
        <v>82</v>
      </c>
      <c r="AV183" s="14" t="s">
        <v>146</v>
      </c>
      <c r="AW183" s="14" t="s">
        <v>216</v>
      </c>
      <c r="AX183" s="14" t="s">
        <v>80</v>
      </c>
      <c r="AY183" s="259" t="s">
        <v>139</v>
      </c>
    </row>
    <row r="184" s="2" customFormat="1" ht="33" customHeight="1">
      <c r="A184" s="37"/>
      <c r="B184" s="38"/>
      <c r="C184" s="218" t="s">
        <v>168</v>
      </c>
      <c r="D184" s="218" t="s">
        <v>142</v>
      </c>
      <c r="E184" s="219" t="s">
        <v>268</v>
      </c>
      <c r="F184" s="220" t="s">
        <v>269</v>
      </c>
      <c r="G184" s="221" t="s">
        <v>270</v>
      </c>
      <c r="H184" s="222">
        <v>10890.028</v>
      </c>
      <c r="I184" s="223"/>
      <c r="J184" s="224">
        <f>ROUND(I184*H184,2)</f>
        <v>0</v>
      </c>
      <c r="K184" s="225"/>
      <c r="L184" s="43"/>
      <c r="M184" s="226" t="s">
        <v>1</v>
      </c>
      <c r="N184" s="227" t="s">
        <v>37</v>
      </c>
      <c r="O184" s="90"/>
      <c r="P184" s="228">
        <f>O184*H184</f>
        <v>0</v>
      </c>
      <c r="Q184" s="228">
        <v>0</v>
      </c>
      <c r="R184" s="228">
        <f>Q184*H184</f>
        <v>0</v>
      </c>
      <c r="S184" s="228">
        <v>0</v>
      </c>
      <c r="T184" s="229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230" t="s">
        <v>146</v>
      </c>
      <c r="AT184" s="230" t="s">
        <v>142</v>
      </c>
      <c r="AU184" s="230" t="s">
        <v>82</v>
      </c>
      <c r="AY184" s="16" t="s">
        <v>139</v>
      </c>
      <c r="BE184" s="231">
        <f>IF(N184="základní",J184,0)</f>
        <v>0</v>
      </c>
      <c r="BF184" s="231">
        <f>IF(N184="snížená",J184,0)</f>
        <v>0</v>
      </c>
      <c r="BG184" s="231">
        <f>IF(N184="zákl. přenesená",J184,0)</f>
        <v>0</v>
      </c>
      <c r="BH184" s="231">
        <f>IF(N184="sníž. přenesená",J184,0)</f>
        <v>0</v>
      </c>
      <c r="BI184" s="231">
        <f>IF(N184="nulová",J184,0)</f>
        <v>0</v>
      </c>
      <c r="BJ184" s="16" t="s">
        <v>80</v>
      </c>
      <c r="BK184" s="231">
        <f>ROUND(I184*H184,2)</f>
        <v>0</v>
      </c>
      <c r="BL184" s="16" t="s">
        <v>146</v>
      </c>
      <c r="BM184" s="230" t="s">
        <v>192</v>
      </c>
    </row>
    <row r="185" s="13" customFormat="1">
      <c r="A185" s="13"/>
      <c r="B185" s="237"/>
      <c r="C185" s="238"/>
      <c r="D185" s="239" t="s">
        <v>214</v>
      </c>
      <c r="E185" s="240" t="s">
        <v>1</v>
      </c>
      <c r="F185" s="241" t="s">
        <v>271</v>
      </c>
      <c r="G185" s="238"/>
      <c r="H185" s="242">
        <v>10890.028</v>
      </c>
      <c r="I185" s="243"/>
      <c r="J185" s="238"/>
      <c r="K185" s="238"/>
      <c r="L185" s="244"/>
      <c r="M185" s="245"/>
      <c r="N185" s="246"/>
      <c r="O185" s="246"/>
      <c r="P185" s="246"/>
      <c r="Q185" s="246"/>
      <c r="R185" s="246"/>
      <c r="S185" s="246"/>
      <c r="T185" s="247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8" t="s">
        <v>214</v>
      </c>
      <c r="AU185" s="248" t="s">
        <v>82</v>
      </c>
      <c r="AV185" s="13" t="s">
        <v>82</v>
      </c>
      <c r="AW185" s="13" t="s">
        <v>216</v>
      </c>
      <c r="AX185" s="13" t="s">
        <v>72</v>
      </c>
      <c r="AY185" s="248" t="s">
        <v>139</v>
      </c>
    </row>
    <row r="186" s="14" customFormat="1">
      <c r="A186" s="14"/>
      <c r="B186" s="249"/>
      <c r="C186" s="250"/>
      <c r="D186" s="239" t="s">
        <v>214</v>
      </c>
      <c r="E186" s="251" t="s">
        <v>1</v>
      </c>
      <c r="F186" s="252" t="s">
        <v>217</v>
      </c>
      <c r="G186" s="250"/>
      <c r="H186" s="253">
        <v>10890.028</v>
      </c>
      <c r="I186" s="254"/>
      <c r="J186" s="250"/>
      <c r="K186" s="250"/>
      <c r="L186" s="255"/>
      <c r="M186" s="256"/>
      <c r="N186" s="257"/>
      <c r="O186" s="257"/>
      <c r="P186" s="257"/>
      <c r="Q186" s="257"/>
      <c r="R186" s="257"/>
      <c r="S186" s="257"/>
      <c r="T186" s="258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59" t="s">
        <v>214</v>
      </c>
      <c r="AU186" s="259" t="s">
        <v>82</v>
      </c>
      <c r="AV186" s="14" t="s">
        <v>146</v>
      </c>
      <c r="AW186" s="14" t="s">
        <v>216</v>
      </c>
      <c r="AX186" s="14" t="s">
        <v>80</v>
      </c>
      <c r="AY186" s="259" t="s">
        <v>139</v>
      </c>
    </row>
    <row r="187" s="2" customFormat="1" ht="16.5" customHeight="1">
      <c r="A187" s="37"/>
      <c r="B187" s="38"/>
      <c r="C187" s="218" t="s">
        <v>193</v>
      </c>
      <c r="D187" s="218" t="s">
        <v>142</v>
      </c>
      <c r="E187" s="219" t="s">
        <v>272</v>
      </c>
      <c r="F187" s="220" t="s">
        <v>273</v>
      </c>
      <c r="G187" s="221" t="s">
        <v>244</v>
      </c>
      <c r="H187" s="222">
        <v>5332.3100000000004</v>
      </c>
      <c r="I187" s="223"/>
      <c r="J187" s="224">
        <f>ROUND(I187*H187,2)</f>
        <v>0</v>
      </c>
      <c r="K187" s="225"/>
      <c r="L187" s="43"/>
      <c r="M187" s="226" t="s">
        <v>1</v>
      </c>
      <c r="N187" s="227" t="s">
        <v>37</v>
      </c>
      <c r="O187" s="90"/>
      <c r="P187" s="228">
        <f>O187*H187</f>
        <v>0</v>
      </c>
      <c r="Q187" s="228">
        <v>0</v>
      </c>
      <c r="R187" s="228">
        <f>Q187*H187</f>
        <v>0</v>
      </c>
      <c r="S187" s="228">
        <v>0</v>
      </c>
      <c r="T187" s="229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230" t="s">
        <v>146</v>
      </c>
      <c r="AT187" s="230" t="s">
        <v>142</v>
      </c>
      <c r="AU187" s="230" t="s">
        <v>82</v>
      </c>
      <c r="AY187" s="16" t="s">
        <v>139</v>
      </c>
      <c r="BE187" s="231">
        <f>IF(N187="základní",J187,0)</f>
        <v>0</v>
      </c>
      <c r="BF187" s="231">
        <f>IF(N187="snížená",J187,0)</f>
        <v>0</v>
      </c>
      <c r="BG187" s="231">
        <f>IF(N187="zákl. přenesená",J187,0)</f>
        <v>0</v>
      </c>
      <c r="BH187" s="231">
        <f>IF(N187="sníž. přenesená",J187,0)</f>
        <v>0</v>
      </c>
      <c r="BI187" s="231">
        <f>IF(N187="nulová",J187,0)</f>
        <v>0</v>
      </c>
      <c r="BJ187" s="16" t="s">
        <v>80</v>
      </c>
      <c r="BK187" s="231">
        <f>ROUND(I187*H187,2)</f>
        <v>0</v>
      </c>
      <c r="BL187" s="16" t="s">
        <v>146</v>
      </c>
      <c r="BM187" s="230" t="s">
        <v>196</v>
      </c>
    </row>
    <row r="188" s="2" customFormat="1" ht="24.15" customHeight="1">
      <c r="A188" s="37"/>
      <c r="B188" s="38"/>
      <c r="C188" s="218" t="s">
        <v>171</v>
      </c>
      <c r="D188" s="218" t="s">
        <v>142</v>
      </c>
      <c r="E188" s="219" t="s">
        <v>274</v>
      </c>
      <c r="F188" s="220" t="s">
        <v>275</v>
      </c>
      <c r="G188" s="221" t="s">
        <v>244</v>
      </c>
      <c r="H188" s="222">
        <v>45.511000000000003</v>
      </c>
      <c r="I188" s="223"/>
      <c r="J188" s="224">
        <f>ROUND(I188*H188,2)</f>
        <v>0</v>
      </c>
      <c r="K188" s="225"/>
      <c r="L188" s="43"/>
      <c r="M188" s="226" t="s">
        <v>1</v>
      </c>
      <c r="N188" s="227" t="s">
        <v>37</v>
      </c>
      <c r="O188" s="90"/>
      <c r="P188" s="228">
        <f>O188*H188</f>
        <v>0</v>
      </c>
      <c r="Q188" s="228">
        <v>0</v>
      </c>
      <c r="R188" s="228">
        <f>Q188*H188</f>
        <v>0</v>
      </c>
      <c r="S188" s="228">
        <v>0</v>
      </c>
      <c r="T188" s="229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230" t="s">
        <v>146</v>
      </c>
      <c r="AT188" s="230" t="s">
        <v>142</v>
      </c>
      <c r="AU188" s="230" t="s">
        <v>82</v>
      </c>
      <c r="AY188" s="16" t="s">
        <v>139</v>
      </c>
      <c r="BE188" s="231">
        <f>IF(N188="základní",J188,0)</f>
        <v>0</v>
      </c>
      <c r="BF188" s="231">
        <f>IF(N188="snížená",J188,0)</f>
        <v>0</v>
      </c>
      <c r="BG188" s="231">
        <f>IF(N188="zákl. přenesená",J188,0)</f>
        <v>0</v>
      </c>
      <c r="BH188" s="231">
        <f>IF(N188="sníž. přenesená",J188,0)</f>
        <v>0</v>
      </c>
      <c r="BI188" s="231">
        <f>IF(N188="nulová",J188,0)</f>
        <v>0</v>
      </c>
      <c r="BJ188" s="16" t="s">
        <v>80</v>
      </c>
      <c r="BK188" s="231">
        <f>ROUND(I188*H188,2)</f>
        <v>0</v>
      </c>
      <c r="BL188" s="16" t="s">
        <v>146</v>
      </c>
      <c r="BM188" s="230" t="s">
        <v>276</v>
      </c>
    </row>
    <row r="189" s="2" customFormat="1" ht="16.5" customHeight="1">
      <c r="A189" s="37"/>
      <c r="B189" s="38"/>
      <c r="C189" s="260" t="s">
        <v>277</v>
      </c>
      <c r="D189" s="260" t="s">
        <v>278</v>
      </c>
      <c r="E189" s="261" t="s">
        <v>279</v>
      </c>
      <c r="F189" s="262" t="s">
        <v>280</v>
      </c>
      <c r="G189" s="263" t="s">
        <v>270</v>
      </c>
      <c r="H189" s="264">
        <v>91.022000000000006</v>
      </c>
      <c r="I189" s="265"/>
      <c r="J189" s="266">
        <f>ROUND(I189*H189,2)</f>
        <v>0</v>
      </c>
      <c r="K189" s="267"/>
      <c r="L189" s="268"/>
      <c r="M189" s="269" t="s">
        <v>1</v>
      </c>
      <c r="N189" s="270" t="s">
        <v>37</v>
      </c>
      <c r="O189" s="90"/>
      <c r="P189" s="228">
        <f>O189*H189</f>
        <v>0</v>
      </c>
      <c r="Q189" s="228">
        <v>0</v>
      </c>
      <c r="R189" s="228">
        <f>Q189*H189</f>
        <v>0</v>
      </c>
      <c r="S189" s="228">
        <v>0</v>
      </c>
      <c r="T189" s="229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230" t="s">
        <v>159</v>
      </c>
      <c r="AT189" s="230" t="s">
        <v>278</v>
      </c>
      <c r="AU189" s="230" t="s">
        <v>82</v>
      </c>
      <c r="AY189" s="16" t="s">
        <v>139</v>
      </c>
      <c r="BE189" s="231">
        <f>IF(N189="základní",J189,0)</f>
        <v>0</v>
      </c>
      <c r="BF189" s="231">
        <f>IF(N189="snížená",J189,0)</f>
        <v>0</v>
      </c>
      <c r="BG189" s="231">
        <f>IF(N189="zákl. přenesená",J189,0)</f>
        <v>0</v>
      </c>
      <c r="BH189" s="231">
        <f>IF(N189="sníž. přenesená",J189,0)</f>
        <v>0</v>
      </c>
      <c r="BI189" s="231">
        <f>IF(N189="nulová",J189,0)</f>
        <v>0</v>
      </c>
      <c r="BJ189" s="16" t="s">
        <v>80</v>
      </c>
      <c r="BK189" s="231">
        <f>ROUND(I189*H189,2)</f>
        <v>0</v>
      </c>
      <c r="BL189" s="16" t="s">
        <v>146</v>
      </c>
      <c r="BM189" s="230" t="s">
        <v>281</v>
      </c>
    </row>
    <row r="190" s="13" customFormat="1">
      <c r="A190" s="13"/>
      <c r="B190" s="237"/>
      <c r="C190" s="238"/>
      <c r="D190" s="239" t="s">
        <v>214</v>
      </c>
      <c r="E190" s="240" t="s">
        <v>1</v>
      </c>
      <c r="F190" s="241" t="s">
        <v>282</v>
      </c>
      <c r="G190" s="238"/>
      <c r="H190" s="242">
        <v>91.022000000000006</v>
      </c>
      <c r="I190" s="243"/>
      <c r="J190" s="238"/>
      <c r="K190" s="238"/>
      <c r="L190" s="244"/>
      <c r="M190" s="245"/>
      <c r="N190" s="246"/>
      <c r="O190" s="246"/>
      <c r="P190" s="246"/>
      <c r="Q190" s="246"/>
      <c r="R190" s="246"/>
      <c r="S190" s="246"/>
      <c r="T190" s="247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8" t="s">
        <v>214</v>
      </c>
      <c r="AU190" s="248" t="s">
        <v>82</v>
      </c>
      <c r="AV190" s="13" t="s">
        <v>82</v>
      </c>
      <c r="AW190" s="13" t="s">
        <v>216</v>
      </c>
      <c r="AX190" s="13" t="s">
        <v>72</v>
      </c>
      <c r="AY190" s="248" t="s">
        <v>139</v>
      </c>
    </row>
    <row r="191" s="14" customFormat="1">
      <c r="A191" s="14"/>
      <c r="B191" s="249"/>
      <c r="C191" s="250"/>
      <c r="D191" s="239" t="s">
        <v>214</v>
      </c>
      <c r="E191" s="251" t="s">
        <v>1</v>
      </c>
      <c r="F191" s="252" t="s">
        <v>217</v>
      </c>
      <c r="G191" s="250"/>
      <c r="H191" s="253">
        <v>91.022000000000006</v>
      </c>
      <c r="I191" s="254"/>
      <c r="J191" s="250"/>
      <c r="K191" s="250"/>
      <c r="L191" s="255"/>
      <c r="M191" s="256"/>
      <c r="N191" s="257"/>
      <c r="O191" s="257"/>
      <c r="P191" s="257"/>
      <c r="Q191" s="257"/>
      <c r="R191" s="257"/>
      <c r="S191" s="257"/>
      <c r="T191" s="258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59" t="s">
        <v>214</v>
      </c>
      <c r="AU191" s="259" t="s">
        <v>82</v>
      </c>
      <c r="AV191" s="14" t="s">
        <v>146</v>
      </c>
      <c r="AW191" s="14" t="s">
        <v>216</v>
      </c>
      <c r="AX191" s="14" t="s">
        <v>80</v>
      </c>
      <c r="AY191" s="259" t="s">
        <v>139</v>
      </c>
    </row>
    <row r="192" s="2" customFormat="1" ht="24.15" customHeight="1">
      <c r="A192" s="37"/>
      <c r="B192" s="38"/>
      <c r="C192" s="218" t="s">
        <v>174</v>
      </c>
      <c r="D192" s="218" t="s">
        <v>142</v>
      </c>
      <c r="E192" s="219" t="s">
        <v>283</v>
      </c>
      <c r="F192" s="220" t="s">
        <v>284</v>
      </c>
      <c r="G192" s="221" t="s">
        <v>213</v>
      </c>
      <c r="H192" s="222">
        <v>73</v>
      </c>
      <c r="I192" s="223"/>
      <c r="J192" s="224">
        <f>ROUND(I192*H192,2)</f>
        <v>0</v>
      </c>
      <c r="K192" s="225"/>
      <c r="L192" s="43"/>
      <c r="M192" s="226" t="s">
        <v>1</v>
      </c>
      <c r="N192" s="227" t="s">
        <v>37</v>
      </c>
      <c r="O192" s="90"/>
      <c r="P192" s="228">
        <f>O192*H192</f>
        <v>0</v>
      </c>
      <c r="Q192" s="228">
        <v>0</v>
      </c>
      <c r="R192" s="228">
        <f>Q192*H192</f>
        <v>0</v>
      </c>
      <c r="S192" s="228">
        <v>0</v>
      </c>
      <c r="T192" s="229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230" t="s">
        <v>146</v>
      </c>
      <c r="AT192" s="230" t="s">
        <v>142</v>
      </c>
      <c r="AU192" s="230" t="s">
        <v>82</v>
      </c>
      <c r="AY192" s="16" t="s">
        <v>139</v>
      </c>
      <c r="BE192" s="231">
        <f>IF(N192="základní",J192,0)</f>
        <v>0</v>
      </c>
      <c r="BF192" s="231">
        <f>IF(N192="snížená",J192,0)</f>
        <v>0</v>
      </c>
      <c r="BG192" s="231">
        <f>IF(N192="zákl. přenesená",J192,0)</f>
        <v>0</v>
      </c>
      <c r="BH192" s="231">
        <f>IF(N192="sníž. přenesená",J192,0)</f>
        <v>0</v>
      </c>
      <c r="BI192" s="231">
        <f>IF(N192="nulová",J192,0)</f>
        <v>0</v>
      </c>
      <c r="BJ192" s="16" t="s">
        <v>80</v>
      </c>
      <c r="BK192" s="231">
        <f>ROUND(I192*H192,2)</f>
        <v>0</v>
      </c>
      <c r="BL192" s="16" t="s">
        <v>146</v>
      </c>
      <c r="BM192" s="230" t="s">
        <v>285</v>
      </c>
    </row>
    <row r="193" s="13" customFormat="1">
      <c r="A193" s="13"/>
      <c r="B193" s="237"/>
      <c r="C193" s="238"/>
      <c r="D193" s="239" t="s">
        <v>214</v>
      </c>
      <c r="E193" s="240" t="s">
        <v>1</v>
      </c>
      <c r="F193" s="241" t="s">
        <v>286</v>
      </c>
      <c r="G193" s="238"/>
      <c r="H193" s="242">
        <v>70</v>
      </c>
      <c r="I193" s="243"/>
      <c r="J193" s="238"/>
      <c r="K193" s="238"/>
      <c r="L193" s="244"/>
      <c r="M193" s="245"/>
      <c r="N193" s="246"/>
      <c r="O193" s="246"/>
      <c r="P193" s="246"/>
      <c r="Q193" s="246"/>
      <c r="R193" s="246"/>
      <c r="S193" s="246"/>
      <c r="T193" s="247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48" t="s">
        <v>214</v>
      </c>
      <c r="AU193" s="248" t="s">
        <v>82</v>
      </c>
      <c r="AV193" s="13" t="s">
        <v>82</v>
      </c>
      <c r="AW193" s="13" t="s">
        <v>216</v>
      </c>
      <c r="AX193" s="13" t="s">
        <v>72</v>
      </c>
      <c r="AY193" s="248" t="s">
        <v>139</v>
      </c>
    </row>
    <row r="194" s="13" customFormat="1">
      <c r="A194" s="13"/>
      <c r="B194" s="237"/>
      <c r="C194" s="238"/>
      <c r="D194" s="239" t="s">
        <v>214</v>
      </c>
      <c r="E194" s="240" t="s">
        <v>1</v>
      </c>
      <c r="F194" s="241" t="s">
        <v>287</v>
      </c>
      <c r="G194" s="238"/>
      <c r="H194" s="242">
        <v>3</v>
      </c>
      <c r="I194" s="243"/>
      <c r="J194" s="238"/>
      <c r="K194" s="238"/>
      <c r="L194" s="244"/>
      <c r="M194" s="245"/>
      <c r="N194" s="246"/>
      <c r="O194" s="246"/>
      <c r="P194" s="246"/>
      <c r="Q194" s="246"/>
      <c r="R194" s="246"/>
      <c r="S194" s="246"/>
      <c r="T194" s="247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8" t="s">
        <v>214</v>
      </c>
      <c r="AU194" s="248" t="s">
        <v>82</v>
      </c>
      <c r="AV194" s="13" t="s">
        <v>82</v>
      </c>
      <c r="AW194" s="13" t="s">
        <v>216</v>
      </c>
      <c r="AX194" s="13" t="s">
        <v>72</v>
      </c>
      <c r="AY194" s="248" t="s">
        <v>139</v>
      </c>
    </row>
    <row r="195" s="14" customFormat="1">
      <c r="A195" s="14"/>
      <c r="B195" s="249"/>
      <c r="C195" s="250"/>
      <c r="D195" s="239" t="s">
        <v>214</v>
      </c>
      <c r="E195" s="251" t="s">
        <v>1</v>
      </c>
      <c r="F195" s="252" t="s">
        <v>217</v>
      </c>
      <c r="G195" s="250"/>
      <c r="H195" s="253">
        <v>73</v>
      </c>
      <c r="I195" s="254"/>
      <c r="J195" s="250"/>
      <c r="K195" s="250"/>
      <c r="L195" s="255"/>
      <c r="M195" s="256"/>
      <c r="N195" s="257"/>
      <c r="O195" s="257"/>
      <c r="P195" s="257"/>
      <c r="Q195" s="257"/>
      <c r="R195" s="257"/>
      <c r="S195" s="257"/>
      <c r="T195" s="258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59" t="s">
        <v>214</v>
      </c>
      <c r="AU195" s="259" t="s">
        <v>82</v>
      </c>
      <c r="AV195" s="14" t="s">
        <v>146</v>
      </c>
      <c r="AW195" s="14" t="s">
        <v>216</v>
      </c>
      <c r="AX195" s="14" t="s">
        <v>80</v>
      </c>
      <c r="AY195" s="259" t="s">
        <v>139</v>
      </c>
    </row>
    <row r="196" s="2" customFormat="1" ht="24.15" customHeight="1">
      <c r="A196" s="37"/>
      <c r="B196" s="38"/>
      <c r="C196" s="218" t="s">
        <v>288</v>
      </c>
      <c r="D196" s="218" t="s">
        <v>142</v>
      </c>
      <c r="E196" s="219" t="s">
        <v>289</v>
      </c>
      <c r="F196" s="220" t="s">
        <v>290</v>
      </c>
      <c r="G196" s="221" t="s">
        <v>213</v>
      </c>
      <c r="H196" s="222">
        <v>6986.4399999999996</v>
      </c>
      <c r="I196" s="223"/>
      <c r="J196" s="224">
        <f>ROUND(I196*H196,2)</f>
        <v>0</v>
      </c>
      <c r="K196" s="225"/>
      <c r="L196" s="43"/>
      <c r="M196" s="226" t="s">
        <v>1</v>
      </c>
      <c r="N196" s="227" t="s">
        <v>37</v>
      </c>
      <c r="O196" s="90"/>
      <c r="P196" s="228">
        <f>O196*H196</f>
        <v>0</v>
      </c>
      <c r="Q196" s="228">
        <v>0</v>
      </c>
      <c r="R196" s="228">
        <f>Q196*H196</f>
        <v>0</v>
      </c>
      <c r="S196" s="228">
        <v>0</v>
      </c>
      <c r="T196" s="229">
        <f>S196*H196</f>
        <v>0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230" t="s">
        <v>146</v>
      </c>
      <c r="AT196" s="230" t="s">
        <v>142</v>
      </c>
      <c r="AU196" s="230" t="s">
        <v>82</v>
      </c>
      <c r="AY196" s="16" t="s">
        <v>139</v>
      </c>
      <c r="BE196" s="231">
        <f>IF(N196="základní",J196,0)</f>
        <v>0</v>
      </c>
      <c r="BF196" s="231">
        <f>IF(N196="snížená",J196,0)</f>
        <v>0</v>
      </c>
      <c r="BG196" s="231">
        <f>IF(N196="zákl. přenesená",J196,0)</f>
        <v>0</v>
      </c>
      <c r="BH196" s="231">
        <f>IF(N196="sníž. přenesená",J196,0)</f>
        <v>0</v>
      </c>
      <c r="BI196" s="231">
        <f>IF(N196="nulová",J196,0)</f>
        <v>0</v>
      </c>
      <c r="BJ196" s="16" t="s">
        <v>80</v>
      </c>
      <c r="BK196" s="231">
        <f>ROUND(I196*H196,2)</f>
        <v>0</v>
      </c>
      <c r="BL196" s="16" t="s">
        <v>146</v>
      </c>
      <c r="BM196" s="230" t="s">
        <v>291</v>
      </c>
    </row>
    <row r="197" s="13" customFormat="1">
      <c r="A197" s="13"/>
      <c r="B197" s="237"/>
      <c r="C197" s="238"/>
      <c r="D197" s="239" t="s">
        <v>214</v>
      </c>
      <c r="E197" s="240" t="s">
        <v>1</v>
      </c>
      <c r="F197" s="241" t="s">
        <v>292</v>
      </c>
      <c r="G197" s="238"/>
      <c r="H197" s="242">
        <v>2928</v>
      </c>
      <c r="I197" s="243"/>
      <c r="J197" s="238"/>
      <c r="K197" s="238"/>
      <c r="L197" s="244"/>
      <c r="M197" s="245"/>
      <c r="N197" s="246"/>
      <c r="O197" s="246"/>
      <c r="P197" s="246"/>
      <c r="Q197" s="246"/>
      <c r="R197" s="246"/>
      <c r="S197" s="246"/>
      <c r="T197" s="247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8" t="s">
        <v>214</v>
      </c>
      <c r="AU197" s="248" t="s">
        <v>82</v>
      </c>
      <c r="AV197" s="13" t="s">
        <v>82</v>
      </c>
      <c r="AW197" s="13" t="s">
        <v>216</v>
      </c>
      <c r="AX197" s="13" t="s">
        <v>72</v>
      </c>
      <c r="AY197" s="248" t="s">
        <v>139</v>
      </c>
    </row>
    <row r="198" s="13" customFormat="1">
      <c r="A198" s="13"/>
      <c r="B198" s="237"/>
      <c r="C198" s="238"/>
      <c r="D198" s="239" t="s">
        <v>214</v>
      </c>
      <c r="E198" s="240" t="s">
        <v>1</v>
      </c>
      <c r="F198" s="241" t="s">
        <v>293</v>
      </c>
      <c r="G198" s="238"/>
      <c r="H198" s="242">
        <v>1857</v>
      </c>
      <c r="I198" s="243"/>
      <c r="J198" s="238"/>
      <c r="K198" s="238"/>
      <c r="L198" s="244"/>
      <c r="M198" s="245"/>
      <c r="N198" s="246"/>
      <c r="O198" s="246"/>
      <c r="P198" s="246"/>
      <c r="Q198" s="246"/>
      <c r="R198" s="246"/>
      <c r="S198" s="246"/>
      <c r="T198" s="247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8" t="s">
        <v>214</v>
      </c>
      <c r="AU198" s="248" t="s">
        <v>82</v>
      </c>
      <c r="AV198" s="13" t="s">
        <v>82</v>
      </c>
      <c r="AW198" s="13" t="s">
        <v>216</v>
      </c>
      <c r="AX198" s="13" t="s">
        <v>72</v>
      </c>
      <c r="AY198" s="248" t="s">
        <v>139</v>
      </c>
    </row>
    <row r="199" s="13" customFormat="1">
      <c r="A199" s="13"/>
      <c r="B199" s="237"/>
      <c r="C199" s="238"/>
      <c r="D199" s="239" t="s">
        <v>214</v>
      </c>
      <c r="E199" s="240" t="s">
        <v>1</v>
      </c>
      <c r="F199" s="241" t="s">
        <v>294</v>
      </c>
      <c r="G199" s="238"/>
      <c r="H199" s="242">
        <v>793</v>
      </c>
      <c r="I199" s="243"/>
      <c r="J199" s="238"/>
      <c r="K199" s="238"/>
      <c r="L199" s="244"/>
      <c r="M199" s="245"/>
      <c r="N199" s="246"/>
      <c r="O199" s="246"/>
      <c r="P199" s="246"/>
      <c r="Q199" s="246"/>
      <c r="R199" s="246"/>
      <c r="S199" s="246"/>
      <c r="T199" s="247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8" t="s">
        <v>214</v>
      </c>
      <c r="AU199" s="248" t="s">
        <v>82</v>
      </c>
      <c r="AV199" s="13" t="s">
        <v>82</v>
      </c>
      <c r="AW199" s="13" t="s">
        <v>216</v>
      </c>
      <c r="AX199" s="13" t="s">
        <v>72</v>
      </c>
      <c r="AY199" s="248" t="s">
        <v>139</v>
      </c>
    </row>
    <row r="200" s="13" customFormat="1">
      <c r="A200" s="13"/>
      <c r="B200" s="237"/>
      <c r="C200" s="238"/>
      <c r="D200" s="239" t="s">
        <v>214</v>
      </c>
      <c r="E200" s="240" t="s">
        <v>1</v>
      </c>
      <c r="F200" s="241" t="s">
        <v>295</v>
      </c>
      <c r="G200" s="238"/>
      <c r="H200" s="242">
        <v>56</v>
      </c>
      <c r="I200" s="243"/>
      <c r="J200" s="238"/>
      <c r="K200" s="238"/>
      <c r="L200" s="244"/>
      <c r="M200" s="245"/>
      <c r="N200" s="246"/>
      <c r="O200" s="246"/>
      <c r="P200" s="246"/>
      <c r="Q200" s="246"/>
      <c r="R200" s="246"/>
      <c r="S200" s="246"/>
      <c r="T200" s="247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48" t="s">
        <v>214</v>
      </c>
      <c r="AU200" s="248" t="s">
        <v>82</v>
      </c>
      <c r="AV200" s="13" t="s">
        <v>82</v>
      </c>
      <c r="AW200" s="13" t="s">
        <v>216</v>
      </c>
      <c r="AX200" s="13" t="s">
        <v>72</v>
      </c>
      <c r="AY200" s="248" t="s">
        <v>139</v>
      </c>
    </row>
    <row r="201" s="13" customFormat="1">
      <c r="A201" s="13"/>
      <c r="B201" s="237"/>
      <c r="C201" s="238"/>
      <c r="D201" s="239" t="s">
        <v>214</v>
      </c>
      <c r="E201" s="240" t="s">
        <v>1</v>
      </c>
      <c r="F201" s="241" t="s">
        <v>296</v>
      </c>
      <c r="G201" s="238"/>
      <c r="H201" s="242">
        <v>97</v>
      </c>
      <c r="I201" s="243"/>
      <c r="J201" s="238"/>
      <c r="K201" s="238"/>
      <c r="L201" s="244"/>
      <c r="M201" s="245"/>
      <c r="N201" s="246"/>
      <c r="O201" s="246"/>
      <c r="P201" s="246"/>
      <c r="Q201" s="246"/>
      <c r="R201" s="246"/>
      <c r="S201" s="246"/>
      <c r="T201" s="247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48" t="s">
        <v>214</v>
      </c>
      <c r="AU201" s="248" t="s">
        <v>82</v>
      </c>
      <c r="AV201" s="13" t="s">
        <v>82</v>
      </c>
      <c r="AW201" s="13" t="s">
        <v>216</v>
      </c>
      <c r="AX201" s="13" t="s">
        <v>72</v>
      </c>
      <c r="AY201" s="248" t="s">
        <v>139</v>
      </c>
    </row>
    <row r="202" s="13" customFormat="1">
      <c r="A202" s="13"/>
      <c r="B202" s="237"/>
      <c r="C202" s="238"/>
      <c r="D202" s="239" t="s">
        <v>214</v>
      </c>
      <c r="E202" s="240" t="s">
        <v>1</v>
      </c>
      <c r="F202" s="241" t="s">
        <v>297</v>
      </c>
      <c r="G202" s="238"/>
      <c r="H202" s="242">
        <v>1082</v>
      </c>
      <c r="I202" s="243"/>
      <c r="J202" s="238"/>
      <c r="K202" s="238"/>
      <c r="L202" s="244"/>
      <c r="M202" s="245"/>
      <c r="N202" s="246"/>
      <c r="O202" s="246"/>
      <c r="P202" s="246"/>
      <c r="Q202" s="246"/>
      <c r="R202" s="246"/>
      <c r="S202" s="246"/>
      <c r="T202" s="247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48" t="s">
        <v>214</v>
      </c>
      <c r="AU202" s="248" t="s">
        <v>82</v>
      </c>
      <c r="AV202" s="13" t="s">
        <v>82</v>
      </c>
      <c r="AW202" s="13" t="s">
        <v>216</v>
      </c>
      <c r="AX202" s="13" t="s">
        <v>72</v>
      </c>
      <c r="AY202" s="248" t="s">
        <v>139</v>
      </c>
    </row>
    <row r="203" s="13" customFormat="1">
      <c r="A203" s="13"/>
      <c r="B203" s="237"/>
      <c r="C203" s="238"/>
      <c r="D203" s="239" t="s">
        <v>214</v>
      </c>
      <c r="E203" s="240" t="s">
        <v>1</v>
      </c>
      <c r="F203" s="241" t="s">
        <v>298</v>
      </c>
      <c r="G203" s="238"/>
      <c r="H203" s="242">
        <v>20</v>
      </c>
      <c r="I203" s="243"/>
      <c r="J203" s="238"/>
      <c r="K203" s="238"/>
      <c r="L203" s="244"/>
      <c r="M203" s="245"/>
      <c r="N203" s="246"/>
      <c r="O203" s="246"/>
      <c r="P203" s="246"/>
      <c r="Q203" s="246"/>
      <c r="R203" s="246"/>
      <c r="S203" s="246"/>
      <c r="T203" s="247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48" t="s">
        <v>214</v>
      </c>
      <c r="AU203" s="248" t="s">
        <v>82</v>
      </c>
      <c r="AV203" s="13" t="s">
        <v>82</v>
      </c>
      <c r="AW203" s="13" t="s">
        <v>216</v>
      </c>
      <c r="AX203" s="13" t="s">
        <v>72</v>
      </c>
      <c r="AY203" s="248" t="s">
        <v>139</v>
      </c>
    </row>
    <row r="204" s="13" customFormat="1">
      <c r="A204" s="13"/>
      <c r="B204" s="237"/>
      <c r="C204" s="238"/>
      <c r="D204" s="239" t="s">
        <v>214</v>
      </c>
      <c r="E204" s="240" t="s">
        <v>1</v>
      </c>
      <c r="F204" s="241" t="s">
        <v>299</v>
      </c>
      <c r="G204" s="238"/>
      <c r="H204" s="242">
        <v>27</v>
      </c>
      <c r="I204" s="243"/>
      <c r="J204" s="238"/>
      <c r="K204" s="238"/>
      <c r="L204" s="244"/>
      <c r="M204" s="245"/>
      <c r="N204" s="246"/>
      <c r="O204" s="246"/>
      <c r="P204" s="246"/>
      <c r="Q204" s="246"/>
      <c r="R204" s="246"/>
      <c r="S204" s="246"/>
      <c r="T204" s="247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48" t="s">
        <v>214</v>
      </c>
      <c r="AU204" s="248" t="s">
        <v>82</v>
      </c>
      <c r="AV204" s="13" t="s">
        <v>82</v>
      </c>
      <c r="AW204" s="13" t="s">
        <v>216</v>
      </c>
      <c r="AX204" s="13" t="s">
        <v>72</v>
      </c>
      <c r="AY204" s="248" t="s">
        <v>139</v>
      </c>
    </row>
    <row r="205" s="13" customFormat="1">
      <c r="A205" s="13"/>
      <c r="B205" s="237"/>
      <c r="C205" s="238"/>
      <c r="D205" s="239" t="s">
        <v>214</v>
      </c>
      <c r="E205" s="240" t="s">
        <v>1</v>
      </c>
      <c r="F205" s="241" t="s">
        <v>300</v>
      </c>
      <c r="G205" s="238"/>
      <c r="H205" s="242">
        <v>56</v>
      </c>
      <c r="I205" s="243"/>
      <c r="J205" s="238"/>
      <c r="K205" s="238"/>
      <c r="L205" s="244"/>
      <c r="M205" s="245"/>
      <c r="N205" s="246"/>
      <c r="O205" s="246"/>
      <c r="P205" s="246"/>
      <c r="Q205" s="246"/>
      <c r="R205" s="246"/>
      <c r="S205" s="246"/>
      <c r="T205" s="247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48" t="s">
        <v>214</v>
      </c>
      <c r="AU205" s="248" t="s">
        <v>82</v>
      </c>
      <c r="AV205" s="13" t="s">
        <v>82</v>
      </c>
      <c r="AW205" s="13" t="s">
        <v>216</v>
      </c>
      <c r="AX205" s="13" t="s">
        <v>72</v>
      </c>
      <c r="AY205" s="248" t="s">
        <v>139</v>
      </c>
    </row>
    <row r="206" s="13" customFormat="1">
      <c r="A206" s="13"/>
      <c r="B206" s="237"/>
      <c r="C206" s="238"/>
      <c r="D206" s="239" t="s">
        <v>214</v>
      </c>
      <c r="E206" s="240" t="s">
        <v>1</v>
      </c>
      <c r="F206" s="241" t="s">
        <v>301</v>
      </c>
      <c r="G206" s="238"/>
      <c r="H206" s="242">
        <v>70.439999999999998</v>
      </c>
      <c r="I206" s="243"/>
      <c r="J206" s="238"/>
      <c r="K206" s="238"/>
      <c r="L206" s="244"/>
      <c r="M206" s="245"/>
      <c r="N206" s="246"/>
      <c r="O206" s="246"/>
      <c r="P206" s="246"/>
      <c r="Q206" s="246"/>
      <c r="R206" s="246"/>
      <c r="S206" s="246"/>
      <c r="T206" s="247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48" t="s">
        <v>214</v>
      </c>
      <c r="AU206" s="248" t="s">
        <v>82</v>
      </c>
      <c r="AV206" s="13" t="s">
        <v>82</v>
      </c>
      <c r="AW206" s="13" t="s">
        <v>216</v>
      </c>
      <c r="AX206" s="13" t="s">
        <v>72</v>
      </c>
      <c r="AY206" s="248" t="s">
        <v>139</v>
      </c>
    </row>
    <row r="207" s="14" customFormat="1">
      <c r="A207" s="14"/>
      <c r="B207" s="249"/>
      <c r="C207" s="250"/>
      <c r="D207" s="239" t="s">
        <v>214</v>
      </c>
      <c r="E207" s="251" t="s">
        <v>1</v>
      </c>
      <c r="F207" s="252" t="s">
        <v>217</v>
      </c>
      <c r="G207" s="250"/>
      <c r="H207" s="253">
        <v>6986.4399999999996</v>
      </c>
      <c r="I207" s="254"/>
      <c r="J207" s="250"/>
      <c r="K207" s="250"/>
      <c r="L207" s="255"/>
      <c r="M207" s="256"/>
      <c r="N207" s="257"/>
      <c r="O207" s="257"/>
      <c r="P207" s="257"/>
      <c r="Q207" s="257"/>
      <c r="R207" s="257"/>
      <c r="S207" s="257"/>
      <c r="T207" s="258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59" t="s">
        <v>214</v>
      </c>
      <c r="AU207" s="259" t="s">
        <v>82</v>
      </c>
      <c r="AV207" s="14" t="s">
        <v>146</v>
      </c>
      <c r="AW207" s="14" t="s">
        <v>216</v>
      </c>
      <c r="AX207" s="14" t="s">
        <v>80</v>
      </c>
      <c r="AY207" s="259" t="s">
        <v>139</v>
      </c>
    </row>
    <row r="208" s="12" customFormat="1" ht="22.8" customHeight="1">
      <c r="A208" s="12"/>
      <c r="B208" s="202"/>
      <c r="C208" s="203"/>
      <c r="D208" s="204" t="s">
        <v>71</v>
      </c>
      <c r="E208" s="216" t="s">
        <v>82</v>
      </c>
      <c r="F208" s="216" t="s">
        <v>302</v>
      </c>
      <c r="G208" s="203"/>
      <c r="H208" s="203"/>
      <c r="I208" s="206"/>
      <c r="J208" s="217">
        <f>BK208</f>
        <v>0</v>
      </c>
      <c r="K208" s="203"/>
      <c r="L208" s="208"/>
      <c r="M208" s="209"/>
      <c r="N208" s="210"/>
      <c r="O208" s="210"/>
      <c r="P208" s="211">
        <f>SUM(P209:P224)</f>
        <v>0</v>
      </c>
      <c r="Q208" s="210"/>
      <c r="R208" s="211">
        <f>SUM(R209:R224)</f>
        <v>0</v>
      </c>
      <c r="S208" s="210"/>
      <c r="T208" s="212">
        <f>SUM(T209:T224)</f>
        <v>0</v>
      </c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R208" s="213" t="s">
        <v>80</v>
      </c>
      <c r="AT208" s="214" t="s">
        <v>71</v>
      </c>
      <c r="AU208" s="214" t="s">
        <v>80</v>
      </c>
      <c r="AY208" s="213" t="s">
        <v>139</v>
      </c>
      <c r="BK208" s="215">
        <f>SUM(BK209:BK224)</f>
        <v>0</v>
      </c>
    </row>
    <row r="209" s="2" customFormat="1" ht="33" customHeight="1">
      <c r="A209" s="37"/>
      <c r="B209" s="38"/>
      <c r="C209" s="218" t="s">
        <v>177</v>
      </c>
      <c r="D209" s="218" t="s">
        <v>142</v>
      </c>
      <c r="E209" s="219" t="s">
        <v>303</v>
      </c>
      <c r="F209" s="220" t="s">
        <v>304</v>
      </c>
      <c r="G209" s="221" t="s">
        <v>244</v>
      </c>
      <c r="H209" s="222">
        <v>78</v>
      </c>
      <c r="I209" s="223"/>
      <c r="J209" s="224">
        <f>ROUND(I209*H209,2)</f>
        <v>0</v>
      </c>
      <c r="K209" s="225"/>
      <c r="L209" s="43"/>
      <c r="M209" s="226" t="s">
        <v>1</v>
      </c>
      <c r="N209" s="227" t="s">
        <v>37</v>
      </c>
      <c r="O209" s="90"/>
      <c r="P209" s="228">
        <f>O209*H209</f>
        <v>0</v>
      </c>
      <c r="Q209" s="228">
        <v>0</v>
      </c>
      <c r="R209" s="228">
        <f>Q209*H209</f>
        <v>0</v>
      </c>
      <c r="S209" s="228">
        <v>0</v>
      </c>
      <c r="T209" s="229">
        <f>S209*H209</f>
        <v>0</v>
      </c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R209" s="230" t="s">
        <v>146</v>
      </c>
      <c r="AT209" s="230" t="s">
        <v>142</v>
      </c>
      <c r="AU209" s="230" t="s">
        <v>82</v>
      </c>
      <c r="AY209" s="16" t="s">
        <v>139</v>
      </c>
      <c r="BE209" s="231">
        <f>IF(N209="základní",J209,0)</f>
        <v>0</v>
      </c>
      <c r="BF209" s="231">
        <f>IF(N209="snížená",J209,0)</f>
        <v>0</v>
      </c>
      <c r="BG209" s="231">
        <f>IF(N209="zákl. přenesená",J209,0)</f>
        <v>0</v>
      </c>
      <c r="BH209" s="231">
        <f>IF(N209="sníž. přenesená",J209,0)</f>
        <v>0</v>
      </c>
      <c r="BI209" s="231">
        <f>IF(N209="nulová",J209,0)</f>
        <v>0</v>
      </c>
      <c r="BJ209" s="16" t="s">
        <v>80</v>
      </c>
      <c r="BK209" s="231">
        <f>ROUND(I209*H209,2)</f>
        <v>0</v>
      </c>
      <c r="BL209" s="16" t="s">
        <v>146</v>
      </c>
      <c r="BM209" s="230" t="s">
        <v>305</v>
      </c>
    </row>
    <row r="210" s="13" customFormat="1">
      <c r="A210" s="13"/>
      <c r="B210" s="237"/>
      <c r="C210" s="238"/>
      <c r="D210" s="239" t="s">
        <v>214</v>
      </c>
      <c r="E210" s="240" t="s">
        <v>1</v>
      </c>
      <c r="F210" s="241" t="s">
        <v>306</v>
      </c>
      <c r="G210" s="238"/>
      <c r="H210" s="242">
        <v>78</v>
      </c>
      <c r="I210" s="243"/>
      <c r="J210" s="238"/>
      <c r="K210" s="238"/>
      <c r="L210" s="244"/>
      <c r="M210" s="245"/>
      <c r="N210" s="246"/>
      <c r="O210" s="246"/>
      <c r="P210" s="246"/>
      <c r="Q210" s="246"/>
      <c r="R210" s="246"/>
      <c r="S210" s="246"/>
      <c r="T210" s="247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48" t="s">
        <v>214</v>
      </c>
      <c r="AU210" s="248" t="s">
        <v>82</v>
      </c>
      <c r="AV210" s="13" t="s">
        <v>82</v>
      </c>
      <c r="AW210" s="13" t="s">
        <v>216</v>
      </c>
      <c r="AX210" s="13" t="s">
        <v>72</v>
      </c>
      <c r="AY210" s="248" t="s">
        <v>139</v>
      </c>
    </row>
    <row r="211" s="14" customFormat="1">
      <c r="A211" s="14"/>
      <c r="B211" s="249"/>
      <c r="C211" s="250"/>
      <c r="D211" s="239" t="s">
        <v>214</v>
      </c>
      <c r="E211" s="251" t="s">
        <v>1</v>
      </c>
      <c r="F211" s="252" t="s">
        <v>217</v>
      </c>
      <c r="G211" s="250"/>
      <c r="H211" s="253">
        <v>78</v>
      </c>
      <c r="I211" s="254"/>
      <c r="J211" s="250"/>
      <c r="K211" s="250"/>
      <c r="L211" s="255"/>
      <c r="M211" s="256"/>
      <c r="N211" s="257"/>
      <c r="O211" s="257"/>
      <c r="P211" s="257"/>
      <c r="Q211" s="257"/>
      <c r="R211" s="257"/>
      <c r="S211" s="257"/>
      <c r="T211" s="258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59" t="s">
        <v>214</v>
      </c>
      <c r="AU211" s="259" t="s">
        <v>82</v>
      </c>
      <c r="AV211" s="14" t="s">
        <v>146</v>
      </c>
      <c r="AW211" s="14" t="s">
        <v>216</v>
      </c>
      <c r="AX211" s="14" t="s">
        <v>80</v>
      </c>
      <c r="AY211" s="259" t="s">
        <v>139</v>
      </c>
    </row>
    <row r="212" s="2" customFormat="1" ht="24.15" customHeight="1">
      <c r="A212" s="37"/>
      <c r="B212" s="38"/>
      <c r="C212" s="218" t="s">
        <v>7</v>
      </c>
      <c r="D212" s="218" t="s">
        <v>142</v>
      </c>
      <c r="E212" s="219" t="s">
        <v>307</v>
      </c>
      <c r="F212" s="220" t="s">
        <v>308</v>
      </c>
      <c r="G212" s="221" t="s">
        <v>213</v>
      </c>
      <c r="H212" s="222">
        <v>686.39999999999998</v>
      </c>
      <c r="I212" s="223"/>
      <c r="J212" s="224">
        <f>ROUND(I212*H212,2)</f>
        <v>0</v>
      </c>
      <c r="K212" s="225"/>
      <c r="L212" s="43"/>
      <c r="M212" s="226" t="s">
        <v>1</v>
      </c>
      <c r="N212" s="227" t="s">
        <v>37</v>
      </c>
      <c r="O212" s="90"/>
      <c r="P212" s="228">
        <f>O212*H212</f>
        <v>0</v>
      </c>
      <c r="Q212" s="228">
        <v>0</v>
      </c>
      <c r="R212" s="228">
        <f>Q212*H212</f>
        <v>0</v>
      </c>
      <c r="S212" s="228">
        <v>0</v>
      </c>
      <c r="T212" s="229">
        <f>S212*H212</f>
        <v>0</v>
      </c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R212" s="230" t="s">
        <v>146</v>
      </c>
      <c r="AT212" s="230" t="s">
        <v>142</v>
      </c>
      <c r="AU212" s="230" t="s">
        <v>82</v>
      </c>
      <c r="AY212" s="16" t="s">
        <v>139</v>
      </c>
      <c r="BE212" s="231">
        <f>IF(N212="základní",J212,0)</f>
        <v>0</v>
      </c>
      <c r="BF212" s="231">
        <f>IF(N212="snížená",J212,0)</f>
        <v>0</v>
      </c>
      <c r="BG212" s="231">
        <f>IF(N212="zákl. přenesená",J212,0)</f>
        <v>0</v>
      </c>
      <c r="BH212" s="231">
        <f>IF(N212="sníž. přenesená",J212,0)</f>
        <v>0</v>
      </c>
      <c r="BI212" s="231">
        <f>IF(N212="nulová",J212,0)</f>
        <v>0</v>
      </c>
      <c r="BJ212" s="16" t="s">
        <v>80</v>
      </c>
      <c r="BK212" s="231">
        <f>ROUND(I212*H212,2)</f>
        <v>0</v>
      </c>
      <c r="BL212" s="16" t="s">
        <v>146</v>
      </c>
      <c r="BM212" s="230" t="s">
        <v>309</v>
      </c>
    </row>
    <row r="213" s="2" customFormat="1" ht="16.5" customHeight="1">
      <c r="A213" s="37"/>
      <c r="B213" s="38"/>
      <c r="C213" s="260" t="s">
        <v>181</v>
      </c>
      <c r="D213" s="260" t="s">
        <v>278</v>
      </c>
      <c r="E213" s="261" t="s">
        <v>310</v>
      </c>
      <c r="F213" s="262" t="s">
        <v>311</v>
      </c>
      <c r="G213" s="263" t="s">
        <v>213</v>
      </c>
      <c r="H213" s="264">
        <v>686.39999999999998</v>
      </c>
      <c r="I213" s="265"/>
      <c r="J213" s="266">
        <f>ROUND(I213*H213,2)</f>
        <v>0</v>
      </c>
      <c r="K213" s="267"/>
      <c r="L213" s="268"/>
      <c r="M213" s="269" t="s">
        <v>1</v>
      </c>
      <c r="N213" s="270" t="s">
        <v>37</v>
      </c>
      <c r="O213" s="90"/>
      <c r="P213" s="228">
        <f>O213*H213</f>
        <v>0</v>
      </c>
      <c r="Q213" s="228">
        <v>0</v>
      </c>
      <c r="R213" s="228">
        <f>Q213*H213</f>
        <v>0</v>
      </c>
      <c r="S213" s="228">
        <v>0</v>
      </c>
      <c r="T213" s="229">
        <f>S213*H213</f>
        <v>0</v>
      </c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R213" s="230" t="s">
        <v>159</v>
      </c>
      <c r="AT213" s="230" t="s">
        <v>278</v>
      </c>
      <c r="AU213" s="230" t="s">
        <v>82</v>
      </c>
      <c r="AY213" s="16" t="s">
        <v>139</v>
      </c>
      <c r="BE213" s="231">
        <f>IF(N213="základní",J213,0)</f>
        <v>0</v>
      </c>
      <c r="BF213" s="231">
        <f>IF(N213="snížená",J213,0)</f>
        <v>0</v>
      </c>
      <c r="BG213" s="231">
        <f>IF(N213="zákl. přenesená",J213,0)</f>
        <v>0</v>
      </c>
      <c r="BH213" s="231">
        <f>IF(N213="sníž. přenesená",J213,0)</f>
        <v>0</v>
      </c>
      <c r="BI213" s="231">
        <f>IF(N213="nulová",J213,0)</f>
        <v>0</v>
      </c>
      <c r="BJ213" s="16" t="s">
        <v>80</v>
      </c>
      <c r="BK213" s="231">
        <f>ROUND(I213*H213,2)</f>
        <v>0</v>
      </c>
      <c r="BL213" s="16" t="s">
        <v>146</v>
      </c>
      <c r="BM213" s="230" t="s">
        <v>312</v>
      </c>
    </row>
    <row r="214" s="13" customFormat="1">
      <c r="A214" s="13"/>
      <c r="B214" s="237"/>
      <c r="C214" s="238"/>
      <c r="D214" s="239" t="s">
        <v>214</v>
      </c>
      <c r="E214" s="240" t="s">
        <v>1</v>
      </c>
      <c r="F214" s="241" t="s">
        <v>313</v>
      </c>
      <c r="G214" s="238"/>
      <c r="H214" s="242">
        <v>686.40000000000009</v>
      </c>
      <c r="I214" s="243"/>
      <c r="J214" s="238"/>
      <c r="K214" s="238"/>
      <c r="L214" s="244"/>
      <c r="M214" s="245"/>
      <c r="N214" s="246"/>
      <c r="O214" s="246"/>
      <c r="P214" s="246"/>
      <c r="Q214" s="246"/>
      <c r="R214" s="246"/>
      <c r="S214" s="246"/>
      <c r="T214" s="247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48" t="s">
        <v>214</v>
      </c>
      <c r="AU214" s="248" t="s">
        <v>82</v>
      </c>
      <c r="AV214" s="13" t="s">
        <v>82</v>
      </c>
      <c r="AW214" s="13" t="s">
        <v>216</v>
      </c>
      <c r="AX214" s="13" t="s">
        <v>72</v>
      </c>
      <c r="AY214" s="248" t="s">
        <v>139</v>
      </c>
    </row>
    <row r="215" s="14" customFormat="1">
      <c r="A215" s="14"/>
      <c r="B215" s="249"/>
      <c r="C215" s="250"/>
      <c r="D215" s="239" t="s">
        <v>214</v>
      </c>
      <c r="E215" s="251" t="s">
        <v>1</v>
      </c>
      <c r="F215" s="252" t="s">
        <v>217</v>
      </c>
      <c r="G215" s="250"/>
      <c r="H215" s="253">
        <v>686.40000000000009</v>
      </c>
      <c r="I215" s="254"/>
      <c r="J215" s="250"/>
      <c r="K215" s="250"/>
      <c r="L215" s="255"/>
      <c r="M215" s="256"/>
      <c r="N215" s="257"/>
      <c r="O215" s="257"/>
      <c r="P215" s="257"/>
      <c r="Q215" s="257"/>
      <c r="R215" s="257"/>
      <c r="S215" s="257"/>
      <c r="T215" s="258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59" t="s">
        <v>214</v>
      </c>
      <c r="AU215" s="259" t="s">
        <v>82</v>
      </c>
      <c r="AV215" s="14" t="s">
        <v>146</v>
      </c>
      <c r="AW215" s="14" t="s">
        <v>216</v>
      </c>
      <c r="AX215" s="14" t="s">
        <v>80</v>
      </c>
      <c r="AY215" s="259" t="s">
        <v>139</v>
      </c>
    </row>
    <row r="216" s="2" customFormat="1" ht="24.15" customHeight="1">
      <c r="A216" s="37"/>
      <c r="B216" s="38"/>
      <c r="C216" s="218" t="s">
        <v>314</v>
      </c>
      <c r="D216" s="218" t="s">
        <v>142</v>
      </c>
      <c r="E216" s="219" t="s">
        <v>315</v>
      </c>
      <c r="F216" s="220" t="s">
        <v>316</v>
      </c>
      <c r="G216" s="221" t="s">
        <v>239</v>
      </c>
      <c r="H216" s="222">
        <v>520</v>
      </c>
      <c r="I216" s="223"/>
      <c r="J216" s="224">
        <f>ROUND(I216*H216,2)</f>
        <v>0</v>
      </c>
      <c r="K216" s="225"/>
      <c r="L216" s="43"/>
      <c r="M216" s="226" t="s">
        <v>1</v>
      </c>
      <c r="N216" s="227" t="s">
        <v>37</v>
      </c>
      <c r="O216" s="90"/>
      <c r="P216" s="228">
        <f>O216*H216</f>
        <v>0</v>
      </c>
      <c r="Q216" s="228">
        <v>0</v>
      </c>
      <c r="R216" s="228">
        <f>Q216*H216</f>
        <v>0</v>
      </c>
      <c r="S216" s="228">
        <v>0</v>
      </c>
      <c r="T216" s="229">
        <f>S216*H216</f>
        <v>0</v>
      </c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R216" s="230" t="s">
        <v>146</v>
      </c>
      <c r="AT216" s="230" t="s">
        <v>142</v>
      </c>
      <c r="AU216" s="230" t="s">
        <v>82</v>
      </c>
      <c r="AY216" s="16" t="s">
        <v>139</v>
      </c>
      <c r="BE216" s="231">
        <f>IF(N216="základní",J216,0)</f>
        <v>0</v>
      </c>
      <c r="BF216" s="231">
        <f>IF(N216="snížená",J216,0)</f>
        <v>0</v>
      </c>
      <c r="BG216" s="231">
        <f>IF(N216="zákl. přenesená",J216,0)</f>
        <v>0</v>
      </c>
      <c r="BH216" s="231">
        <f>IF(N216="sníž. přenesená",J216,0)</f>
        <v>0</v>
      </c>
      <c r="BI216" s="231">
        <f>IF(N216="nulová",J216,0)</f>
        <v>0</v>
      </c>
      <c r="BJ216" s="16" t="s">
        <v>80</v>
      </c>
      <c r="BK216" s="231">
        <f>ROUND(I216*H216,2)</f>
        <v>0</v>
      </c>
      <c r="BL216" s="16" t="s">
        <v>146</v>
      </c>
      <c r="BM216" s="230" t="s">
        <v>317</v>
      </c>
    </row>
    <row r="217" s="2" customFormat="1" ht="16.5" customHeight="1">
      <c r="A217" s="37"/>
      <c r="B217" s="38"/>
      <c r="C217" s="218" t="s">
        <v>184</v>
      </c>
      <c r="D217" s="218" t="s">
        <v>142</v>
      </c>
      <c r="E217" s="219" t="s">
        <v>318</v>
      </c>
      <c r="F217" s="220" t="s">
        <v>319</v>
      </c>
      <c r="G217" s="221" t="s">
        <v>244</v>
      </c>
      <c r="H217" s="222">
        <v>5.9550000000000001</v>
      </c>
      <c r="I217" s="223"/>
      <c r="J217" s="224">
        <f>ROUND(I217*H217,2)</f>
        <v>0</v>
      </c>
      <c r="K217" s="225"/>
      <c r="L217" s="43"/>
      <c r="M217" s="226" t="s">
        <v>1</v>
      </c>
      <c r="N217" s="227" t="s">
        <v>37</v>
      </c>
      <c r="O217" s="90"/>
      <c r="P217" s="228">
        <f>O217*H217</f>
        <v>0</v>
      </c>
      <c r="Q217" s="228">
        <v>0</v>
      </c>
      <c r="R217" s="228">
        <f>Q217*H217</f>
        <v>0</v>
      </c>
      <c r="S217" s="228">
        <v>0</v>
      </c>
      <c r="T217" s="229">
        <f>S217*H217</f>
        <v>0</v>
      </c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R217" s="230" t="s">
        <v>146</v>
      </c>
      <c r="AT217" s="230" t="s">
        <v>142</v>
      </c>
      <c r="AU217" s="230" t="s">
        <v>82</v>
      </c>
      <c r="AY217" s="16" t="s">
        <v>139</v>
      </c>
      <c r="BE217" s="231">
        <f>IF(N217="základní",J217,0)</f>
        <v>0</v>
      </c>
      <c r="BF217" s="231">
        <f>IF(N217="snížená",J217,0)</f>
        <v>0</v>
      </c>
      <c r="BG217" s="231">
        <f>IF(N217="zákl. přenesená",J217,0)</f>
        <v>0</v>
      </c>
      <c r="BH217" s="231">
        <f>IF(N217="sníž. přenesená",J217,0)</f>
        <v>0</v>
      </c>
      <c r="BI217" s="231">
        <f>IF(N217="nulová",J217,0)</f>
        <v>0</v>
      </c>
      <c r="BJ217" s="16" t="s">
        <v>80</v>
      </c>
      <c r="BK217" s="231">
        <f>ROUND(I217*H217,2)</f>
        <v>0</v>
      </c>
      <c r="BL217" s="16" t="s">
        <v>146</v>
      </c>
      <c r="BM217" s="230" t="s">
        <v>320</v>
      </c>
    </row>
    <row r="218" s="13" customFormat="1">
      <c r="A218" s="13"/>
      <c r="B218" s="237"/>
      <c r="C218" s="238"/>
      <c r="D218" s="239" t="s">
        <v>214</v>
      </c>
      <c r="E218" s="240" t="s">
        <v>1</v>
      </c>
      <c r="F218" s="241" t="s">
        <v>264</v>
      </c>
      <c r="G218" s="238"/>
      <c r="H218" s="242">
        <v>7.5</v>
      </c>
      <c r="I218" s="243"/>
      <c r="J218" s="238"/>
      <c r="K218" s="238"/>
      <c r="L218" s="244"/>
      <c r="M218" s="245"/>
      <c r="N218" s="246"/>
      <c r="O218" s="246"/>
      <c r="P218" s="246"/>
      <c r="Q218" s="246"/>
      <c r="R218" s="246"/>
      <c r="S218" s="246"/>
      <c r="T218" s="247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48" t="s">
        <v>214</v>
      </c>
      <c r="AU218" s="248" t="s">
        <v>82</v>
      </c>
      <c r="AV218" s="13" t="s">
        <v>82</v>
      </c>
      <c r="AW218" s="13" t="s">
        <v>216</v>
      </c>
      <c r="AX218" s="13" t="s">
        <v>72</v>
      </c>
      <c r="AY218" s="248" t="s">
        <v>139</v>
      </c>
    </row>
    <row r="219" s="13" customFormat="1">
      <c r="A219" s="13"/>
      <c r="B219" s="237"/>
      <c r="C219" s="238"/>
      <c r="D219" s="239" t="s">
        <v>214</v>
      </c>
      <c r="E219" s="240" t="s">
        <v>1</v>
      </c>
      <c r="F219" s="241" t="s">
        <v>321</v>
      </c>
      <c r="G219" s="238"/>
      <c r="H219" s="242">
        <v>-1.5449999999999999</v>
      </c>
      <c r="I219" s="243"/>
      <c r="J219" s="238"/>
      <c r="K219" s="238"/>
      <c r="L219" s="244"/>
      <c r="M219" s="245"/>
      <c r="N219" s="246"/>
      <c r="O219" s="246"/>
      <c r="P219" s="246"/>
      <c r="Q219" s="246"/>
      <c r="R219" s="246"/>
      <c r="S219" s="246"/>
      <c r="T219" s="247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48" t="s">
        <v>214</v>
      </c>
      <c r="AU219" s="248" t="s">
        <v>82</v>
      </c>
      <c r="AV219" s="13" t="s">
        <v>82</v>
      </c>
      <c r="AW219" s="13" t="s">
        <v>216</v>
      </c>
      <c r="AX219" s="13" t="s">
        <v>72</v>
      </c>
      <c r="AY219" s="248" t="s">
        <v>139</v>
      </c>
    </row>
    <row r="220" s="14" customFormat="1">
      <c r="A220" s="14"/>
      <c r="B220" s="249"/>
      <c r="C220" s="250"/>
      <c r="D220" s="239" t="s">
        <v>214</v>
      </c>
      <c r="E220" s="251" t="s">
        <v>1</v>
      </c>
      <c r="F220" s="252" t="s">
        <v>217</v>
      </c>
      <c r="G220" s="250"/>
      <c r="H220" s="253">
        <v>5.9550000000000001</v>
      </c>
      <c r="I220" s="254"/>
      <c r="J220" s="250"/>
      <c r="K220" s="250"/>
      <c r="L220" s="255"/>
      <c r="M220" s="256"/>
      <c r="N220" s="257"/>
      <c r="O220" s="257"/>
      <c r="P220" s="257"/>
      <c r="Q220" s="257"/>
      <c r="R220" s="257"/>
      <c r="S220" s="257"/>
      <c r="T220" s="258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59" t="s">
        <v>214</v>
      </c>
      <c r="AU220" s="259" t="s">
        <v>82</v>
      </c>
      <c r="AV220" s="14" t="s">
        <v>146</v>
      </c>
      <c r="AW220" s="14" t="s">
        <v>216</v>
      </c>
      <c r="AX220" s="14" t="s">
        <v>80</v>
      </c>
      <c r="AY220" s="259" t="s">
        <v>139</v>
      </c>
    </row>
    <row r="221" s="2" customFormat="1" ht="16.5" customHeight="1">
      <c r="A221" s="37"/>
      <c r="B221" s="38"/>
      <c r="C221" s="218" t="s">
        <v>322</v>
      </c>
      <c r="D221" s="218" t="s">
        <v>142</v>
      </c>
      <c r="E221" s="219" t="s">
        <v>323</v>
      </c>
      <c r="F221" s="220" t="s">
        <v>324</v>
      </c>
      <c r="G221" s="221" t="s">
        <v>213</v>
      </c>
      <c r="H221" s="222">
        <v>6.2000000000000002</v>
      </c>
      <c r="I221" s="223"/>
      <c r="J221" s="224">
        <f>ROUND(I221*H221,2)</f>
        <v>0</v>
      </c>
      <c r="K221" s="225"/>
      <c r="L221" s="43"/>
      <c r="M221" s="226" t="s">
        <v>1</v>
      </c>
      <c r="N221" s="227" t="s">
        <v>37</v>
      </c>
      <c r="O221" s="90"/>
      <c r="P221" s="228">
        <f>O221*H221</f>
        <v>0</v>
      </c>
      <c r="Q221" s="228">
        <v>0</v>
      </c>
      <c r="R221" s="228">
        <f>Q221*H221</f>
        <v>0</v>
      </c>
      <c r="S221" s="228">
        <v>0</v>
      </c>
      <c r="T221" s="229">
        <f>S221*H221</f>
        <v>0</v>
      </c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R221" s="230" t="s">
        <v>146</v>
      </c>
      <c r="AT221" s="230" t="s">
        <v>142</v>
      </c>
      <c r="AU221" s="230" t="s">
        <v>82</v>
      </c>
      <c r="AY221" s="16" t="s">
        <v>139</v>
      </c>
      <c r="BE221" s="231">
        <f>IF(N221="základní",J221,0)</f>
        <v>0</v>
      </c>
      <c r="BF221" s="231">
        <f>IF(N221="snížená",J221,0)</f>
        <v>0</v>
      </c>
      <c r="BG221" s="231">
        <f>IF(N221="zákl. přenesená",J221,0)</f>
        <v>0</v>
      </c>
      <c r="BH221" s="231">
        <f>IF(N221="sníž. přenesená",J221,0)</f>
        <v>0</v>
      </c>
      <c r="BI221" s="231">
        <f>IF(N221="nulová",J221,0)</f>
        <v>0</v>
      </c>
      <c r="BJ221" s="16" t="s">
        <v>80</v>
      </c>
      <c r="BK221" s="231">
        <f>ROUND(I221*H221,2)</f>
        <v>0</v>
      </c>
      <c r="BL221" s="16" t="s">
        <v>146</v>
      </c>
      <c r="BM221" s="230" t="s">
        <v>325</v>
      </c>
    </row>
    <row r="222" s="13" customFormat="1">
      <c r="A222" s="13"/>
      <c r="B222" s="237"/>
      <c r="C222" s="238"/>
      <c r="D222" s="239" t="s">
        <v>214</v>
      </c>
      <c r="E222" s="240" t="s">
        <v>1</v>
      </c>
      <c r="F222" s="241" t="s">
        <v>326</v>
      </c>
      <c r="G222" s="238"/>
      <c r="H222" s="242">
        <v>6.2000000000000002</v>
      </c>
      <c r="I222" s="243"/>
      <c r="J222" s="238"/>
      <c r="K222" s="238"/>
      <c r="L222" s="244"/>
      <c r="M222" s="245"/>
      <c r="N222" s="246"/>
      <c r="O222" s="246"/>
      <c r="P222" s="246"/>
      <c r="Q222" s="246"/>
      <c r="R222" s="246"/>
      <c r="S222" s="246"/>
      <c r="T222" s="247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48" t="s">
        <v>214</v>
      </c>
      <c r="AU222" s="248" t="s">
        <v>82</v>
      </c>
      <c r="AV222" s="13" t="s">
        <v>82</v>
      </c>
      <c r="AW222" s="13" t="s">
        <v>216</v>
      </c>
      <c r="AX222" s="13" t="s">
        <v>72</v>
      </c>
      <c r="AY222" s="248" t="s">
        <v>139</v>
      </c>
    </row>
    <row r="223" s="14" customFormat="1">
      <c r="A223" s="14"/>
      <c r="B223" s="249"/>
      <c r="C223" s="250"/>
      <c r="D223" s="239" t="s">
        <v>214</v>
      </c>
      <c r="E223" s="251" t="s">
        <v>1</v>
      </c>
      <c r="F223" s="252" t="s">
        <v>217</v>
      </c>
      <c r="G223" s="250"/>
      <c r="H223" s="253">
        <v>6.2000000000000002</v>
      </c>
      <c r="I223" s="254"/>
      <c r="J223" s="250"/>
      <c r="K223" s="250"/>
      <c r="L223" s="255"/>
      <c r="M223" s="256"/>
      <c r="N223" s="257"/>
      <c r="O223" s="257"/>
      <c r="P223" s="257"/>
      <c r="Q223" s="257"/>
      <c r="R223" s="257"/>
      <c r="S223" s="257"/>
      <c r="T223" s="258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59" t="s">
        <v>214</v>
      </c>
      <c r="AU223" s="259" t="s">
        <v>82</v>
      </c>
      <c r="AV223" s="14" t="s">
        <v>146</v>
      </c>
      <c r="AW223" s="14" t="s">
        <v>216</v>
      </c>
      <c r="AX223" s="14" t="s">
        <v>80</v>
      </c>
      <c r="AY223" s="259" t="s">
        <v>139</v>
      </c>
    </row>
    <row r="224" s="2" customFormat="1" ht="16.5" customHeight="1">
      <c r="A224" s="37"/>
      <c r="B224" s="38"/>
      <c r="C224" s="218" t="s">
        <v>188</v>
      </c>
      <c r="D224" s="218" t="s">
        <v>142</v>
      </c>
      <c r="E224" s="219" t="s">
        <v>327</v>
      </c>
      <c r="F224" s="220" t="s">
        <v>328</v>
      </c>
      <c r="G224" s="221" t="s">
        <v>213</v>
      </c>
      <c r="H224" s="222">
        <v>6.2000000000000002</v>
      </c>
      <c r="I224" s="223"/>
      <c r="J224" s="224">
        <f>ROUND(I224*H224,2)</f>
        <v>0</v>
      </c>
      <c r="K224" s="225"/>
      <c r="L224" s="43"/>
      <c r="M224" s="226" t="s">
        <v>1</v>
      </c>
      <c r="N224" s="227" t="s">
        <v>37</v>
      </c>
      <c r="O224" s="90"/>
      <c r="P224" s="228">
        <f>O224*H224</f>
        <v>0</v>
      </c>
      <c r="Q224" s="228">
        <v>0</v>
      </c>
      <c r="R224" s="228">
        <f>Q224*H224</f>
        <v>0</v>
      </c>
      <c r="S224" s="228">
        <v>0</v>
      </c>
      <c r="T224" s="229">
        <f>S224*H224</f>
        <v>0</v>
      </c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R224" s="230" t="s">
        <v>146</v>
      </c>
      <c r="AT224" s="230" t="s">
        <v>142</v>
      </c>
      <c r="AU224" s="230" t="s">
        <v>82</v>
      </c>
      <c r="AY224" s="16" t="s">
        <v>139</v>
      </c>
      <c r="BE224" s="231">
        <f>IF(N224="základní",J224,0)</f>
        <v>0</v>
      </c>
      <c r="BF224" s="231">
        <f>IF(N224="snížená",J224,0)</f>
        <v>0</v>
      </c>
      <c r="BG224" s="231">
        <f>IF(N224="zákl. přenesená",J224,0)</f>
        <v>0</v>
      </c>
      <c r="BH224" s="231">
        <f>IF(N224="sníž. přenesená",J224,0)</f>
        <v>0</v>
      </c>
      <c r="BI224" s="231">
        <f>IF(N224="nulová",J224,0)</f>
        <v>0</v>
      </c>
      <c r="BJ224" s="16" t="s">
        <v>80</v>
      </c>
      <c r="BK224" s="231">
        <f>ROUND(I224*H224,2)</f>
        <v>0</v>
      </c>
      <c r="BL224" s="16" t="s">
        <v>146</v>
      </c>
      <c r="BM224" s="230" t="s">
        <v>329</v>
      </c>
    </row>
    <row r="225" s="12" customFormat="1" ht="22.8" customHeight="1">
      <c r="A225" s="12"/>
      <c r="B225" s="202"/>
      <c r="C225" s="203"/>
      <c r="D225" s="204" t="s">
        <v>71</v>
      </c>
      <c r="E225" s="216" t="s">
        <v>152</v>
      </c>
      <c r="F225" s="216" t="s">
        <v>330</v>
      </c>
      <c r="G225" s="203"/>
      <c r="H225" s="203"/>
      <c r="I225" s="206"/>
      <c r="J225" s="217">
        <f>BK225</f>
        <v>0</v>
      </c>
      <c r="K225" s="203"/>
      <c r="L225" s="208"/>
      <c r="M225" s="209"/>
      <c r="N225" s="210"/>
      <c r="O225" s="210"/>
      <c r="P225" s="211">
        <f>SUM(P226:P231)</f>
        <v>0</v>
      </c>
      <c r="Q225" s="210"/>
      <c r="R225" s="211">
        <f>SUM(R226:R231)</f>
        <v>0</v>
      </c>
      <c r="S225" s="210"/>
      <c r="T225" s="212">
        <f>SUM(T226:T231)</f>
        <v>0</v>
      </c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R225" s="213" t="s">
        <v>80</v>
      </c>
      <c r="AT225" s="214" t="s">
        <v>71</v>
      </c>
      <c r="AU225" s="214" t="s">
        <v>80</v>
      </c>
      <c r="AY225" s="213" t="s">
        <v>139</v>
      </c>
      <c r="BK225" s="215">
        <f>SUM(BK226:BK231)</f>
        <v>0</v>
      </c>
    </row>
    <row r="226" s="2" customFormat="1" ht="24.15" customHeight="1">
      <c r="A226" s="37"/>
      <c r="B226" s="38"/>
      <c r="C226" s="218" t="s">
        <v>331</v>
      </c>
      <c r="D226" s="218" t="s">
        <v>142</v>
      </c>
      <c r="E226" s="219" t="s">
        <v>332</v>
      </c>
      <c r="F226" s="220" t="s">
        <v>333</v>
      </c>
      <c r="G226" s="221" t="s">
        <v>239</v>
      </c>
      <c r="H226" s="222">
        <v>15</v>
      </c>
      <c r="I226" s="223"/>
      <c r="J226" s="224">
        <f>ROUND(I226*H226,2)</f>
        <v>0</v>
      </c>
      <c r="K226" s="225"/>
      <c r="L226" s="43"/>
      <c r="M226" s="226" t="s">
        <v>1</v>
      </c>
      <c r="N226" s="227" t="s">
        <v>37</v>
      </c>
      <c r="O226" s="90"/>
      <c r="P226" s="228">
        <f>O226*H226</f>
        <v>0</v>
      </c>
      <c r="Q226" s="228">
        <v>0</v>
      </c>
      <c r="R226" s="228">
        <f>Q226*H226</f>
        <v>0</v>
      </c>
      <c r="S226" s="228">
        <v>0</v>
      </c>
      <c r="T226" s="229">
        <f>S226*H226</f>
        <v>0</v>
      </c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R226" s="230" t="s">
        <v>146</v>
      </c>
      <c r="AT226" s="230" t="s">
        <v>142</v>
      </c>
      <c r="AU226" s="230" t="s">
        <v>82</v>
      </c>
      <c r="AY226" s="16" t="s">
        <v>139</v>
      </c>
      <c r="BE226" s="231">
        <f>IF(N226="základní",J226,0)</f>
        <v>0</v>
      </c>
      <c r="BF226" s="231">
        <f>IF(N226="snížená",J226,0)</f>
        <v>0</v>
      </c>
      <c r="BG226" s="231">
        <f>IF(N226="zákl. přenesená",J226,0)</f>
        <v>0</v>
      </c>
      <c r="BH226" s="231">
        <f>IF(N226="sníž. přenesená",J226,0)</f>
        <v>0</v>
      </c>
      <c r="BI226" s="231">
        <f>IF(N226="nulová",J226,0)</f>
        <v>0</v>
      </c>
      <c r="BJ226" s="16" t="s">
        <v>80</v>
      </c>
      <c r="BK226" s="231">
        <f>ROUND(I226*H226,2)</f>
        <v>0</v>
      </c>
      <c r="BL226" s="16" t="s">
        <v>146</v>
      </c>
      <c r="BM226" s="230" t="s">
        <v>334</v>
      </c>
    </row>
    <row r="227" s="13" customFormat="1">
      <c r="A227" s="13"/>
      <c r="B227" s="237"/>
      <c r="C227" s="238"/>
      <c r="D227" s="239" t="s">
        <v>214</v>
      </c>
      <c r="E227" s="240" t="s">
        <v>1</v>
      </c>
      <c r="F227" s="241" t="s">
        <v>335</v>
      </c>
      <c r="G227" s="238"/>
      <c r="H227" s="242">
        <v>15</v>
      </c>
      <c r="I227" s="243"/>
      <c r="J227" s="238"/>
      <c r="K227" s="238"/>
      <c r="L227" s="244"/>
      <c r="M227" s="245"/>
      <c r="N227" s="246"/>
      <c r="O227" s="246"/>
      <c r="P227" s="246"/>
      <c r="Q227" s="246"/>
      <c r="R227" s="246"/>
      <c r="S227" s="246"/>
      <c r="T227" s="247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48" t="s">
        <v>214</v>
      </c>
      <c r="AU227" s="248" t="s">
        <v>82</v>
      </c>
      <c r="AV227" s="13" t="s">
        <v>82</v>
      </c>
      <c r="AW227" s="13" t="s">
        <v>216</v>
      </c>
      <c r="AX227" s="13" t="s">
        <v>72</v>
      </c>
      <c r="AY227" s="248" t="s">
        <v>139</v>
      </c>
    </row>
    <row r="228" s="14" customFormat="1">
      <c r="A228" s="14"/>
      <c r="B228" s="249"/>
      <c r="C228" s="250"/>
      <c r="D228" s="239" t="s">
        <v>214</v>
      </c>
      <c r="E228" s="251" t="s">
        <v>1</v>
      </c>
      <c r="F228" s="252" t="s">
        <v>217</v>
      </c>
      <c r="G228" s="250"/>
      <c r="H228" s="253">
        <v>15</v>
      </c>
      <c r="I228" s="254"/>
      <c r="J228" s="250"/>
      <c r="K228" s="250"/>
      <c r="L228" s="255"/>
      <c r="M228" s="256"/>
      <c r="N228" s="257"/>
      <c r="O228" s="257"/>
      <c r="P228" s="257"/>
      <c r="Q228" s="257"/>
      <c r="R228" s="257"/>
      <c r="S228" s="257"/>
      <c r="T228" s="258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59" t="s">
        <v>214</v>
      </c>
      <c r="AU228" s="259" t="s">
        <v>82</v>
      </c>
      <c r="AV228" s="14" t="s">
        <v>146</v>
      </c>
      <c r="AW228" s="14" t="s">
        <v>216</v>
      </c>
      <c r="AX228" s="14" t="s">
        <v>80</v>
      </c>
      <c r="AY228" s="259" t="s">
        <v>139</v>
      </c>
    </row>
    <row r="229" s="2" customFormat="1" ht="24.15" customHeight="1">
      <c r="A229" s="37"/>
      <c r="B229" s="38"/>
      <c r="C229" s="260" t="s">
        <v>192</v>
      </c>
      <c r="D229" s="260" t="s">
        <v>278</v>
      </c>
      <c r="E229" s="261" t="s">
        <v>336</v>
      </c>
      <c r="F229" s="262" t="s">
        <v>337</v>
      </c>
      <c r="G229" s="263" t="s">
        <v>149</v>
      </c>
      <c r="H229" s="264">
        <v>85.724999999999994</v>
      </c>
      <c r="I229" s="265"/>
      <c r="J229" s="266">
        <f>ROUND(I229*H229,2)</f>
        <v>0</v>
      </c>
      <c r="K229" s="267"/>
      <c r="L229" s="268"/>
      <c r="M229" s="269" t="s">
        <v>1</v>
      </c>
      <c r="N229" s="270" t="s">
        <v>37</v>
      </c>
      <c r="O229" s="90"/>
      <c r="P229" s="228">
        <f>O229*H229</f>
        <v>0</v>
      </c>
      <c r="Q229" s="228">
        <v>0</v>
      </c>
      <c r="R229" s="228">
        <f>Q229*H229</f>
        <v>0</v>
      </c>
      <c r="S229" s="228">
        <v>0</v>
      </c>
      <c r="T229" s="229">
        <f>S229*H229</f>
        <v>0</v>
      </c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R229" s="230" t="s">
        <v>159</v>
      </c>
      <c r="AT229" s="230" t="s">
        <v>278</v>
      </c>
      <c r="AU229" s="230" t="s">
        <v>82</v>
      </c>
      <c r="AY229" s="16" t="s">
        <v>139</v>
      </c>
      <c r="BE229" s="231">
        <f>IF(N229="základní",J229,0)</f>
        <v>0</v>
      </c>
      <c r="BF229" s="231">
        <f>IF(N229="snížená",J229,0)</f>
        <v>0</v>
      </c>
      <c r="BG229" s="231">
        <f>IF(N229="zákl. přenesená",J229,0)</f>
        <v>0</v>
      </c>
      <c r="BH229" s="231">
        <f>IF(N229="sníž. přenesená",J229,0)</f>
        <v>0</v>
      </c>
      <c r="BI229" s="231">
        <f>IF(N229="nulová",J229,0)</f>
        <v>0</v>
      </c>
      <c r="BJ229" s="16" t="s">
        <v>80</v>
      </c>
      <c r="BK229" s="231">
        <f>ROUND(I229*H229,2)</f>
        <v>0</v>
      </c>
      <c r="BL229" s="16" t="s">
        <v>146</v>
      </c>
      <c r="BM229" s="230" t="s">
        <v>338</v>
      </c>
    </row>
    <row r="230" s="13" customFormat="1">
      <c r="A230" s="13"/>
      <c r="B230" s="237"/>
      <c r="C230" s="238"/>
      <c r="D230" s="239" t="s">
        <v>214</v>
      </c>
      <c r="E230" s="240" t="s">
        <v>1</v>
      </c>
      <c r="F230" s="241" t="s">
        <v>339</v>
      </c>
      <c r="G230" s="238"/>
      <c r="H230" s="242">
        <v>85.724999999999994</v>
      </c>
      <c r="I230" s="243"/>
      <c r="J230" s="238"/>
      <c r="K230" s="238"/>
      <c r="L230" s="244"/>
      <c r="M230" s="245"/>
      <c r="N230" s="246"/>
      <c r="O230" s="246"/>
      <c r="P230" s="246"/>
      <c r="Q230" s="246"/>
      <c r="R230" s="246"/>
      <c r="S230" s="246"/>
      <c r="T230" s="247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48" t="s">
        <v>214</v>
      </c>
      <c r="AU230" s="248" t="s">
        <v>82</v>
      </c>
      <c r="AV230" s="13" t="s">
        <v>82</v>
      </c>
      <c r="AW230" s="13" t="s">
        <v>216</v>
      </c>
      <c r="AX230" s="13" t="s">
        <v>72</v>
      </c>
      <c r="AY230" s="248" t="s">
        <v>139</v>
      </c>
    </row>
    <row r="231" s="14" customFormat="1">
      <c r="A231" s="14"/>
      <c r="B231" s="249"/>
      <c r="C231" s="250"/>
      <c r="D231" s="239" t="s">
        <v>214</v>
      </c>
      <c r="E231" s="251" t="s">
        <v>1</v>
      </c>
      <c r="F231" s="252" t="s">
        <v>217</v>
      </c>
      <c r="G231" s="250"/>
      <c r="H231" s="253">
        <v>85.724999999999994</v>
      </c>
      <c r="I231" s="254"/>
      <c r="J231" s="250"/>
      <c r="K231" s="250"/>
      <c r="L231" s="255"/>
      <c r="M231" s="256"/>
      <c r="N231" s="257"/>
      <c r="O231" s="257"/>
      <c r="P231" s="257"/>
      <c r="Q231" s="257"/>
      <c r="R231" s="257"/>
      <c r="S231" s="257"/>
      <c r="T231" s="258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59" t="s">
        <v>214</v>
      </c>
      <c r="AU231" s="259" t="s">
        <v>82</v>
      </c>
      <c r="AV231" s="14" t="s">
        <v>146</v>
      </c>
      <c r="AW231" s="14" t="s">
        <v>216</v>
      </c>
      <c r="AX231" s="14" t="s">
        <v>80</v>
      </c>
      <c r="AY231" s="259" t="s">
        <v>139</v>
      </c>
    </row>
    <row r="232" s="12" customFormat="1" ht="22.8" customHeight="1">
      <c r="A232" s="12"/>
      <c r="B232" s="202"/>
      <c r="C232" s="203"/>
      <c r="D232" s="204" t="s">
        <v>71</v>
      </c>
      <c r="E232" s="216" t="s">
        <v>151</v>
      </c>
      <c r="F232" s="216" t="s">
        <v>340</v>
      </c>
      <c r="G232" s="203"/>
      <c r="H232" s="203"/>
      <c r="I232" s="206"/>
      <c r="J232" s="217">
        <f>BK232</f>
        <v>0</v>
      </c>
      <c r="K232" s="203"/>
      <c r="L232" s="208"/>
      <c r="M232" s="209"/>
      <c r="N232" s="210"/>
      <c r="O232" s="210"/>
      <c r="P232" s="211">
        <f>SUM(P233:P302)</f>
        <v>0</v>
      </c>
      <c r="Q232" s="210"/>
      <c r="R232" s="211">
        <f>SUM(R233:R302)</f>
        <v>0</v>
      </c>
      <c r="S232" s="210"/>
      <c r="T232" s="212">
        <f>SUM(T233:T302)</f>
        <v>0</v>
      </c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R232" s="213" t="s">
        <v>80</v>
      </c>
      <c r="AT232" s="214" t="s">
        <v>71</v>
      </c>
      <c r="AU232" s="214" t="s">
        <v>80</v>
      </c>
      <c r="AY232" s="213" t="s">
        <v>139</v>
      </c>
      <c r="BK232" s="215">
        <f>SUM(BK233:BK302)</f>
        <v>0</v>
      </c>
    </row>
    <row r="233" s="2" customFormat="1" ht="33" customHeight="1">
      <c r="A233" s="37"/>
      <c r="B233" s="38"/>
      <c r="C233" s="218" t="s">
        <v>341</v>
      </c>
      <c r="D233" s="218" t="s">
        <v>142</v>
      </c>
      <c r="E233" s="219" t="s">
        <v>342</v>
      </c>
      <c r="F233" s="220" t="s">
        <v>343</v>
      </c>
      <c r="G233" s="221" t="s">
        <v>213</v>
      </c>
      <c r="H233" s="222">
        <v>70</v>
      </c>
      <c r="I233" s="223"/>
      <c r="J233" s="224">
        <f>ROUND(I233*H233,2)</f>
        <v>0</v>
      </c>
      <c r="K233" s="225"/>
      <c r="L233" s="43"/>
      <c r="M233" s="226" t="s">
        <v>1</v>
      </c>
      <c r="N233" s="227" t="s">
        <v>37</v>
      </c>
      <c r="O233" s="90"/>
      <c r="P233" s="228">
        <f>O233*H233</f>
        <v>0</v>
      </c>
      <c r="Q233" s="228">
        <v>0</v>
      </c>
      <c r="R233" s="228">
        <f>Q233*H233</f>
        <v>0</v>
      </c>
      <c r="S233" s="228">
        <v>0</v>
      </c>
      <c r="T233" s="229">
        <f>S233*H233</f>
        <v>0</v>
      </c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R233" s="230" t="s">
        <v>146</v>
      </c>
      <c r="AT233" s="230" t="s">
        <v>142</v>
      </c>
      <c r="AU233" s="230" t="s">
        <v>82</v>
      </c>
      <c r="AY233" s="16" t="s">
        <v>139</v>
      </c>
      <c r="BE233" s="231">
        <f>IF(N233="základní",J233,0)</f>
        <v>0</v>
      </c>
      <c r="BF233" s="231">
        <f>IF(N233="snížená",J233,0)</f>
        <v>0</v>
      </c>
      <c r="BG233" s="231">
        <f>IF(N233="zákl. přenesená",J233,0)</f>
        <v>0</v>
      </c>
      <c r="BH233" s="231">
        <f>IF(N233="sníž. přenesená",J233,0)</f>
        <v>0</v>
      </c>
      <c r="BI233" s="231">
        <f>IF(N233="nulová",J233,0)</f>
        <v>0</v>
      </c>
      <c r="BJ233" s="16" t="s">
        <v>80</v>
      </c>
      <c r="BK233" s="231">
        <f>ROUND(I233*H233,2)</f>
        <v>0</v>
      </c>
      <c r="BL233" s="16" t="s">
        <v>146</v>
      </c>
      <c r="BM233" s="230" t="s">
        <v>344</v>
      </c>
    </row>
    <row r="234" s="13" customFormat="1">
      <c r="A234" s="13"/>
      <c r="B234" s="237"/>
      <c r="C234" s="238"/>
      <c r="D234" s="239" t="s">
        <v>214</v>
      </c>
      <c r="E234" s="240" t="s">
        <v>1</v>
      </c>
      <c r="F234" s="241" t="s">
        <v>286</v>
      </c>
      <c r="G234" s="238"/>
      <c r="H234" s="242">
        <v>70</v>
      </c>
      <c r="I234" s="243"/>
      <c r="J234" s="238"/>
      <c r="K234" s="238"/>
      <c r="L234" s="244"/>
      <c r="M234" s="245"/>
      <c r="N234" s="246"/>
      <c r="O234" s="246"/>
      <c r="P234" s="246"/>
      <c r="Q234" s="246"/>
      <c r="R234" s="246"/>
      <c r="S234" s="246"/>
      <c r="T234" s="247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48" t="s">
        <v>214</v>
      </c>
      <c r="AU234" s="248" t="s">
        <v>82</v>
      </c>
      <c r="AV234" s="13" t="s">
        <v>82</v>
      </c>
      <c r="AW234" s="13" t="s">
        <v>216</v>
      </c>
      <c r="AX234" s="13" t="s">
        <v>72</v>
      </c>
      <c r="AY234" s="248" t="s">
        <v>139</v>
      </c>
    </row>
    <row r="235" s="14" customFormat="1">
      <c r="A235" s="14"/>
      <c r="B235" s="249"/>
      <c r="C235" s="250"/>
      <c r="D235" s="239" t="s">
        <v>214</v>
      </c>
      <c r="E235" s="251" t="s">
        <v>1</v>
      </c>
      <c r="F235" s="252" t="s">
        <v>217</v>
      </c>
      <c r="G235" s="250"/>
      <c r="H235" s="253">
        <v>70</v>
      </c>
      <c r="I235" s="254"/>
      <c r="J235" s="250"/>
      <c r="K235" s="250"/>
      <c r="L235" s="255"/>
      <c r="M235" s="256"/>
      <c r="N235" s="257"/>
      <c r="O235" s="257"/>
      <c r="P235" s="257"/>
      <c r="Q235" s="257"/>
      <c r="R235" s="257"/>
      <c r="S235" s="257"/>
      <c r="T235" s="258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59" t="s">
        <v>214</v>
      </c>
      <c r="AU235" s="259" t="s">
        <v>82</v>
      </c>
      <c r="AV235" s="14" t="s">
        <v>146</v>
      </c>
      <c r="AW235" s="14" t="s">
        <v>216</v>
      </c>
      <c r="AX235" s="14" t="s">
        <v>80</v>
      </c>
      <c r="AY235" s="259" t="s">
        <v>139</v>
      </c>
    </row>
    <row r="236" s="2" customFormat="1" ht="21.75" customHeight="1">
      <c r="A236" s="37"/>
      <c r="B236" s="38"/>
      <c r="C236" s="218" t="s">
        <v>196</v>
      </c>
      <c r="D236" s="218" t="s">
        <v>142</v>
      </c>
      <c r="E236" s="219" t="s">
        <v>345</v>
      </c>
      <c r="F236" s="220" t="s">
        <v>346</v>
      </c>
      <c r="G236" s="221" t="s">
        <v>213</v>
      </c>
      <c r="H236" s="222">
        <v>70.439999999999998</v>
      </c>
      <c r="I236" s="223"/>
      <c r="J236" s="224">
        <f>ROUND(I236*H236,2)</f>
        <v>0</v>
      </c>
      <c r="K236" s="225"/>
      <c r="L236" s="43"/>
      <c r="M236" s="226" t="s">
        <v>1</v>
      </c>
      <c r="N236" s="227" t="s">
        <v>37</v>
      </c>
      <c r="O236" s="90"/>
      <c r="P236" s="228">
        <f>O236*H236</f>
        <v>0</v>
      </c>
      <c r="Q236" s="228">
        <v>0</v>
      </c>
      <c r="R236" s="228">
        <f>Q236*H236</f>
        <v>0</v>
      </c>
      <c r="S236" s="228">
        <v>0</v>
      </c>
      <c r="T236" s="229">
        <f>S236*H236</f>
        <v>0</v>
      </c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R236" s="230" t="s">
        <v>146</v>
      </c>
      <c r="AT236" s="230" t="s">
        <v>142</v>
      </c>
      <c r="AU236" s="230" t="s">
        <v>82</v>
      </c>
      <c r="AY236" s="16" t="s">
        <v>139</v>
      </c>
      <c r="BE236" s="231">
        <f>IF(N236="základní",J236,0)</f>
        <v>0</v>
      </c>
      <c r="BF236" s="231">
        <f>IF(N236="snížená",J236,0)</f>
        <v>0</v>
      </c>
      <c r="BG236" s="231">
        <f>IF(N236="zákl. přenesená",J236,0)</f>
        <v>0</v>
      </c>
      <c r="BH236" s="231">
        <f>IF(N236="sníž. přenesená",J236,0)</f>
        <v>0</v>
      </c>
      <c r="BI236" s="231">
        <f>IF(N236="nulová",J236,0)</f>
        <v>0</v>
      </c>
      <c r="BJ236" s="16" t="s">
        <v>80</v>
      </c>
      <c r="BK236" s="231">
        <f>ROUND(I236*H236,2)</f>
        <v>0</v>
      </c>
      <c r="BL236" s="16" t="s">
        <v>146</v>
      </c>
      <c r="BM236" s="230" t="s">
        <v>347</v>
      </c>
    </row>
    <row r="237" s="13" customFormat="1">
      <c r="A237" s="13"/>
      <c r="B237" s="237"/>
      <c r="C237" s="238"/>
      <c r="D237" s="239" t="s">
        <v>214</v>
      </c>
      <c r="E237" s="240" t="s">
        <v>1</v>
      </c>
      <c r="F237" s="241" t="s">
        <v>301</v>
      </c>
      <c r="G237" s="238"/>
      <c r="H237" s="242">
        <v>70.439999999999998</v>
      </c>
      <c r="I237" s="243"/>
      <c r="J237" s="238"/>
      <c r="K237" s="238"/>
      <c r="L237" s="244"/>
      <c r="M237" s="245"/>
      <c r="N237" s="246"/>
      <c r="O237" s="246"/>
      <c r="P237" s="246"/>
      <c r="Q237" s="246"/>
      <c r="R237" s="246"/>
      <c r="S237" s="246"/>
      <c r="T237" s="247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48" t="s">
        <v>214</v>
      </c>
      <c r="AU237" s="248" t="s">
        <v>82</v>
      </c>
      <c r="AV237" s="13" t="s">
        <v>82</v>
      </c>
      <c r="AW237" s="13" t="s">
        <v>216</v>
      </c>
      <c r="AX237" s="13" t="s">
        <v>72</v>
      </c>
      <c r="AY237" s="248" t="s">
        <v>139</v>
      </c>
    </row>
    <row r="238" s="14" customFormat="1">
      <c r="A238" s="14"/>
      <c r="B238" s="249"/>
      <c r="C238" s="250"/>
      <c r="D238" s="239" t="s">
        <v>214</v>
      </c>
      <c r="E238" s="251" t="s">
        <v>1</v>
      </c>
      <c r="F238" s="252" t="s">
        <v>217</v>
      </c>
      <c r="G238" s="250"/>
      <c r="H238" s="253">
        <v>70.439999999999998</v>
      </c>
      <c r="I238" s="254"/>
      <c r="J238" s="250"/>
      <c r="K238" s="250"/>
      <c r="L238" s="255"/>
      <c r="M238" s="256"/>
      <c r="N238" s="257"/>
      <c r="O238" s="257"/>
      <c r="P238" s="257"/>
      <c r="Q238" s="257"/>
      <c r="R238" s="257"/>
      <c r="S238" s="257"/>
      <c r="T238" s="258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59" t="s">
        <v>214</v>
      </c>
      <c r="AU238" s="259" t="s">
        <v>82</v>
      </c>
      <c r="AV238" s="14" t="s">
        <v>146</v>
      </c>
      <c r="AW238" s="14" t="s">
        <v>216</v>
      </c>
      <c r="AX238" s="14" t="s">
        <v>80</v>
      </c>
      <c r="AY238" s="259" t="s">
        <v>139</v>
      </c>
    </row>
    <row r="239" s="2" customFormat="1" ht="24.15" customHeight="1">
      <c r="A239" s="37"/>
      <c r="B239" s="38"/>
      <c r="C239" s="218" t="s">
        <v>348</v>
      </c>
      <c r="D239" s="218" t="s">
        <v>142</v>
      </c>
      <c r="E239" s="219" t="s">
        <v>349</v>
      </c>
      <c r="F239" s="220" t="s">
        <v>350</v>
      </c>
      <c r="G239" s="221" t="s">
        <v>213</v>
      </c>
      <c r="H239" s="222">
        <v>12095</v>
      </c>
      <c r="I239" s="223"/>
      <c r="J239" s="224">
        <f>ROUND(I239*H239,2)</f>
        <v>0</v>
      </c>
      <c r="K239" s="225"/>
      <c r="L239" s="43"/>
      <c r="M239" s="226" t="s">
        <v>1</v>
      </c>
      <c r="N239" s="227" t="s">
        <v>37</v>
      </c>
      <c r="O239" s="90"/>
      <c r="P239" s="228">
        <f>O239*H239</f>
        <v>0</v>
      </c>
      <c r="Q239" s="228">
        <v>0</v>
      </c>
      <c r="R239" s="228">
        <f>Q239*H239</f>
        <v>0</v>
      </c>
      <c r="S239" s="228">
        <v>0</v>
      </c>
      <c r="T239" s="229">
        <f>S239*H239</f>
        <v>0</v>
      </c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R239" s="230" t="s">
        <v>146</v>
      </c>
      <c r="AT239" s="230" t="s">
        <v>142</v>
      </c>
      <c r="AU239" s="230" t="s">
        <v>82</v>
      </c>
      <c r="AY239" s="16" t="s">
        <v>139</v>
      </c>
      <c r="BE239" s="231">
        <f>IF(N239="základní",J239,0)</f>
        <v>0</v>
      </c>
      <c r="BF239" s="231">
        <f>IF(N239="snížená",J239,0)</f>
        <v>0</v>
      </c>
      <c r="BG239" s="231">
        <f>IF(N239="zákl. přenesená",J239,0)</f>
        <v>0</v>
      </c>
      <c r="BH239" s="231">
        <f>IF(N239="sníž. přenesená",J239,0)</f>
        <v>0</v>
      </c>
      <c r="BI239" s="231">
        <f>IF(N239="nulová",J239,0)</f>
        <v>0</v>
      </c>
      <c r="BJ239" s="16" t="s">
        <v>80</v>
      </c>
      <c r="BK239" s="231">
        <f>ROUND(I239*H239,2)</f>
        <v>0</v>
      </c>
      <c r="BL239" s="16" t="s">
        <v>146</v>
      </c>
      <c r="BM239" s="230" t="s">
        <v>351</v>
      </c>
    </row>
    <row r="240" s="13" customFormat="1">
      <c r="A240" s="13"/>
      <c r="B240" s="237"/>
      <c r="C240" s="238"/>
      <c r="D240" s="239" t="s">
        <v>214</v>
      </c>
      <c r="E240" s="240" t="s">
        <v>1</v>
      </c>
      <c r="F240" s="241" t="s">
        <v>352</v>
      </c>
      <c r="G240" s="238"/>
      <c r="H240" s="242">
        <v>2928</v>
      </c>
      <c r="I240" s="243"/>
      <c r="J240" s="238"/>
      <c r="K240" s="238"/>
      <c r="L240" s="244"/>
      <c r="M240" s="245"/>
      <c r="N240" s="246"/>
      <c r="O240" s="246"/>
      <c r="P240" s="246"/>
      <c r="Q240" s="246"/>
      <c r="R240" s="246"/>
      <c r="S240" s="246"/>
      <c r="T240" s="247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48" t="s">
        <v>214</v>
      </c>
      <c r="AU240" s="248" t="s">
        <v>82</v>
      </c>
      <c r="AV240" s="13" t="s">
        <v>82</v>
      </c>
      <c r="AW240" s="13" t="s">
        <v>216</v>
      </c>
      <c r="AX240" s="13" t="s">
        <v>72</v>
      </c>
      <c r="AY240" s="248" t="s">
        <v>139</v>
      </c>
    </row>
    <row r="241" s="13" customFormat="1">
      <c r="A241" s="13"/>
      <c r="B241" s="237"/>
      <c r="C241" s="238"/>
      <c r="D241" s="239" t="s">
        <v>214</v>
      </c>
      <c r="E241" s="240" t="s">
        <v>1</v>
      </c>
      <c r="F241" s="241" t="s">
        <v>353</v>
      </c>
      <c r="G241" s="238"/>
      <c r="H241" s="242">
        <v>2619</v>
      </c>
      <c r="I241" s="243"/>
      <c r="J241" s="238"/>
      <c r="K241" s="238"/>
      <c r="L241" s="244"/>
      <c r="M241" s="245"/>
      <c r="N241" s="246"/>
      <c r="O241" s="246"/>
      <c r="P241" s="246"/>
      <c r="Q241" s="246"/>
      <c r="R241" s="246"/>
      <c r="S241" s="246"/>
      <c r="T241" s="247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48" t="s">
        <v>214</v>
      </c>
      <c r="AU241" s="248" t="s">
        <v>82</v>
      </c>
      <c r="AV241" s="13" t="s">
        <v>82</v>
      </c>
      <c r="AW241" s="13" t="s">
        <v>216</v>
      </c>
      <c r="AX241" s="13" t="s">
        <v>72</v>
      </c>
      <c r="AY241" s="248" t="s">
        <v>139</v>
      </c>
    </row>
    <row r="242" s="13" customFormat="1">
      <c r="A242" s="13"/>
      <c r="B242" s="237"/>
      <c r="C242" s="238"/>
      <c r="D242" s="239" t="s">
        <v>214</v>
      </c>
      <c r="E242" s="240" t="s">
        <v>1</v>
      </c>
      <c r="F242" s="241" t="s">
        <v>354</v>
      </c>
      <c r="G242" s="238"/>
      <c r="H242" s="242">
        <v>1857</v>
      </c>
      <c r="I242" s="243"/>
      <c r="J242" s="238"/>
      <c r="K242" s="238"/>
      <c r="L242" s="244"/>
      <c r="M242" s="245"/>
      <c r="N242" s="246"/>
      <c r="O242" s="246"/>
      <c r="P242" s="246"/>
      <c r="Q242" s="246"/>
      <c r="R242" s="246"/>
      <c r="S242" s="246"/>
      <c r="T242" s="247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48" t="s">
        <v>214</v>
      </c>
      <c r="AU242" s="248" t="s">
        <v>82</v>
      </c>
      <c r="AV242" s="13" t="s">
        <v>82</v>
      </c>
      <c r="AW242" s="13" t="s">
        <v>216</v>
      </c>
      <c r="AX242" s="13" t="s">
        <v>72</v>
      </c>
      <c r="AY242" s="248" t="s">
        <v>139</v>
      </c>
    </row>
    <row r="243" s="13" customFormat="1">
      <c r="A243" s="13"/>
      <c r="B243" s="237"/>
      <c r="C243" s="238"/>
      <c r="D243" s="239" t="s">
        <v>214</v>
      </c>
      <c r="E243" s="240" t="s">
        <v>1</v>
      </c>
      <c r="F243" s="241" t="s">
        <v>355</v>
      </c>
      <c r="G243" s="238"/>
      <c r="H243" s="242">
        <v>793</v>
      </c>
      <c r="I243" s="243"/>
      <c r="J243" s="238"/>
      <c r="K243" s="238"/>
      <c r="L243" s="244"/>
      <c r="M243" s="245"/>
      <c r="N243" s="246"/>
      <c r="O243" s="246"/>
      <c r="P243" s="246"/>
      <c r="Q243" s="246"/>
      <c r="R243" s="246"/>
      <c r="S243" s="246"/>
      <c r="T243" s="247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48" t="s">
        <v>214</v>
      </c>
      <c r="AU243" s="248" t="s">
        <v>82</v>
      </c>
      <c r="AV243" s="13" t="s">
        <v>82</v>
      </c>
      <c r="AW243" s="13" t="s">
        <v>216</v>
      </c>
      <c r="AX243" s="13" t="s">
        <v>72</v>
      </c>
      <c r="AY243" s="248" t="s">
        <v>139</v>
      </c>
    </row>
    <row r="244" s="13" customFormat="1">
      <c r="A244" s="13"/>
      <c r="B244" s="237"/>
      <c r="C244" s="238"/>
      <c r="D244" s="239" t="s">
        <v>214</v>
      </c>
      <c r="E244" s="240" t="s">
        <v>1</v>
      </c>
      <c r="F244" s="241" t="s">
        <v>356</v>
      </c>
      <c r="G244" s="238"/>
      <c r="H244" s="242">
        <v>1857</v>
      </c>
      <c r="I244" s="243"/>
      <c r="J244" s="238"/>
      <c r="K244" s="238"/>
      <c r="L244" s="244"/>
      <c r="M244" s="245"/>
      <c r="N244" s="246"/>
      <c r="O244" s="246"/>
      <c r="P244" s="246"/>
      <c r="Q244" s="246"/>
      <c r="R244" s="246"/>
      <c r="S244" s="246"/>
      <c r="T244" s="247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48" t="s">
        <v>214</v>
      </c>
      <c r="AU244" s="248" t="s">
        <v>82</v>
      </c>
      <c r="AV244" s="13" t="s">
        <v>82</v>
      </c>
      <c r="AW244" s="13" t="s">
        <v>216</v>
      </c>
      <c r="AX244" s="13" t="s">
        <v>72</v>
      </c>
      <c r="AY244" s="248" t="s">
        <v>139</v>
      </c>
    </row>
    <row r="245" s="13" customFormat="1">
      <c r="A245" s="13"/>
      <c r="B245" s="237"/>
      <c r="C245" s="238"/>
      <c r="D245" s="239" t="s">
        <v>214</v>
      </c>
      <c r="E245" s="240" t="s">
        <v>1</v>
      </c>
      <c r="F245" s="241" t="s">
        <v>357</v>
      </c>
      <c r="G245" s="238"/>
      <c r="H245" s="242">
        <v>793</v>
      </c>
      <c r="I245" s="243"/>
      <c r="J245" s="238"/>
      <c r="K245" s="238"/>
      <c r="L245" s="244"/>
      <c r="M245" s="245"/>
      <c r="N245" s="246"/>
      <c r="O245" s="246"/>
      <c r="P245" s="246"/>
      <c r="Q245" s="246"/>
      <c r="R245" s="246"/>
      <c r="S245" s="246"/>
      <c r="T245" s="247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48" t="s">
        <v>214</v>
      </c>
      <c r="AU245" s="248" t="s">
        <v>82</v>
      </c>
      <c r="AV245" s="13" t="s">
        <v>82</v>
      </c>
      <c r="AW245" s="13" t="s">
        <v>216</v>
      </c>
      <c r="AX245" s="13" t="s">
        <v>72</v>
      </c>
      <c r="AY245" s="248" t="s">
        <v>139</v>
      </c>
    </row>
    <row r="246" s="13" customFormat="1">
      <c r="A246" s="13"/>
      <c r="B246" s="237"/>
      <c r="C246" s="238"/>
      <c r="D246" s="239" t="s">
        <v>214</v>
      </c>
      <c r="E246" s="240" t="s">
        <v>1</v>
      </c>
      <c r="F246" s="241" t="s">
        <v>358</v>
      </c>
      <c r="G246" s="238"/>
      <c r="H246" s="242">
        <v>56</v>
      </c>
      <c r="I246" s="243"/>
      <c r="J246" s="238"/>
      <c r="K246" s="238"/>
      <c r="L246" s="244"/>
      <c r="M246" s="245"/>
      <c r="N246" s="246"/>
      <c r="O246" s="246"/>
      <c r="P246" s="246"/>
      <c r="Q246" s="246"/>
      <c r="R246" s="246"/>
      <c r="S246" s="246"/>
      <c r="T246" s="247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48" t="s">
        <v>214</v>
      </c>
      <c r="AU246" s="248" t="s">
        <v>82</v>
      </c>
      <c r="AV246" s="13" t="s">
        <v>82</v>
      </c>
      <c r="AW246" s="13" t="s">
        <v>216</v>
      </c>
      <c r="AX246" s="13" t="s">
        <v>72</v>
      </c>
      <c r="AY246" s="248" t="s">
        <v>139</v>
      </c>
    </row>
    <row r="247" s="13" customFormat="1">
      <c r="A247" s="13"/>
      <c r="B247" s="237"/>
      <c r="C247" s="238"/>
      <c r="D247" s="239" t="s">
        <v>214</v>
      </c>
      <c r="E247" s="240" t="s">
        <v>1</v>
      </c>
      <c r="F247" s="241" t="s">
        <v>359</v>
      </c>
      <c r="G247" s="238"/>
      <c r="H247" s="242">
        <v>1082</v>
      </c>
      <c r="I247" s="243"/>
      <c r="J247" s="238"/>
      <c r="K247" s="238"/>
      <c r="L247" s="244"/>
      <c r="M247" s="245"/>
      <c r="N247" s="246"/>
      <c r="O247" s="246"/>
      <c r="P247" s="246"/>
      <c r="Q247" s="246"/>
      <c r="R247" s="246"/>
      <c r="S247" s="246"/>
      <c r="T247" s="247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48" t="s">
        <v>214</v>
      </c>
      <c r="AU247" s="248" t="s">
        <v>82</v>
      </c>
      <c r="AV247" s="13" t="s">
        <v>82</v>
      </c>
      <c r="AW247" s="13" t="s">
        <v>216</v>
      </c>
      <c r="AX247" s="13" t="s">
        <v>72</v>
      </c>
      <c r="AY247" s="248" t="s">
        <v>139</v>
      </c>
    </row>
    <row r="248" s="13" customFormat="1">
      <c r="A248" s="13"/>
      <c r="B248" s="237"/>
      <c r="C248" s="238"/>
      <c r="D248" s="239" t="s">
        <v>214</v>
      </c>
      <c r="E248" s="240" t="s">
        <v>1</v>
      </c>
      <c r="F248" s="241" t="s">
        <v>360</v>
      </c>
      <c r="G248" s="238"/>
      <c r="H248" s="242">
        <v>27</v>
      </c>
      <c r="I248" s="243"/>
      <c r="J248" s="238"/>
      <c r="K248" s="238"/>
      <c r="L248" s="244"/>
      <c r="M248" s="245"/>
      <c r="N248" s="246"/>
      <c r="O248" s="246"/>
      <c r="P248" s="246"/>
      <c r="Q248" s="246"/>
      <c r="R248" s="246"/>
      <c r="S248" s="246"/>
      <c r="T248" s="247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48" t="s">
        <v>214</v>
      </c>
      <c r="AU248" s="248" t="s">
        <v>82</v>
      </c>
      <c r="AV248" s="13" t="s">
        <v>82</v>
      </c>
      <c r="AW248" s="13" t="s">
        <v>216</v>
      </c>
      <c r="AX248" s="13" t="s">
        <v>72</v>
      </c>
      <c r="AY248" s="248" t="s">
        <v>139</v>
      </c>
    </row>
    <row r="249" s="13" customFormat="1">
      <c r="A249" s="13"/>
      <c r="B249" s="237"/>
      <c r="C249" s="238"/>
      <c r="D249" s="239" t="s">
        <v>214</v>
      </c>
      <c r="E249" s="240" t="s">
        <v>1</v>
      </c>
      <c r="F249" s="241" t="s">
        <v>361</v>
      </c>
      <c r="G249" s="238"/>
      <c r="H249" s="242">
        <v>27</v>
      </c>
      <c r="I249" s="243"/>
      <c r="J249" s="238"/>
      <c r="K249" s="238"/>
      <c r="L249" s="244"/>
      <c r="M249" s="245"/>
      <c r="N249" s="246"/>
      <c r="O249" s="246"/>
      <c r="P249" s="246"/>
      <c r="Q249" s="246"/>
      <c r="R249" s="246"/>
      <c r="S249" s="246"/>
      <c r="T249" s="247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48" t="s">
        <v>214</v>
      </c>
      <c r="AU249" s="248" t="s">
        <v>82</v>
      </c>
      <c r="AV249" s="13" t="s">
        <v>82</v>
      </c>
      <c r="AW249" s="13" t="s">
        <v>216</v>
      </c>
      <c r="AX249" s="13" t="s">
        <v>72</v>
      </c>
      <c r="AY249" s="248" t="s">
        <v>139</v>
      </c>
    </row>
    <row r="250" s="13" customFormat="1">
      <c r="A250" s="13"/>
      <c r="B250" s="237"/>
      <c r="C250" s="238"/>
      <c r="D250" s="239" t="s">
        <v>214</v>
      </c>
      <c r="E250" s="240" t="s">
        <v>1</v>
      </c>
      <c r="F250" s="241" t="s">
        <v>362</v>
      </c>
      <c r="G250" s="238"/>
      <c r="H250" s="242">
        <v>56</v>
      </c>
      <c r="I250" s="243"/>
      <c r="J250" s="238"/>
      <c r="K250" s="238"/>
      <c r="L250" s="244"/>
      <c r="M250" s="245"/>
      <c r="N250" s="246"/>
      <c r="O250" s="246"/>
      <c r="P250" s="246"/>
      <c r="Q250" s="246"/>
      <c r="R250" s="246"/>
      <c r="S250" s="246"/>
      <c r="T250" s="247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48" t="s">
        <v>214</v>
      </c>
      <c r="AU250" s="248" t="s">
        <v>82</v>
      </c>
      <c r="AV250" s="13" t="s">
        <v>82</v>
      </c>
      <c r="AW250" s="13" t="s">
        <v>216</v>
      </c>
      <c r="AX250" s="13" t="s">
        <v>72</v>
      </c>
      <c r="AY250" s="248" t="s">
        <v>139</v>
      </c>
    </row>
    <row r="251" s="14" customFormat="1">
      <c r="A251" s="14"/>
      <c r="B251" s="249"/>
      <c r="C251" s="250"/>
      <c r="D251" s="239" t="s">
        <v>214</v>
      </c>
      <c r="E251" s="251" t="s">
        <v>1</v>
      </c>
      <c r="F251" s="252" t="s">
        <v>217</v>
      </c>
      <c r="G251" s="250"/>
      <c r="H251" s="253">
        <v>12095</v>
      </c>
      <c r="I251" s="254"/>
      <c r="J251" s="250"/>
      <c r="K251" s="250"/>
      <c r="L251" s="255"/>
      <c r="M251" s="256"/>
      <c r="N251" s="257"/>
      <c r="O251" s="257"/>
      <c r="P251" s="257"/>
      <c r="Q251" s="257"/>
      <c r="R251" s="257"/>
      <c r="S251" s="257"/>
      <c r="T251" s="258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59" t="s">
        <v>214</v>
      </c>
      <c r="AU251" s="259" t="s">
        <v>82</v>
      </c>
      <c r="AV251" s="14" t="s">
        <v>146</v>
      </c>
      <c r="AW251" s="14" t="s">
        <v>216</v>
      </c>
      <c r="AX251" s="14" t="s">
        <v>80</v>
      </c>
      <c r="AY251" s="259" t="s">
        <v>139</v>
      </c>
    </row>
    <row r="252" s="2" customFormat="1" ht="21.75" customHeight="1">
      <c r="A252" s="37"/>
      <c r="B252" s="38"/>
      <c r="C252" s="218" t="s">
        <v>276</v>
      </c>
      <c r="D252" s="218" t="s">
        <v>142</v>
      </c>
      <c r="E252" s="219" t="s">
        <v>363</v>
      </c>
      <c r="F252" s="220" t="s">
        <v>364</v>
      </c>
      <c r="G252" s="221" t="s">
        <v>213</v>
      </c>
      <c r="H252" s="222">
        <v>97</v>
      </c>
      <c r="I252" s="223"/>
      <c r="J252" s="224">
        <f>ROUND(I252*H252,2)</f>
        <v>0</v>
      </c>
      <c r="K252" s="225"/>
      <c r="L252" s="43"/>
      <c r="M252" s="226" t="s">
        <v>1</v>
      </c>
      <c r="N252" s="227" t="s">
        <v>37</v>
      </c>
      <c r="O252" s="90"/>
      <c r="P252" s="228">
        <f>O252*H252</f>
        <v>0</v>
      </c>
      <c r="Q252" s="228">
        <v>0</v>
      </c>
      <c r="R252" s="228">
        <f>Q252*H252</f>
        <v>0</v>
      </c>
      <c r="S252" s="228">
        <v>0</v>
      </c>
      <c r="T252" s="229">
        <f>S252*H252</f>
        <v>0</v>
      </c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R252" s="230" t="s">
        <v>146</v>
      </c>
      <c r="AT252" s="230" t="s">
        <v>142</v>
      </c>
      <c r="AU252" s="230" t="s">
        <v>82</v>
      </c>
      <c r="AY252" s="16" t="s">
        <v>139</v>
      </c>
      <c r="BE252" s="231">
        <f>IF(N252="základní",J252,0)</f>
        <v>0</v>
      </c>
      <c r="BF252" s="231">
        <f>IF(N252="snížená",J252,0)</f>
        <v>0</v>
      </c>
      <c r="BG252" s="231">
        <f>IF(N252="zákl. přenesená",J252,0)</f>
        <v>0</v>
      </c>
      <c r="BH252" s="231">
        <f>IF(N252="sníž. přenesená",J252,0)</f>
        <v>0</v>
      </c>
      <c r="BI252" s="231">
        <f>IF(N252="nulová",J252,0)</f>
        <v>0</v>
      </c>
      <c r="BJ252" s="16" t="s">
        <v>80</v>
      </c>
      <c r="BK252" s="231">
        <f>ROUND(I252*H252,2)</f>
        <v>0</v>
      </c>
      <c r="BL252" s="16" t="s">
        <v>146</v>
      </c>
      <c r="BM252" s="230" t="s">
        <v>365</v>
      </c>
    </row>
    <row r="253" s="13" customFormat="1">
      <c r="A253" s="13"/>
      <c r="B253" s="237"/>
      <c r="C253" s="238"/>
      <c r="D253" s="239" t="s">
        <v>214</v>
      </c>
      <c r="E253" s="240" t="s">
        <v>1</v>
      </c>
      <c r="F253" s="241" t="s">
        <v>296</v>
      </c>
      <c r="G253" s="238"/>
      <c r="H253" s="242">
        <v>97</v>
      </c>
      <c r="I253" s="243"/>
      <c r="J253" s="238"/>
      <c r="K253" s="238"/>
      <c r="L253" s="244"/>
      <c r="M253" s="245"/>
      <c r="N253" s="246"/>
      <c r="O253" s="246"/>
      <c r="P253" s="246"/>
      <c r="Q253" s="246"/>
      <c r="R253" s="246"/>
      <c r="S253" s="246"/>
      <c r="T253" s="247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48" t="s">
        <v>214</v>
      </c>
      <c r="AU253" s="248" t="s">
        <v>82</v>
      </c>
      <c r="AV253" s="13" t="s">
        <v>82</v>
      </c>
      <c r="AW253" s="13" t="s">
        <v>216</v>
      </c>
      <c r="AX253" s="13" t="s">
        <v>72</v>
      </c>
      <c r="AY253" s="248" t="s">
        <v>139</v>
      </c>
    </row>
    <row r="254" s="14" customFormat="1">
      <c r="A254" s="14"/>
      <c r="B254" s="249"/>
      <c r="C254" s="250"/>
      <c r="D254" s="239" t="s">
        <v>214</v>
      </c>
      <c r="E254" s="251" t="s">
        <v>1</v>
      </c>
      <c r="F254" s="252" t="s">
        <v>217</v>
      </c>
      <c r="G254" s="250"/>
      <c r="H254" s="253">
        <v>97</v>
      </c>
      <c r="I254" s="254"/>
      <c r="J254" s="250"/>
      <c r="K254" s="250"/>
      <c r="L254" s="255"/>
      <c r="M254" s="256"/>
      <c r="N254" s="257"/>
      <c r="O254" s="257"/>
      <c r="P254" s="257"/>
      <c r="Q254" s="257"/>
      <c r="R254" s="257"/>
      <c r="S254" s="257"/>
      <c r="T254" s="258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59" t="s">
        <v>214</v>
      </c>
      <c r="AU254" s="259" t="s">
        <v>82</v>
      </c>
      <c r="AV254" s="14" t="s">
        <v>146</v>
      </c>
      <c r="AW254" s="14" t="s">
        <v>216</v>
      </c>
      <c r="AX254" s="14" t="s">
        <v>80</v>
      </c>
      <c r="AY254" s="259" t="s">
        <v>139</v>
      </c>
    </row>
    <row r="255" s="2" customFormat="1" ht="24.15" customHeight="1">
      <c r="A255" s="37"/>
      <c r="B255" s="38"/>
      <c r="C255" s="218" t="s">
        <v>366</v>
      </c>
      <c r="D255" s="218" t="s">
        <v>142</v>
      </c>
      <c r="E255" s="219" t="s">
        <v>367</v>
      </c>
      <c r="F255" s="220" t="s">
        <v>368</v>
      </c>
      <c r="G255" s="221" t="s">
        <v>213</v>
      </c>
      <c r="H255" s="222">
        <v>2928</v>
      </c>
      <c r="I255" s="223"/>
      <c r="J255" s="224">
        <f>ROUND(I255*H255,2)</f>
        <v>0</v>
      </c>
      <c r="K255" s="225"/>
      <c r="L255" s="43"/>
      <c r="M255" s="226" t="s">
        <v>1</v>
      </c>
      <c r="N255" s="227" t="s">
        <v>37</v>
      </c>
      <c r="O255" s="90"/>
      <c r="P255" s="228">
        <f>O255*H255</f>
        <v>0</v>
      </c>
      <c r="Q255" s="228">
        <v>0</v>
      </c>
      <c r="R255" s="228">
        <f>Q255*H255</f>
        <v>0</v>
      </c>
      <c r="S255" s="228">
        <v>0</v>
      </c>
      <c r="T255" s="229">
        <f>S255*H255</f>
        <v>0</v>
      </c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R255" s="230" t="s">
        <v>146</v>
      </c>
      <c r="AT255" s="230" t="s">
        <v>142</v>
      </c>
      <c r="AU255" s="230" t="s">
        <v>82</v>
      </c>
      <c r="AY255" s="16" t="s">
        <v>139</v>
      </c>
      <c r="BE255" s="231">
        <f>IF(N255="základní",J255,0)</f>
        <v>0</v>
      </c>
      <c r="BF255" s="231">
        <f>IF(N255="snížená",J255,0)</f>
        <v>0</v>
      </c>
      <c r="BG255" s="231">
        <f>IF(N255="zákl. přenesená",J255,0)</f>
        <v>0</v>
      </c>
      <c r="BH255" s="231">
        <f>IF(N255="sníž. přenesená",J255,0)</f>
        <v>0</v>
      </c>
      <c r="BI255" s="231">
        <f>IF(N255="nulová",J255,0)</f>
        <v>0</v>
      </c>
      <c r="BJ255" s="16" t="s">
        <v>80</v>
      </c>
      <c r="BK255" s="231">
        <f>ROUND(I255*H255,2)</f>
        <v>0</v>
      </c>
      <c r="BL255" s="16" t="s">
        <v>146</v>
      </c>
      <c r="BM255" s="230" t="s">
        <v>369</v>
      </c>
    </row>
    <row r="256" s="13" customFormat="1">
      <c r="A256" s="13"/>
      <c r="B256" s="237"/>
      <c r="C256" s="238"/>
      <c r="D256" s="239" t="s">
        <v>214</v>
      </c>
      <c r="E256" s="240" t="s">
        <v>1</v>
      </c>
      <c r="F256" s="241" t="s">
        <v>292</v>
      </c>
      <c r="G256" s="238"/>
      <c r="H256" s="242">
        <v>2928</v>
      </c>
      <c r="I256" s="243"/>
      <c r="J256" s="238"/>
      <c r="K256" s="238"/>
      <c r="L256" s="244"/>
      <c r="M256" s="245"/>
      <c r="N256" s="246"/>
      <c r="O256" s="246"/>
      <c r="P256" s="246"/>
      <c r="Q256" s="246"/>
      <c r="R256" s="246"/>
      <c r="S256" s="246"/>
      <c r="T256" s="247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48" t="s">
        <v>214</v>
      </c>
      <c r="AU256" s="248" t="s">
        <v>82</v>
      </c>
      <c r="AV256" s="13" t="s">
        <v>82</v>
      </c>
      <c r="AW256" s="13" t="s">
        <v>216</v>
      </c>
      <c r="AX256" s="13" t="s">
        <v>72</v>
      </c>
      <c r="AY256" s="248" t="s">
        <v>139</v>
      </c>
    </row>
    <row r="257" s="14" customFormat="1">
      <c r="A257" s="14"/>
      <c r="B257" s="249"/>
      <c r="C257" s="250"/>
      <c r="D257" s="239" t="s">
        <v>214</v>
      </c>
      <c r="E257" s="251" t="s">
        <v>1</v>
      </c>
      <c r="F257" s="252" t="s">
        <v>217</v>
      </c>
      <c r="G257" s="250"/>
      <c r="H257" s="253">
        <v>2928</v>
      </c>
      <c r="I257" s="254"/>
      <c r="J257" s="250"/>
      <c r="K257" s="250"/>
      <c r="L257" s="255"/>
      <c r="M257" s="256"/>
      <c r="N257" s="257"/>
      <c r="O257" s="257"/>
      <c r="P257" s="257"/>
      <c r="Q257" s="257"/>
      <c r="R257" s="257"/>
      <c r="S257" s="257"/>
      <c r="T257" s="258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59" t="s">
        <v>214</v>
      </c>
      <c r="AU257" s="259" t="s">
        <v>82</v>
      </c>
      <c r="AV257" s="14" t="s">
        <v>146</v>
      </c>
      <c r="AW257" s="14" t="s">
        <v>216</v>
      </c>
      <c r="AX257" s="14" t="s">
        <v>80</v>
      </c>
      <c r="AY257" s="259" t="s">
        <v>139</v>
      </c>
    </row>
    <row r="258" s="2" customFormat="1" ht="24.15" customHeight="1">
      <c r="A258" s="37"/>
      <c r="B258" s="38"/>
      <c r="C258" s="218" t="s">
        <v>281</v>
      </c>
      <c r="D258" s="218" t="s">
        <v>142</v>
      </c>
      <c r="E258" s="219" t="s">
        <v>370</v>
      </c>
      <c r="F258" s="220" t="s">
        <v>371</v>
      </c>
      <c r="G258" s="221" t="s">
        <v>213</v>
      </c>
      <c r="H258" s="222">
        <v>309</v>
      </c>
      <c r="I258" s="223"/>
      <c r="J258" s="224">
        <f>ROUND(I258*H258,2)</f>
        <v>0</v>
      </c>
      <c r="K258" s="225"/>
      <c r="L258" s="43"/>
      <c r="M258" s="226" t="s">
        <v>1</v>
      </c>
      <c r="N258" s="227" t="s">
        <v>37</v>
      </c>
      <c r="O258" s="90"/>
      <c r="P258" s="228">
        <f>O258*H258</f>
        <v>0</v>
      </c>
      <c r="Q258" s="228">
        <v>0</v>
      </c>
      <c r="R258" s="228">
        <f>Q258*H258</f>
        <v>0</v>
      </c>
      <c r="S258" s="228">
        <v>0</v>
      </c>
      <c r="T258" s="229">
        <f>S258*H258</f>
        <v>0</v>
      </c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R258" s="230" t="s">
        <v>146</v>
      </c>
      <c r="AT258" s="230" t="s">
        <v>142</v>
      </c>
      <c r="AU258" s="230" t="s">
        <v>82</v>
      </c>
      <c r="AY258" s="16" t="s">
        <v>139</v>
      </c>
      <c r="BE258" s="231">
        <f>IF(N258="základní",J258,0)</f>
        <v>0</v>
      </c>
      <c r="BF258" s="231">
        <f>IF(N258="snížená",J258,0)</f>
        <v>0</v>
      </c>
      <c r="BG258" s="231">
        <f>IF(N258="zákl. přenesená",J258,0)</f>
        <v>0</v>
      </c>
      <c r="BH258" s="231">
        <f>IF(N258="sníž. přenesená",J258,0)</f>
        <v>0</v>
      </c>
      <c r="BI258" s="231">
        <f>IF(N258="nulová",J258,0)</f>
        <v>0</v>
      </c>
      <c r="BJ258" s="16" t="s">
        <v>80</v>
      </c>
      <c r="BK258" s="231">
        <f>ROUND(I258*H258,2)</f>
        <v>0</v>
      </c>
      <c r="BL258" s="16" t="s">
        <v>146</v>
      </c>
      <c r="BM258" s="230" t="s">
        <v>372</v>
      </c>
    </row>
    <row r="259" s="13" customFormat="1">
      <c r="A259" s="13"/>
      <c r="B259" s="237"/>
      <c r="C259" s="238"/>
      <c r="D259" s="239" t="s">
        <v>214</v>
      </c>
      <c r="E259" s="240" t="s">
        <v>1</v>
      </c>
      <c r="F259" s="241" t="s">
        <v>373</v>
      </c>
      <c r="G259" s="238"/>
      <c r="H259" s="242">
        <v>309</v>
      </c>
      <c r="I259" s="243"/>
      <c r="J259" s="238"/>
      <c r="K259" s="238"/>
      <c r="L259" s="244"/>
      <c r="M259" s="245"/>
      <c r="N259" s="246"/>
      <c r="O259" s="246"/>
      <c r="P259" s="246"/>
      <c r="Q259" s="246"/>
      <c r="R259" s="246"/>
      <c r="S259" s="246"/>
      <c r="T259" s="247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48" t="s">
        <v>214</v>
      </c>
      <c r="AU259" s="248" t="s">
        <v>82</v>
      </c>
      <c r="AV259" s="13" t="s">
        <v>82</v>
      </c>
      <c r="AW259" s="13" t="s">
        <v>216</v>
      </c>
      <c r="AX259" s="13" t="s">
        <v>72</v>
      </c>
      <c r="AY259" s="248" t="s">
        <v>139</v>
      </c>
    </row>
    <row r="260" s="14" customFormat="1">
      <c r="A260" s="14"/>
      <c r="B260" s="249"/>
      <c r="C260" s="250"/>
      <c r="D260" s="239" t="s">
        <v>214</v>
      </c>
      <c r="E260" s="251" t="s">
        <v>1</v>
      </c>
      <c r="F260" s="252" t="s">
        <v>217</v>
      </c>
      <c r="G260" s="250"/>
      <c r="H260" s="253">
        <v>309</v>
      </c>
      <c r="I260" s="254"/>
      <c r="J260" s="250"/>
      <c r="K260" s="250"/>
      <c r="L260" s="255"/>
      <c r="M260" s="256"/>
      <c r="N260" s="257"/>
      <c r="O260" s="257"/>
      <c r="P260" s="257"/>
      <c r="Q260" s="257"/>
      <c r="R260" s="257"/>
      <c r="S260" s="257"/>
      <c r="T260" s="258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59" t="s">
        <v>214</v>
      </c>
      <c r="AU260" s="259" t="s">
        <v>82</v>
      </c>
      <c r="AV260" s="14" t="s">
        <v>146</v>
      </c>
      <c r="AW260" s="14" t="s">
        <v>216</v>
      </c>
      <c r="AX260" s="14" t="s">
        <v>80</v>
      </c>
      <c r="AY260" s="259" t="s">
        <v>139</v>
      </c>
    </row>
    <row r="261" s="2" customFormat="1" ht="24.15" customHeight="1">
      <c r="A261" s="37"/>
      <c r="B261" s="38"/>
      <c r="C261" s="218" t="s">
        <v>374</v>
      </c>
      <c r="D261" s="218" t="s">
        <v>142</v>
      </c>
      <c r="E261" s="219" t="s">
        <v>375</v>
      </c>
      <c r="F261" s="220" t="s">
        <v>376</v>
      </c>
      <c r="G261" s="221" t="s">
        <v>213</v>
      </c>
      <c r="H261" s="222">
        <v>97</v>
      </c>
      <c r="I261" s="223"/>
      <c r="J261" s="224">
        <f>ROUND(I261*H261,2)</f>
        <v>0</v>
      </c>
      <c r="K261" s="225"/>
      <c r="L261" s="43"/>
      <c r="M261" s="226" t="s">
        <v>1</v>
      </c>
      <c r="N261" s="227" t="s">
        <v>37</v>
      </c>
      <c r="O261" s="90"/>
      <c r="P261" s="228">
        <f>O261*H261</f>
        <v>0</v>
      </c>
      <c r="Q261" s="228">
        <v>0</v>
      </c>
      <c r="R261" s="228">
        <f>Q261*H261</f>
        <v>0</v>
      </c>
      <c r="S261" s="228">
        <v>0</v>
      </c>
      <c r="T261" s="229">
        <f>S261*H261</f>
        <v>0</v>
      </c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R261" s="230" t="s">
        <v>146</v>
      </c>
      <c r="AT261" s="230" t="s">
        <v>142</v>
      </c>
      <c r="AU261" s="230" t="s">
        <v>82</v>
      </c>
      <c r="AY261" s="16" t="s">
        <v>139</v>
      </c>
      <c r="BE261" s="231">
        <f>IF(N261="základní",J261,0)</f>
        <v>0</v>
      </c>
      <c r="BF261" s="231">
        <f>IF(N261="snížená",J261,0)</f>
        <v>0</v>
      </c>
      <c r="BG261" s="231">
        <f>IF(N261="zákl. přenesená",J261,0)</f>
        <v>0</v>
      </c>
      <c r="BH261" s="231">
        <f>IF(N261="sníž. přenesená",J261,0)</f>
        <v>0</v>
      </c>
      <c r="BI261" s="231">
        <f>IF(N261="nulová",J261,0)</f>
        <v>0</v>
      </c>
      <c r="BJ261" s="16" t="s">
        <v>80</v>
      </c>
      <c r="BK261" s="231">
        <f>ROUND(I261*H261,2)</f>
        <v>0</v>
      </c>
      <c r="BL261" s="16" t="s">
        <v>146</v>
      </c>
      <c r="BM261" s="230" t="s">
        <v>377</v>
      </c>
    </row>
    <row r="262" s="13" customFormat="1">
      <c r="A262" s="13"/>
      <c r="B262" s="237"/>
      <c r="C262" s="238"/>
      <c r="D262" s="239" t="s">
        <v>214</v>
      </c>
      <c r="E262" s="240" t="s">
        <v>1</v>
      </c>
      <c r="F262" s="241" t="s">
        <v>296</v>
      </c>
      <c r="G262" s="238"/>
      <c r="H262" s="242">
        <v>97</v>
      </c>
      <c r="I262" s="243"/>
      <c r="J262" s="238"/>
      <c r="K262" s="238"/>
      <c r="L262" s="244"/>
      <c r="M262" s="245"/>
      <c r="N262" s="246"/>
      <c r="O262" s="246"/>
      <c r="P262" s="246"/>
      <c r="Q262" s="246"/>
      <c r="R262" s="246"/>
      <c r="S262" s="246"/>
      <c r="T262" s="247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48" t="s">
        <v>214</v>
      </c>
      <c r="AU262" s="248" t="s">
        <v>82</v>
      </c>
      <c r="AV262" s="13" t="s">
        <v>82</v>
      </c>
      <c r="AW262" s="13" t="s">
        <v>216</v>
      </c>
      <c r="AX262" s="13" t="s">
        <v>72</v>
      </c>
      <c r="AY262" s="248" t="s">
        <v>139</v>
      </c>
    </row>
    <row r="263" s="14" customFormat="1">
      <c r="A263" s="14"/>
      <c r="B263" s="249"/>
      <c r="C263" s="250"/>
      <c r="D263" s="239" t="s">
        <v>214</v>
      </c>
      <c r="E263" s="251" t="s">
        <v>1</v>
      </c>
      <c r="F263" s="252" t="s">
        <v>217</v>
      </c>
      <c r="G263" s="250"/>
      <c r="H263" s="253">
        <v>97</v>
      </c>
      <c r="I263" s="254"/>
      <c r="J263" s="250"/>
      <c r="K263" s="250"/>
      <c r="L263" s="255"/>
      <c r="M263" s="256"/>
      <c r="N263" s="257"/>
      <c r="O263" s="257"/>
      <c r="P263" s="257"/>
      <c r="Q263" s="257"/>
      <c r="R263" s="257"/>
      <c r="S263" s="257"/>
      <c r="T263" s="258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59" t="s">
        <v>214</v>
      </c>
      <c r="AU263" s="259" t="s">
        <v>82</v>
      </c>
      <c r="AV263" s="14" t="s">
        <v>146</v>
      </c>
      <c r="AW263" s="14" t="s">
        <v>216</v>
      </c>
      <c r="AX263" s="14" t="s">
        <v>80</v>
      </c>
      <c r="AY263" s="259" t="s">
        <v>139</v>
      </c>
    </row>
    <row r="264" s="2" customFormat="1" ht="24.15" customHeight="1">
      <c r="A264" s="37"/>
      <c r="B264" s="38"/>
      <c r="C264" s="218" t="s">
        <v>285</v>
      </c>
      <c r="D264" s="218" t="s">
        <v>142</v>
      </c>
      <c r="E264" s="219" t="s">
        <v>378</v>
      </c>
      <c r="F264" s="220" t="s">
        <v>379</v>
      </c>
      <c r="G264" s="221" t="s">
        <v>213</v>
      </c>
      <c r="H264" s="222">
        <v>2928</v>
      </c>
      <c r="I264" s="223"/>
      <c r="J264" s="224">
        <f>ROUND(I264*H264,2)</f>
        <v>0</v>
      </c>
      <c r="K264" s="225"/>
      <c r="L264" s="43"/>
      <c r="M264" s="226" t="s">
        <v>1</v>
      </c>
      <c r="N264" s="227" t="s">
        <v>37</v>
      </c>
      <c r="O264" s="90"/>
      <c r="P264" s="228">
        <f>O264*H264</f>
        <v>0</v>
      </c>
      <c r="Q264" s="228">
        <v>0</v>
      </c>
      <c r="R264" s="228">
        <f>Q264*H264</f>
        <v>0</v>
      </c>
      <c r="S264" s="228">
        <v>0</v>
      </c>
      <c r="T264" s="229">
        <f>S264*H264</f>
        <v>0</v>
      </c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R264" s="230" t="s">
        <v>146</v>
      </c>
      <c r="AT264" s="230" t="s">
        <v>142</v>
      </c>
      <c r="AU264" s="230" t="s">
        <v>82</v>
      </c>
      <c r="AY264" s="16" t="s">
        <v>139</v>
      </c>
      <c r="BE264" s="231">
        <f>IF(N264="základní",J264,0)</f>
        <v>0</v>
      </c>
      <c r="BF264" s="231">
        <f>IF(N264="snížená",J264,0)</f>
        <v>0</v>
      </c>
      <c r="BG264" s="231">
        <f>IF(N264="zákl. přenesená",J264,0)</f>
        <v>0</v>
      </c>
      <c r="BH264" s="231">
        <f>IF(N264="sníž. přenesená",J264,0)</f>
        <v>0</v>
      </c>
      <c r="BI264" s="231">
        <f>IF(N264="nulová",J264,0)</f>
        <v>0</v>
      </c>
      <c r="BJ264" s="16" t="s">
        <v>80</v>
      </c>
      <c r="BK264" s="231">
        <f>ROUND(I264*H264,2)</f>
        <v>0</v>
      </c>
      <c r="BL264" s="16" t="s">
        <v>146</v>
      </c>
      <c r="BM264" s="230" t="s">
        <v>380</v>
      </c>
    </row>
    <row r="265" s="13" customFormat="1">
      <c r="A265" s="13"/>
      <c r="B265" s="237"/>
      <c r="C265" s="238"/>
      <c r="D265" s="239" t="s">
        <v>214</v>
      </c>
      <c r="E265" s="240" t="s">
        <v>1</v>
      </c>
      <c r="F265" s="241" t="s">
        <v>292</v>
      </c>
      <c r="G265" s="238"/>
      <c r="H265" s="242">
        <v>2928</v>
      </c>
      <c r="I265" s="243"/>
      <c r="J265" s="238"/>
      <c r="K265" s="238"/>
      <c r="L265" s="244"/>
      <c r="M265" s="245"/>
      <c r="N265" s="246"/>
      <c r="O265" s="246"/>
      <c r="P265" s="246"/>
      <c r="Q265" s="246"/>
      <c r="R265" s="246"/>
      <c r="S265" s="246"/>
      <c r="T265" s="247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48" t="s">
        <v>214</v>
      </c>
      <c r="AU265" s="248" t="s">
        <v>82</v>
      </c>
      <c r="AV265" s="13" t="s">
        <v>82</v>
      </c>
      <c r="AW265" s="13" t="s">
        <v>216</v>
      </c>
      <c r="AX265" s="13" t="s">
        <v>72</v>
      </c>
      <c r="AY265" s="248" t="s">
        <v>139</v>
      </c>
    </row>
    <row r="266" s="14" customFormat="1">
      <c r="A266" s="14"/>
      <c r="B266" s="249"/>
      <c r="C266" s="250"/>
      <c r="D266" s="239" t="s">
        <v>214</v>
      </c>
      <c r="E266" s="251" t="s">
        <v>1</v>
      </c>
      <c r="F266" s="252" t="s">
        <v>217</v>
      </c>
      <c r="G266" s="250"/>
      <c r="H266" s="253">
        <v>2928</v>
      </c>
      <c r="I266" s="254"/>
      <c r="J266" s="250"/>
      <c r="K266" s="250"/>
      <c r="L266" s="255"/>
      <c r="M266" s="256"/>
      <c r="N266" s="257"/>
      <c r="O266" s="257"/>
      <c r="P266" s="257"/>
      <c r="Q266" s="257"/>
      <c r="R266" s="257"/>
      <c r="S266" s="257"/>
      <c r="T266" s="258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59" t="s">
        <v>214</v>
      </c>
      <c r="AU266" s="259" t="s">
        <v>82</v>
      </c>
      <c r="AV266" s="14" t="s">
        <v>146</v>
      </c>
      <c r="AW266" s="14" t="s">
        <v>216</v>
      </c>
      <c r="AX266" s="14" t="s">
        <v>80</v>
      </c>
      <c r="AY266" s="259" t="s">
        <v>139</v>
      </c>
    </row>
    <row r="267" s="2" customFormat="1" ht="21.75" customHeight="1">
      <c r="A267" s="37"/>
      <c r="B267" s="38"/>
      <c r="C267" s="218" t="s">
        <v>381</v>
      </c>
      <c r="D267" s="218" t="s">
        <v>142</v>
      </c>
      <c r="E267" s="219" t="s">
        <v>382</v>
      </c>
      <c r="F267" s="220" t="s">
        <v>383</v>
      </c>
      <c r="G267" s="221" t="s">
        <v>213</v>
      </c>
      <c r="H267" s="222">
        <v>2928</v>
      </c>
      <c r="I267" s="223"/>
      <c r="J267" s="224">
        <f>ROUND(I267*H267,2)</f>
        <v>0</v>
      </c>
      <c r="K267" s="225"/>
      <c r="L267" s="43"/>
      <c r="M267" s="226" t="s">
        <v>1</v>
      </c>
      <c r="N267" s="227" t="s">
        <v>37</v>
      </c>
      <c r="O267" s="90"/>
      <c r="P267" s="228">
        <f>O267*H267</f>
        <v>0</v>
      </c>
      <c r="Q267" s="228">
        <v>0</v>
      </c>
      <c r="R267" s="228">
        <f>Q267*H267</f>
        <v>0</v>
      </c>
      <c r="S267" s="228">
        <v>0</v>
      </c>
      <c r="T267" s="229">
        <f>S267*H267</f>
        <v>0</v>
      </c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R267" s="230" t="s">
        <v>146</v>
      </c>
      <c r="AT267" s="230" t="s">
        <v>142</v>
      </c>
      <c r="AU267" s="230" t="s">
        <v>82</v>
      </c>
      <c r="AY267" s="16" t="s">
        <v>139</v>
      </c>
      <c r="BE267" s="231">
        <f>IF(N267="základní",J267,0)</f>
        <v>0</v>
      </c>
      <c r="BF267" s="231">
        <f>IF(N267="snížená",J267,0)</f>
        <v>0</v>
      </c>
      <c r="BG267" s="231">
        <f>IF(N267="zákl. přenesená",J267,0)</f>
        <v>0</v>
      </c>
      <c r="BH267" s="231">
        <f>IF(N267="sníž. přenesená",J267,0)</f>
        <v>0</v>
      </c>
      <c r="BI267" s="231">
        <f>IF(N267="nulová",J267,0)</f>
        <v>0</v>
      </c>
      <c r="BJ267" s="16" t="s">
        <v>80</v>
      </c>
      <c r="BK267" s="231">
        <f>ROUND(I267*H267,2)</f>
        <v>0</v>
      </c>
      <c r="BL267" s="16" t="s">
        <v>146</v>
      </c>
      <c r="BM267" s="230" t="s">
        <v>384</v>
      </c>
    </row>
    <row r="268" s="13" customFormat="1">
      <c r="A268" s="13"/>
      <c r="B268" s="237"/>
      <c r="C268" s="238"/>
      <c r="D268" s="239" t="s">
        <v>214</v>
      </c>
      <c r="E268" s="240" t="s">
        <v>1</v>
      </c>
      <c r="F268" s="241" t="s">
        <v>292</v>
      </c>
      <c r="G268" s="238"/>
      <c r="H268" s="242">
        <v>2928</v>
      </c>
      <c r="I268" s="243"/>
      <c r="J268" s="238"/>
      <c r="K268" s="238"/>
      <c r="L268" s="244"/>
      <c r="M268" s="245"/>
      <c r="N268" s="246"/>
      <c r="O268" s="246"/>
      <c r="P268" s="246"/>
      <c r="Q268" s="246"/>
      <c r="R268" s="246"/>
      <c r="S268" s="246"/>
      <c r="T268" s="247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48" t="s">
        <v>214</v>
      </c>
      <c r="AU268" s="248" t="s">
        <v>82</v>
      </c>
      <c r="AV268" s="13" t="s">
        <v>82</v>
      </c>
      <c r="AW268" s="13" t="s">
        <v>216</v>
      </c>
      <c r="AX268" s="13" t="s">
        <v>72</v>
      </c>
      <c r="AY268" s="248" t="s">
        <v>139</v>
      </c>
    </row>
    <row r="269" s="14" customFormat="1">
      <c r="A269" s="14"/>
      <c r="B269" s="249"/>
      <c r="C269" s="250"/>
      <c r="D269" s="239" t="s">
        <v>214</v>
      </c>
      <c r="E269" s="251" t="s">
        <v>1</v>
      </c>
      <c r="F269" s="252" t="s">
        <v>217</v>
      </c>
      <c r="G269" s="250"/>
      <c r="H269" s="253">
        <v>2928</v>
      </c>
      <c r="I269" s="254"/>
      <c r="J269" s="250"/>
      <c r="K269" s="250"/>
      <c r="L269" s="255"/>
      <c r="M269" s="256"/>
      <c r="N269" s="257"/>
      <c r="O269" s="257"/>
      <c r="P269" s="257"/>
      <c r="Q269" s="257"/>
      <c r="R269" s="257"/>
      <c r="S269" s="257"/>
      <c r="T269" s="258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59" t="s">
        <v>214</v>
      </c>
      <c r="AU269" s="259" t="s">
        <v>82</v>
      </c>
      <c r="AV269" s="14" t="s">
        <v>146</v>
      </c>
      <c r="AW269" s="14" t="s">
        <v>216</v>
      </c>
      <c r="AX269" s="14" t="s">
        <v>80</v>
      </c>
      <c r="AY269" s="259" t="s">
        <v>139</v>
      </c>
    </row>
    <row r="270" s="2" customFormat="1" ht="24.15" customHeight="1">
      <c r="A270" s="37"/>
      <c r="B270" s="38"/>
      <c r="C270" s="218" t="s">
        <v>291</v>
      </c>
      <c r="D270" s="218" t="s">
        <v>142</v>
      </c>
      <c r="E270" s="219" t="s">
        <v>385</v>
      </c>
      <c r="F270" s="220" t="s">
        <v>386</v>
      </c>
      <c r="G270" s="221" t="s">
        <v>213</v>
      </c>
      <c r="H270" s="222">
        <v>2928</v>
      </c>
      <c r="I270" s="223"/>
      <c r="J270" s="224">
        <f>ROUND(I270*H270,2)</f>
        <v>0</v>
      </c>
      <c r="K270" s="225"/>
      <c r="L270" s="43"/>
      <c r="M270" s="226" t="s">
        <v>1</v>
      </c>
      <c r="N270" s="227" t="s">
        <v>37</v>
      </c>
      <c r="O270" s="90"/>
      <c r="P270" s="228">
        <f>O270*H270</f>
        <v>0</v>
      </c>
      <c r="Q270" s="228">
        <v>0</v>
      </c>
      <c r="R270" s="228">
        <f>Q270*H270</f>
        <v>0</v>
      </c>
      <c r="S270" s="228">
        <v>0</v>
      </c>
      <c r="T270" s="229">
        <f>S270*H270</f>
        <v>0</v>
      </c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R270" s="230" t="s">
        <v>146</v>
      </c>
      <c r="AT270" s="230" t="s">
        <v>142</v>
      </c>
      <c r="AU270" s="230" t="s">
        <v>82</v>
      </c>
      <c r="AY270" s="16" t="s">
        <v>139</v>
      </c>
      <c r="BE270" s="231">
        <f>IF(N270="základní",J270,0)</f>
        <v>0</v>
      </c>
      <c r="BF270" s="231">
        <f>IF(N270="snížená",J270,0)</f>
        <v>0</v>
      </c>
      <c r="BG270" s="231">
        <f>IF(N270="zákl. přenesená",J270,0)</f>
        <v>0</v>
      </c>
      <c r="BH270" s="231">
        <f>IF(N270="sníž. přenesená",J270,0)</f>
        <v>0</v>
      </c>
      <c r="BI270" s="231">
        <f>IF(N270="nulová",J270,0)</f>
        <v>0</v>
      </c>
      <c r="BJ270" s="16" t="s">
        <v>80</v>
      </c>
      <c r="BK270" s="231">
        <f>ROUND(I270*H270,2)</f>
        <v>0</v>
      </c>
      <c r="BL270" s="16" t="s">
        <v>146</v>
      </c>
      <c r="BM270" s="230" t="s">
        <v>387</v>
      </c>
    </row>
    <row r="271" s="13" customFormat="1">
      <c r="A271" s="13"/>
      <c r="B271" s="237"/>
      <c r="C271" s="238"/>
      <c r="D271" s="239" t="s">
        <v>214</v>
      </c>
      <c r="E271" s="240" t="s">
        <v>1</v>
      </c>
      <c r="F271" s="241" t="s">
        <v>292</v>
      </c>
      <c r="G271" s="238"/>
      <c r="H271" s="242">
        <v>2928</v>
      </c>
      <c r="I271" s="243"/>
      <c r="J271" s="238"/>
      <c r="K271" s="238"/>
      <c r="L271" s="244"/>
      <c r="M271" s="245"/>
      <c r="N271" s="246"/>
      <c r="O271" s="246"/>
      <c r="P271" s="246"/>
      <c r="Q271" s="246"/>
      <c r="R271" s="246"/>
      <c r="S271" s="246"/>
      <c r="T271" s="247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48" t="s">
        <v>214</v>
      </c>
      <c r="AU271" s="248" t="s">
        <v>82</v>
      </c>
      <c r="AV271" s="13" t="s">
        <v>82</v>
      </c>
      <c r="AW271" s="13" t="s">
        <v>216</v>
      </c>
      <c r="AX271" s="13" t="s">
        <v>72</v>
      </c>
      <c r="AY271" s="248" t="s">
        <v>139</v>
      </c>
    </row>
    <row r="272" s="14" customFormat="1">
      <c r="A272" s="14"/>
      <c r="B272" s="249"/>
      <c r="C272" s="250"/>
      <c r="D272" s="239" t="s">
        <v>214</v>
      </c>
      <c r="E272" s="251" t="s">
        <v>1</v>
      </c>
      <c r="F272" s="252" t="s">
        <v>217</v>
      </c>
      <c r="G272" s="250"/>
      <c r="H272" s="253">
        <v>2928</v>
      </c>
      <c r="I272" s="254"/>
      <c r="J272" s="250"/>
      <c r="K272" s="250"/>
      <c r="L272" s="255"/>
      <c r="M272" s="256"/>
      <c r="N272" s="257"/>
      <c r="O272" s="257"/>
      <c r="P272" s="257"/>
      <c r="Q272" s="257"/>
      <c r="R272" s="257"/>
      <c r="S272" s="257"/>
      <c r="T272" s="258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59" t="s">
        <v>214</v>
      </c>
      <c r="AU272" s="259" t="s">
        <v>82</v>
      </c>
      <c r="AV272" s="14" t="s">
        <v>146</v>
      </c>
      <c r="AW272" s="14" t="s">
        <v>216</v>
      </c>
      <c r="AX272" s="14" t="s">
        <v>80</v>
      </c>
      <c r="AY272" s="259" t="s">
        <v>139</v>
      </c>
    </row>
    <row r="273" s="2" customFormat="1" ht="24.15" customHeight="1">
      <c r="A273" s="37"/>
      <c r="B273" s="38"/>
      <c r="C273" s="218" t="s">
        <v>388</v>
      </c>
      <c r="D273" s="218" t="s">
        <v>142</v>
      </c>
      <c r="E273" s="219" t="s">
        <v>389</v>
      </c>
      <c r="F273" s="220" t="s">
        <v>390</v>
      </c>
      <c r="G273" s="221" t="s">
        <v>213</v>
      </c>
      <c r="H273" s="222">
        <v>97</v>
      </c>
      <c r="I273" s="223"/>
      <c r="J273" s="224">
        <f>ROUND(I273*H273,2)</f>
        <v>0</v>
      </c>
      <c r="K273" s="225"/>
      <c r="L273" s="43"/>
      <c r="M273" s="226" t="s">
        <v>1</v>
      </c>
      <c r="N273" s="227" t="s">
        <v>37</v>
      </c>
      <c r="O273" s="90"/>
      <c r="P273" s="228">
        <f>O273*H273</f>
        <v>0</v>
      </c>
      <c r="Q273" s="228">
        <v>0</v>
      </c>
      <c r="R273" s="228">
        <f>Q273*H273</f>
        <v>0</v>
      </c>
      <c r="S273" s="228">
        <v>0</v>
      </c>
      <c r="T273" s="229">
        <f>S273*H273</f>
        <v>0</v>
      </c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R273" s="230" t="s">
        <v>146</v>
      </c>
      <c r="AT273" s="230" t="s">
        <v>142</v>
      </c>
      <c r="AU273" s="230" t="s">
        <v>82</v>
      </c>
      <c r="AY273" s="16" t="s">
        <v>139</v>
      </c>
      <c r="BE273" s="231">
        <f>IF(N273="základní",J273,0)</f>
        <v>0</v>
      </c>
      <c r="BF273" s="231">
        <f>IF(N273="snížená",J273,0)</f>
        <v>0</v>
      </c>
      <c r="BG273" s="231">
        <f>IF(N273="zákl. přenesená",J273,0)</f>
        <v>0</v>
      </c>
      <c r="BH273" s="231">
        <f>IF(N273="sníž. přenesená",J273,0)</f>
        <v>0</v>
      </c>
      <c r="BI273" s="231">
        <f>IF(N273="nulová",J273,0)</f>
        <v>0</v>
      </c>
      <c r="BJ273" s="16" t="s">
        <v>80</v>
      </c>
      <c r="BK273" s="231">
        <f>ROUND(I273*H273,2)</f>
        <v>0</v>
      </c>
      <c r="BL273" s="16" t="s">
        <v>146</v>
      </c>
      <c r="BM273" s="230" t="s">
        <v>391</v>
      </c>
    </row>
    <row r="274" s="13" customFormat="1">
      <c r="A274" s="13"/>
      <c r="B274" s="237"/>
      <c r="C274" s="238"/>
      <c r="D274" s="239" t="s">
        <v>214</v>
      </c>
      <c r="E274" s="240" t="s">
        <v>1</v>
      </c>
      <c r="F274" s="241" t="s">
        <v>296</v>
      </c>
      <c r="G274" s="238"/>
      <c r="H274" s="242">
        <v>97</v>
      </c>
      <c r="I274" s="243"/>
      <c r="J274" s="238"/>
      <c r="K274" s="238"/>
      <c r="L274" s="244"/>
      <c r="M274" s="245"/>
      <c r="N274" s="246"/>
      <c r="O274" s="246"/>
      <c r="P274" s="246"/>
      <c r="Q274" s="246"/>
      <c r="R274" s="246"/>
      <c r="S274" s="246"/>
      <c r="T274" s="247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48" t="s">
        <v>214</v>
      </c>
      <c r="AU274" s="248" t="s">
        <v>82</v>
      </c>
      <c r="AV274" s="13" t="s">
        <v>82</v>
      </c>
      <c r="AW274" s="13" t="s">
        <v>216</v>
      </c>
      <c r="AX274" s="13" t="s">
        <v>72</v>
      </c>
      <c r="AY274" s="248" t="s">
        <v>139</v>
      </c>
    </row>
    <row r="275" s="14" customFormat="1">
      <c r="A275" s="14"/>
      <c r="B275" s="249"/>
      <c r="C275" s="250"/>
      <c r="D275" s="239" t="s">
        <v>214</v>
      </c>
      <c r="E275" s="251" t="s">
        <v>1</v>
      </c>
      <c r="F275" s="252" t="s">
        <v>217</v>
      </c>
      <c r="G275" s="250"/>
      <c r="H275" s="253">
        <v>97</v>
      </c>
      <c r="I275" s="254"/>
      <c r="J275" s="250"/>
      <c r="K275" s="250"/>
      <c r="L275" s="255"/>
      <c r="M275" s="256"/>
      <c r="N275" s="257"/>
      <c r="O275" s="257"/>
      <c r="P275" s="257"/>
      <c r="Q275" s="257"/>
      <c r="R275" s="257"/>
      <c r="S275" s="257"/>
      <c r="T275" s="258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59" t="s">
        <v>214</v>
      </c>
      <c r="AU275" s="259" t="s">
        <v>82</v>
      </c>
      <c r="AV275" s="14" t="s">
        <v>146</v>
      </c>
      <c r="AW275" s="14" t="s">
        <v>216</v>
      </c>
      <c r="AX275" s="14" t="s">
        <v>80</v>
      </c>
      <c r="AY275" s="259" t="s">
        <v>139</v>
      </c>
    </row>
    <row r="276" s="2" customFormat="1" ht="16.5" customHeight="1">
      <c r="A276" s="37"/>
      <c r="B276" s="38"/>
      <c r="C276" s="260" t="s">
        <v>305</v>
      </c>
      <c r="D276" s="260" t="s">
        <v>278</v>
      </c>
      <c r="E276" s="261" t="s">
        <v>392</v>
      </c>
      <c r="F276" s="262" t="s">
        <v>393</v>
      </c>
      <c r="G276" s="263" t="s">
        <v>213</v>
      </c>
      <c r="H276" s="264">
        <v>101.84999999999999</v>
      </c>
      <c r="I276" s="265"/>
      <c r="J276" s="266">
        <f>ROUND(I276*H276,2)</f>
        <v>0</v>
      </c>
      <c r="K276" s="267"/>
      <c r="L276" s="268"/>
      <c r="M276" s="269" t="s">
        <v>1</v>
      </c>
      <c r="N276" s="270" t="s">
        <v>37</v>
      </c>
      <c r="O276" s="90"/>
      <c r="P276" s="228">
        <f>O276*H276</f>
        <v>0</v>
      </c>
      <c r="Q276" s="228">
        <v>0</v>
      </c>
      <c r="R276" s="228">
        <f>Q276*H276</f>
        <v>0</v>
      </c>
      <c r="S276" s="228">
        <v>0</v>
      </c>
      <c r="T276" s="229">
        <f>S276*H276</f>
        <v>0</v>
      </c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R276" s="230" t="s">
        <v>159</v>
      </c>
      <c r="AT276" s="230" t="s">
        <v>278</v>
      </c>
      <c r="AU276" s="230" t="s">
        <v>82</v>
      </c>
      <c r="AY276" s="16" t="s">
        <v>139</v>
      </c>
      <c r="BE276" s="231">
        <f>IF(N276="základní",J276,0)</f>
        <v>0</v>
      </c>
      <c r="BF276" s="231">
        <f>IF(N276="snížená",J276,0)</f>
        <v>0</v>
      </c>
      <c r="BG276" s="231">
        <f>IF(N276="zákl. přenesená",J276,0)</f>
        <v>0</v>
      </c>
      <c r="BH276" s="231">
        <f>IF(N276="sníž. přenesená",J276,0)</f>
        <v>0</v>
      </c>
      <c r="BI276" s="231">
        <f>IF(N276="nulová",J276,0)</f>
        <v>0</v>
      </c>
      <c r="BJ276" s="16" t="s">
        <v>80</v>
      </c>
      <c r="BK276" s="231">
        <f>ROUND(I276*H276,2)</f>
        <v>0</v>
      </c>
      <c r="BL276" s="16" t="s">
        <v>146</v>
      </c>
      <c r="BM276" s="230" t="s">
        <v>394</v>
      </c>
    </row>
    <row r="277" s="13" customFormat="1">
      <c r="A277" s="13"/>
      <c r="B277" s="237"/>
      <c r="C277" s="238"/>
      <c r="D277" s="239" t="s">
        <v>214</v>
      </c>
      <c r="E277" s="240" t="s">
        <v>1</v>
      </c>
      <c r="F277" s="241" t="s">
        <v>395</v>
      </c>
      <c r="G277" s="238"/>
      <c r="H277" s="242">
        <v>101.85000000000001</v>
      </c>
      <c r="I277" s="243"/>
      <c r="J277" s="238"/>
      <c r="K277" s="238"/>
      <c r="L277" s="244"/>
      <c r="M277" s="245"/>
      <c r="N277" s="246"/>
      <c r="O277" s="246"/>
      <c r="P277" s="246"/>
      <c r="Q277" s="246"/>
      <c r="R277" s="246"/>
      <c r="S277" s="246"/>
      <c r="T277" s="247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48" t="s">
        <v>214</v>
      </c>
      <c r="AU277" s="248" t="s">
        <v>82</v>
      </c>
      <c r="AV277" s="13" t="s">
        <v>82</v>
      </c>
      <c r="AW277" s="13" t="s">
        <v>216</v>
      </c>
      <c r="AX277" s="13" t="s">
        <v>72</v>
      </c>
      <c r="AY277" s="248" t="s">
        <v>139</v>
      </c>
    </row>
    <row r="278" s="14" customFormat="1">
      <c r="A278" s="14"/>
      <c r="B278" s="249"/>
      <c r="C278" s="250"/>
      <c r="D278" s="239" t="s">
        <v>214</v>
      </c>
      <c r="E278" s="251" t="s">
        <v>1</v>
      </c>
      <c r="F278" s="252" t="s">
        <v>217</v>
      </c>
      <c r="G278" s="250"/>
      <c r="H278" s="253">
        <v>101.85000000000001</v>
      </c>
      <c r="I278" s="254"/>
      <c r="J278" s="250"/>
      <c r="K278" s="250"/>
      <c r="L278" s="255"/>
      <c r="M278" s="256"/>
      <c r="N278" s="257"/>
      <c r="O278" s="257"/>
      <c r="P278" s="257"/>
      <c r="Q278" s="257"/>
      <c r="R278" s="257"/>
      <c r="S278" s="257"/>
      <c r="T278" s="258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59" t="s">
        <v>214</v>
      </c>
      <c r="AU278" s="259" t="s">
        <v>82</v>
      </c>
      <c r="AV278" s="14" t="s">
        <v>146</v>
      </c>
      <c r="AW278" s="14" t="s">
        <v>216</v>
      </c>
      <c r="AX278" s="14" t="s">
        <v>80</v>
      </c>
      <c r="AY278" s="259" t="s">
        <v>139</v>
      </c>
    </row>
    <row r="279" s="2" customFormat="1" ht="24.15" customHeight="1">
      <c r="A279" s="37"/>
      <c r="B279" s="38"/>
      <c r="C279" s="218" t="s">
        <v>396</v>
      </c>
      <c r="D279" s="218" t="s">
        <v>142</v>
      </c>
      <c r="E279" s="219" t="s">
        <v>397</v>
      </c>
      <c r="F279" s="220" t="s">
        <v>398</v>
      </c>
      <c r="G279" s="221" t="s">
        <v>213</v>
      </c>
      <c r="H279" s="222">
        <v>76</v>
      </c>
      <c r="I279" s="223"/>
      <c r="J279" s="224">
        <f>ROUND(I279*H279,2)</f>
        <v>0</v>
      </c>
      <c r="K279" s="225"/>
      <c r="L279" s="43"/>
      <c r="M279" s="226" t="s">
        <v>1</v>
      </c>
      <c r="N279" s="227" t="s">
        <v>37</v>
      </c>
      <c r="O279" s="90"/>
      <c r="P279" s="228">
        <f>O279*H279</f>
        <v>0</v>
      </c>
      <c r="Q279" s="228">
        <v>0</v>
      </c>
      <c r="R279" s="228">
        <f>Q279*H279</f>
        <v>0</v>
      </c>
      <c r="S279" s="228">
        <v>0</v>
      </c>
      <c r="T279" s="229">
        <f>S279*H279</f>
        <v>0</v>
      </c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R279" s="230" t="s">
        <v>146</v>
      </c>
      <c r="AT279" s="230" t="s">
        <v>142</v>
      </c>
      <c r="AU279" s="230" t="s">
        <v>82</v>
      </c>
      <c r="AY279" s="16" t="s">
        <v>139</v>
      </c>
      <c r="BE279" s="231">
        <f>IF(N279="základní",J279,0)</f>
        <v>0</v>
      </c>
      <c r="BF279" s="231">
        <f>IF(N279="snížená",J279,0)</f>
        <v>0</v>
      </c>
      <c r="BG279" s="231">
        <f>IF(N279="zákl. přenesená",J279,0)</f>
        <v>0</v>
      </c>
      <c r="BH279" s="231">
        <f>IF(N279="sníž. přenesená",J279,0)</f>
        <v>0</v>
      </c>
      <c r="BI279" s="231">
        <f>IF(N279="nulová",J279,0)</f>
        <v>0</v>
      </c>
      <c r="BJ279" s="16" t="s">
        <v>80</v>
      </c>
      <c r="BK279" s="231">
        <f>ROUND(I279*H279,2)</f>
        <v>0</v>
      </c>
      <c r="BL279" s="16" t="s">
        <v>146</v>
      </c>
      <c r="BM279" s="230" t="s">
        <v>399</v>
      </c>
    </row>
    <row r="280" s="13" customFormat="1">
      <c r="A280" s="13"/>
      <c r="B280" s="237"/>
      <c r="C280" s="238"/>
      <c r="D280" s="239" t="s">
        <v>214</v>
      </c>
      <c r="E280" s="240" t="s">
        <v>1</v>
      </c>
      <c r="F280" s="241" t="s">
        <v>298</v>
      </c>
      <c r="G280" s="238"/>
      <c r="H280" s="242">
        <v>20</v>
      </c>
      <c r="I280" s="243"/>
      <c r="J280" s="238"/>
      <c r="K280" s="238"/>
      <c r="L280" s="244"/>
      <c r="M280" s="245"/>
      <c r="N280" s="246"/>
      <c r="O280" s="246"/>
      <c r="P280" s="246"/>
      <c r="Q280" s="246"/>
      <c r="R280" s="246"/>
      <c r="S280" s="246"/>
      <c r="T280" s="247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48" t="s">
        <v>214</v>
      </c>
      <c r="AU280" s="248" t="s">
        <v>82</v>
      </c>
      <c r="AV280" s="13" t="s">
        <v>82</v>
      </c>
      <c r="AW280" s="13" t="s">
        <v>216</v>
      </c>
      <c r="AX280" s="13" t="s">
        <v>72</v>
      </c>
      <c r="AY280" s="248" t="s">
        <v>139</v>
      </c>
    </row>
    <row r="281" s="13" customFormat="1">
      <c r="A281" s="13"/>
      <c r="B281" s="237"/>
      <c r="C281" s="238"/>
      <c r="D281" s="239" t="s">
        <v>214</v>
      </c>
      <c r="E281" s="240" t="s">
        <v>1</v>
      </c>
      <c r="F281" s="241" t="s">
        <v>300</v>
      </c>
      <c r="G281" s="238"/>
      <c r="H281" s="242">
        <v>56</v>
      </c>
      <c r="I281" s="243"/>
      <c r="J281" s="238"/>
      <c r="K281" s="238"/>
      <c r="L281" s="244"/>
      <c r="M281" s="245"/>
      <c r="N281" s="246"/>
      <c r="O281" s="246"/>
      <c r="P281" s="246"/>
      <c r="Q281" s="246"/>
      <c r="R281" s="246"/>
      <c r="S281" s="246"/>
      <c r="T281" s="247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48" t="s">
        <v>214</v>
      </c>
      <c r="AU281" s="248" t="s">
        <v>82</v>
      </c>
      <c r="AV281" s="13" t="s">
        <v>82</v>
      </c>
      <c r="AW281" s="13" t="s">
        <v>216</v>
      </c>
      <c r="AX281" s="13" t="s">
        <v>72</v>
      </c>
      <c r="AY281" s="248" t="s">
        <v>139</v>
      </c>
    </row>
    <row r="282" s="14" customFormat="1">
      <c r="A282" s="14"/>
      <c r="B282" s="249"/>
      <c r="C282" s="250"/>
      <c r="D282" s="239" t="s">
        <v>214</v>
      </c>
      <c r="E282" s="251" t="s">
        <v>1</v>
      </c>
      <c r="F282" s="252" t="s">
        <v>217</v>
      </c>
      <c r="G282" s="250"/>
      <c r="H282" s="253">
        <v>76</v>
      </c>
      <c r="I282" s="254"/>
      <c r="J282" s="250"/>
      <c r="K282" s="250"/>
      <c r="L282" s="255"/>
      <c r="M282" s="256"/>
      <c r="N282" s="257"/>
      <c r="O282" s="257"/>
      <c r="P282" s="257"/>
      <c r="Q282" s="257"/>
      <c r="R282" s="257"/>
      <c r="S282" s="257"/>
      <c r="T282" s="258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59" t="s">
        <v>214</v>
      </c>
      <c r="AU282" s="259" t="s">
        <v>82</v>
      </c>
      <c r="AV282" s="14" t="s">
        <v>146</v>
      </c>
      <c r="AW282" s="14" t="s">
        <v>216</v>
      </c>
      <c r="AX282" s="14" t="s">
        <v>80</v>
      </c>
      <c r="AY282" s="259" t="s">
        <v>139</v>
      </c>
    </row>
    <row r="283" s="2" customFormat="1" ht="24.15" customHeight="1">
      <c r="A283" s="37"/>
      <c r="B283" s="38"/>
      <c r="C283" s="260" t="s">
        <v>309</v>
      </c>
      <c r="D283" s="260" t="s">
        <v>278</v>
      </c>
      <c r="E283" s="261" t="s">
        <v>400</v>
      </c>
      <c r="F283" s="262" t="s">
        <v>401</v>
      </c>
      <c r="G283" s="263" t="s">
        <v>213</v>
      </c>
      <c r="H283" s="264">
        <v>58.799999999999997</v>
      </c>
      <c r="I283" s="265"/>
      <c r="J283" s="266">
        <f>ROUND(I283*H283,2)</f>
        <v>0</v>
      </c>
      <c r="K283" s="267"/>
      <c r="L283" s="268"/>
      <c r="M283" s="269" t="s">
        <v>1</v>
      </c>
      <c r="N283" s="270" t="s">
        <v>37</v>
      </c>
      <c r="O283" s="90"/>
      <c r="P283" s="228">
        <f>O283*H283</f>
        <v>0</v>
      </c>
      <c r="Q283" s="228">
        <v>0</v>
      </c>
      <c r="R283" s="228">
        <f>Q283*H283</f>
        <v>0</v>
      </c>
      <c r="S283" s="228">
        <v>0</v>
      </c>
      <c r="T283" s="229">
        <f>S283*H283</f>
        <v>0</v>
      </c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R283" s="230" t="s">
        <v>159</v>
      </c>
      <c r="AT283" s="230" t="s">
        <v>278</v>
      </c>
      <c r="AU283" s="230" t="s">
        <v>82</v>
      </c>
      <c r="AY283" s="16" t="s">
        <v>139</v>
      </c>
      <c r="BE283" s="231">
        <f>IF(N283="základní",J283,0)</f>
        <v>0</v>
      </c>
      <c r="BF283" s="231">
        <f>IF(N283="snížená",J283,0)</f>
        <v>0</v>
      </c>
      <c r="BG283" s="231">
        <f>IF(N283="zákl. přenesená",J283,0)</f>
        <v>0</v>
      </c>
      <c r="BH283" s="231">
        <f>IF(N283="sníž. přenesená",J283,0)</f>
        <v>0</v>
      </c>
      <c r="BI283" s="231">
        <f>IF(N283="nulová",J283,0)</f>
        <v>0</v>
      </c>
      <c r="BJ283" s="16" t="s">
        <v>80</v>
      </c>
      <c r="BK283" s="231">
        <f>ROUND(I283*H283,2)</f>
        <v>0</v>
      </c>
      <c r="BL283" s="16" t="s">
        <v>146</v>
      </c>
      <c r="BM283" s="230" t="s">
        <v>402</v>
      </c>
    </row>
    <row r="284" s="2" customFormat="1" ht="33" customHeight="1">
      <c r="A284" s="37"/>
      <c r="B284" s="38"/>
      <c r="C284" s="218" t="s">
        <v>403</v>
      </c>
      <c r="D284" s="218" t="s">
        <v>142</v>
      </c>
      <c r="E284" s="219" t="s">
        <v>404</v>
      </c>
      <c r="F284" s="220" t="s">
        <v>405</v>
      </c>
      <c r="G284" s="221" t="s">
        <v>213</v>
      </c>
      <c r="H284" s="222">
        <v>1082</v>
      </c>
      <c r="I284" s="223"/>
      <c r="J284" s="224">
        <f>ROUND(I284*H284,2)</f>
        <v>0</v>
      </c>
      <c r="K284" s="225"/>
      <c r="L284" s="43"/>
      <c r="M284" s="226" t="s">
        <v>1</v>
      </c>
      <c r="N284" s="227" t="s">
        <v>37</v>
      </c>
      <c r="O284" s="90"/>
      <c r="P284" s="228">
        <f>O284*H284</f>
        <v>0</v>
      </c>
      <c r="Q284" s="228">
        <v>0</v>
      </c>
      <c r="R284" s="228">
        <f>Q284*H284</f>
        <v>0</v>
      </c>
      <c r="S284" s="228">
        <v>0</v>
      </c>
      <c r="T284" s="229">
        <f>S284*H284</f>
        <v>0</v>
      </c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R284" s="230" t="s">
        <v>146</v>
      </c>
      <c r="AT284" s="230" t="s">
        <v>142</v>
      </c>
      <c r="AU284" s="230" t="s">
        <v>82</v>
      </c>
      <c r="AY284" s="16" t="s">
        <v>139</v>
      </c>
      <c r="BE284" s="231">
        <f>IF(N284="základní",J284,0)</f>
        <v>0</v>
      </c>
      <c r="BF284" s="231">
        <f>IF(N284="snížená",J284,0)</f>
        <v>0</v>
      </c>
      <c r="BG284" s="231">
        <f>IF(N284="zákl. přenesená",J284,0)</f>
        <v>0</v>
      </c>
      <c r="BH284" s="231">
        <f>IF(N284="sníž. přenesená",J284,0)</f>
        <v>0</v>
      </c>
      <c r="BI284" s="231">
        <f>IF(N284="nulová",J284,0)</f>
        <v>0</v>
      </c>
      <c r="BJ284" s="16" t="s">
        <v>80</v>
      </c>
      <c r="BK284" s="231">
        <f>ROUND(I284*H284,2)</f>
        <v>0</v>
      </c>
      <c r="BL284" s="16" t="s">
        <v>146</v>
      </c>
      <c r="BM284" s="230" t="s">
        <v>406</v>
      </c>
    </row>
    <row r="285" s="13" customFormat="1">
      <c r="A285" s="13"/>
      <c r="B285" s="237"/>
      <c r="C285" s="238"/>
      <c r="D285" s="239" t="s">
        <v>214</v>
      </c>
      <c r="E285" s="240" t="s">
        <v>1</v>
      </c>
      <c r="F285" s="241" t="s">
        <v>297</v>
      </c>
      <c r="G285" s="238"/>
      <c r="H285" s="242">
        <v>1082</v>
      </c>
      <c r="I285" s="243"/>
      <c r="J285" s="238"/>
      <c r="K285" s="238"/>
      <c r="L285" s="244"/>
      <c r="M285" s="245"/>
      <c r="N285" s="246"/>
      <c r="O285" s="246"/>
      <c r="P285" s="246"/>
      <c r="Q285" s="246"/>
      <c r="R285" s="246"/>
      <c r="S285" s="246"/>
      <c r="T285" s="247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48" t="s">
        <v>214</v>
      </c>
      <c r="AU285" s="248" t="s">
        <v>82</v>
      </c>
      <c r="AV285" s="13" t="s">
        <v>82</v>
      </c>
      <c r="AW285" s="13" t="s">
        <v>216</v>
      </c>
      <c r="AX285" s="13" t="s">
        <v>72</v>
      </c>
      <c r="AY285" s="248" t="s">
        <v>139</v>
      </c>
    </row>
    <row r="286" s="14" customFormat="1">
      <c r="A286" s="14"/>
      <c r="B286" s="249"/>
      <c r="C286" s="250"/>
      <c r="D286" s="239" t="s">
        <v>214</v>
      </c>
      <c r="E286" s="251" t="s">
        <v>1</v>
      </c>
      <c r="F286" s="252" t="s">
        <v>217</v>
      </c>
      <c r="G286" s="250"/>
      <c r="H286" s="253">
        <v>1082</v>
      </c>
      <c r="I286" s="254"/>
      <c r="J286" s="250"/>
      <c r="K286" s="250"/>
      <c r="L286" s="255"/>
      <c r="M286" s="256"/>
      <c r="N286" s="257"/>
      <c r="O286" s="257"/>
      <c r="P286" s="257"/>
      <c r="Q286" s="257"/>
      <c r="R286" s="257"/>
      <c r="S286" s="257"/>
      <c r="T286" s="258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259" t="s">
        <v>214</v>
      </c>
      <c r="AU286" s="259" t="s">
        <v>82</v>
      </c>
      <c r="AV286" s="14" t="s">
        <v>146</v>
      </c>
      <c r="AW286" s="14" t="s">
        <v>216</v>
      </c>
      <c r="AX286" s="14" t="s">
        <v>80</v>
      </c>
      <c r="AY286" s="259" t="s">
        <v>139</v>
      </c>
    </row>
    <row r="287" s="2" customFormat="1" ht="24.15" customHeight="1">
      <c r="A287" s="37"/>
      <c r="B287" s="38"/>
      <c r="C287" s="260" t="s">
        <v>312</v>
      </c>
      <c r="D287" s="260" t="s">
        <v>278</v>
      </c>
      <c r="E287" s="261" t="s">
        <v>407</v>
      </c>
      <c r="F287" s="262" t="s">
        <v>408</v>
      </c>
      <c r="G287" s="263" t="s">
        <v>213</v>
      </c>
      <c r="H287" s="264">
        <v>1103.6400000000001</v>
      </c>
      <c r="I287" s="265"/>
      <c r="J287" s="266">
        <f>ROUND(I287*H287,2)</f>
        <v>0</v>
      </c>
      <c r="K287" s="267"/>
      <c r="L287" s="268"/>
      <c r="M287" s="269" t="s">
        <v>1</v>
      </c>
      <c r="N287" s="270" t="s">
        <v>37</v>
      </c>
      <c r="O287" s="90"/>
      <c r="P287" s="228">
        <f>O287*H287</f>
        <v>0</v>
      </c>
      <c r="Q287" s="228">
        <v>0</v>
      </c>
      <c r="R287" s="228">
        <f>Q287*H287</f>
        <v>0</v>
      </c>
      <c r="S287" s="228">
        <v>0</v>
      </c>
      <c r="T287" s="229">
        <f>S287*H287</f>
        <v>0</v>
      </c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R287" s="230" t="s">
        <v>159</v>
      </c>
      <c r="AT287" s="230" t="s">
        <v>278</v>
      </c>
      <c r="AU287" s="230" t="s">
        <v>82</v>
      </c>
      <c r="AY287" s="16" t="s">
        <v>139</v>
      </c>
      <c r="BE287" s="231">
        <f>IF(N287="základní",J287,0)</f>
        <v>0</v>
      </c>
      <c r="BF287" s="231">
        <f>IF(N287="snížená",J287,0)</f>
        <v>0</v>
      </c>
      <c r="BG287" s="231">
        <f>IF(N287="zákl. přenesená",J287,0)</f>
        <v>0</v>
      </c>
      <c r="BH287" s="231">
        <f>IF(N287="sníž. přenesená",J287,0)</f>
        <v>0</v>
      </c>
      <c r="BI287" s="231">
        <f>IF(N287="nulová",J287,0)</f>
        <v>0</v>
      </c>
      <c r="BJ287" s="16" t="s">
        <v>80</v>
      </c>
      <c r="BK287" s="231">
        <f>ROUND(I287*H287,2)</f>
        <v>0</v>
      </c>
      <c r="BL287" s="16" t="s">
        <v>146</v>
      </c>
      <c r="BM287" s="230" t="s">
        <v>409</v>
      </c>
    </row>
    <row r="288" s="13" customFormat="1">
      <c r="A288" s="13"/>
      <c r="B288" s="237"/>
      <c r="C288" s="238"/>
      <c r="D288" s="239" t="s">
        <v>214</v>
      </c>
      <c r="E288" s="240" t="s">
        <v>1</v>
      </c>
      <c r="F288" s="241" t="s">
        <v>410</v>
      </c>
      <c r="G288" s="238"/>
      <c r="H288" s="242">
        <v>1103.6400000000001</v>
      </c>
      <c r="I288" s="243"/>
      <c r="J288" s="238"/>
      <c r="K288" s="238"/>
      <c r="L288" s="244"/>
      <c r="M288" s="245"/>
      <c r="N288" s="246"/>
      <c r="O288" s="246"/>
      <c r="P288" s="246"/>
      <c r="Q288" s="246"/>
      <c r="R288" s="246"/>
      <c r="S288" s="246"/>
      <c r="T288" s="247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48" t="s">
        <v>214</v>
      </c>
      <c r="AU288" s="248" t="s">
        <v>82</v>
      </c>
      <c r="AV288" s="13" t="s">
        <v>82</v>
      </c>
      <c r="AW288" s="13" t="s">
        <v>216</v>
      </c>
      <c r="AX288" s="13" t="s">
        <v>72</v>
      </c>
      <c r="AY288" s="248" t="s">
        <v>139</v>
      </c>
    </row>
    <row r="289" s="14" customFormat="1">
      <c r="A289" s="14"/>
      <c r="B289" s="249"/>
      <c r="C289" s="250"/>
      <c r="D289" s="239" t="s">
        <v>214</v>
      </c>
      <c r="E289" s="251" t="s">
        <v>1</v>
      </c>
      <c r="F289" s="252" t="s">
        <v>217</v>
      </c>
      <c r="G289" s="250"/>
      <c r="H289" s="253">
        <v>1103.6400000000001</v>
      </c>
      <c r="I289" s="254"/>
      <c r="J289" s="250"/>
      <c r="K289" s="250"/>
      <c r="L289" s="255"/>
      <c r="M289" s="256"/>
      <c r="N289" s="257"/>
      <c r="O289" s="257"/>
      <c r="P289" s="257"/>
      <c r="Q289" s="257"/>
      <c r="R289" s="257"/>
      <c r="S289" s="257"/>
      <c r="T289" s="258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59" t="s">
        <v>214</v>
      </c>
      <c r="AU289" s="259" t="s">
        <v>82</v>
      </c>
      <c r="AV289" s="14" t="s">
        <v>146</v>
      </c>
      <c r="AW289" s="14" t="s">
        <v>216</v>
      </c>
      <c r="AX289" s="14" t="s">
        <v>80</v>
      </c>
      <c r="AY289" s="259" t="s">
        <v>139</v>
      </c>
    </row>
    <row r="290" s="2" customFormat="1" ht="24.15" customHeight="1">
      <c r="A290" s="37"/>
      <c r="B290" s="38"/>
      <c r="C290" s="218" t="s">
        <v>411</v>
      </c>
      <c r="D290" s="218" t="s">
        <v>142</v>
      </c>
      <c r="E290" s="219" t="s">
        <v>412</v>
      </c>
      <c r="F290" s="220" t="s">
        <v>413</v>
      </c>
      <c r="G290" s="221" t="s">
        <v>213</v>
      </c>
      <c r="H290" s="222">
        <v>27</v>
      </c>
      <c r="I290" s="223"/>
      <c r="J290" s="224">
        <f>ROUND(I290*H290,2)</f>
        <v>0</v>
      </c>
      <c r="K290" s="225"/>
      <c r="L290" s="43"/>
      <c r="M290" s="226" t="s">
        <v>1</v>
      </c>
      <c r="N290" s="227" t="s">
        <v>37</v>
      </c>
      <c r="O290" s="90"/>
      <c r="P290" s="228">
        <f>O290*H290</f>
        <v>0</v>
      </c>
      <c r="Q290" s="228">
        <v>0</v>
      </c>
      <c r="R290" s="228">
        <f>Q290*H290</f>
        <v>0</v>
      </c>
      <c r="S290" s="228">
        <v>0</v>
      </c>
      <c r="T290" s="229">
        <f>S290*H290</f>
        <v>0</v>
      </c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R290" s="230" t="s">
        <v>146</v>
      </c>
      <c r="AT290" s="230" t="s">
        <v>142</v>
      </c>
      <c r="AU290" s="230" t="s">
        <v>82</v>
      </c>
      <c r="AY290" s="16" t="s">
        <v>139</v>
      </c>
      <c r="BE290" s="231">
        <f>IF(N290="základní",J290,0)</f>
        <v>0</v>
      </c>
      <c r="BF290" s="231">
        <f>IF(N290="snížená",J290,0)</f>
        <v>0</v>
      </c>
      <c r="BG290" s="231">
        <f>IF(N290="zákl. přenesená",J290,0)</f>
        <v>0</v>
      </c>
      <c r="BH290" s="231">
        <f>IF(N290="sníž. přenesená",J290,0)</f>
        <v>0</v>
      </c>
      <c r="BI290" s="231">
        <f>IF(N290="nulová",J290,0)</f>
        <v>0</v>
      </c>
      <c r="BJ290" s="16" t="s">
        <v>80</v>
      </c>
      <c r="BK290" s="231">
        <f>ROUND(I290*H290,2)</f>
        <v>0</v>
      </c>
      <c r="BL290" s="16" t="s">
        <v>146</v>
      </c>
      <c r="BM290" s="230" t="s">
        <v>414</v>
      </c>
    </row>
    <row r="291" s="13" customFormat="1">
      <c r="A291" s="13"/>
      <c r="B291" s="237"/>
      <c r="C291" s="238"/>
      <c r="D291" s="239" t="s">
        <v>214</v>
      </c>
      <c r="E291" s="240" t="s">
        <v>1</v>
      </c>
      <c r="F291" s="241" t="s">
        <v>299</v>
      </c>
      <c r="G291" s="238"/>
      <c r="H291" s="242">
        <v>27</v>
      </c>
      <c r="I291" s="243"/>
      <c r="J291" s="238"/>
      <c r="K291" s="238"/>
      <c r="L291" s="244"/>
      <c r="M291" s="245"/>
      <c r="N291" s="246"/>
      <c r="O291" s="246"/>
      <c r="P291" s="246"/>
      <c r="Q291" s="246"/>
      <c r="R291" s="246"/>
      <c r="S291" s="246"/>
      <c r="T291" s="247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48" t="s">
        <v>214</v>
      </c>
      <c r="AU291" s="248" t="s">
        <v>82</v>
      </c>
      <c r="AV291" s="13" t="s">
        <v>82</v>
      </c>
      <c r="AW291" s="13" t="s">
        <v>216</v>
      </c>
      <c r="AX291" s="13" t="s">
        <v>72</v>
      </c>
      <c r="AY291" s="248" t="s">
        <v>139</v>
      </c>
    </row>
    <row r="292" s="14" customFormat="1">
      <c r="A292" s="14"/>
      <c r="B292" s="249"/>
      <c r="C292" s="250"/>
      <c r="D292" s="239" t="s">
        <v>214</v>
      </c>
      <c r="E292" s="251" t="s">
        <v>1</v>
      </c>
      <c r="F292" s="252" t="s">
        <v>217</v>
      </c>
      <c r="G292" s="250"/>
      <c r="H292" s="253">
        <v>27</v>
      </c>
      <c r="I292" s="254"/>
      <c r="J292" s="250"/>
      <c r="K292" s="250"/>
      <c r="L292" s="255"/>
      <c r="M292" s="256"/>
      <c r="N292" s="257"/>
      <c r="O292" s="257"/>
      <c r="P292" s="257"/>
      <c r="Q292" s="257"/>
      <c r="R292" s="257"/>
      <c r="S292" s="257"/>
      <c r="T292" s="258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59" t="s">
        <v>214</v>
      </c>
      <c r="AU292" s="259" t="s">
        <v>82</v>
      </c>
      <c r="AV292" s="14" t="s">
        <v>146</v>
      </c>
      <c r="AW292" s="14" t="s">
        <v>216</v>
      </c>
      <c r="AX292" s="14" t="s">
        <v>80</v>
      </c>
      <c r="AY292" s="259" t="s">
        <v>139</v>
      </c>
    </row>
    <row r="293" s="2" customFormat="1" ht="24.15" customHeight="1">
      <c r="A293" s="37"/>
      <c r="B293" s="38"/>
      <c r="C293" s="260" t="s">
        <v>317</v>
      </c>
      <c r="D293" s="260" t="s">
        <v>278</v>
      </c>
      <c r="E293" s="261" t="s">
        <v>415</v>
      </c>
      <c r="F293" s="262" t="s">
        <v>416</v>
      </c>
      <c r="G293" s="263" t="s">
        <v>213</v>
      </c>
      <c r="H293" s="264">
        <v>28.350000000000001</v>
      </c>
      <c r="I293" s="265"/>
      <c r="J293" s="266">
        <f>ROUND(I293*H293,2)</f>
        <v>0</v>
      </c>
      <c r="K293" s="267"/>
      <c r="L293" s="268"/>
      <c r="M293" s="269" t="s">
        <v>1</v>
      </c>
      <c r="N293" s="270" t="s">
        <v>37</v>
      </c>
      <c r="O293" s="90"/>
      <c r="P293" s="228">
        <f>O293*H293</f>
        <v>0</v>
      </c>
      <c r="Q293" s="228">
        <v>0</v>
      </c>
      <c r="R293" s="228">
        <f>Q293*H293</f>
        <v>0</v>
      </c>
      <c r="S293" s="228">
        <v>0</v>
      </c>
      <c r="T293" s="229">
        <f>S293*H293</f>
        <v>0</v>
      </c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R293" s="230" t="s">
        <v>159</v>
      </c>
      <c r="AT293" s="230" t="s">
        <v>278</v>
      </c>
      <c r="AU293" s="230" t="s">
        <v>82</v>
      </c>
      <c r="AY293" s="16" t="s">
        <v>139</v>
      </c>
      <c r="BE293" s="231">
        <f>IF(N293="základní",J293,0)</f>
        <v>0</v>
      </c>
      <c r="BF293" s="231">
        <f>IF(N293="snížená",J293,0)</f>
        <v>0</v>
      </c>
      <c r="BG293" s="231">
        <f>IF(N293="zákl. přenesená",J293,0)</f>
        <v>0</v>
      </c>
      <c r="BH293" s="231">
        <f>IF(N293="sníž. přenesená",J293,0)</f>
        <v>0</v>
      </c>
      <c r="BI293" s="231">
        <f>IF(N293="nulová",J293,0)</f>
        <v>0</v>
      </c>
      <c r="BJ293" s="16" t="s">
        <v>80</v>
      </c>
      <c r="BK293" s="231">
        <f>ROUND(I293*H293,2)</f>
        <v>0</v>
      </c>
      <c r="BL293" s="16" t="s">
        <v>146</v>
      </c>
      <c r="BM293" s="230" t="s">
        <v>417</v>
      </c>
    </row>
    <row r="294" s="13" customFormat="1">
      <c r="A294" s="13"/>
      <c r="B294" s="237"/>
      <c r="C294" s="238"/>
      <c r="D294" s="239" t="s">
        <v>214</v>
      </c>
      <c r="E294" s="240" t="s">
        <v>1</v>
      </c>
      <c r="F294" s="241" t="s">
        <v>418</v>
      </c>
      <c r="G294" s="238"/>
      <c r="H294" s="242">
        <v>28.350000000000001</v>
      </c>
      <c r="I294" s="243"/>
      <c r="J294" s="238"/>
      <c r="K294" s="238"/>
      <c r="L294" s="244"/>
      <c r="M294" s="245"/>
      <c r="N294" s="246"/>
      <c r="O294" s="246"/>
      <c r="P294" s="246"/>
      <c r="Q294" s="246"/>
      <c r="R294" s="246"/>
      <c r="S294" s="246"/>
      <c r="T294" s="247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48" t="s">
        <v>214</v>
      </c>
      <c r="AU294" s="248" t="s">
        <v>82</v>
      </c>
      <c r="AV294" s="13" t="s">
        <v>82</v>
      </c>
      <c r="AW294" s="13" t="s">
        <v>216</v>
      </c>
      <c r="AX294" s="13" t="s">
        <v>72</v>
      </c>
      <c r="AY294" s="248" t="s">
        <v>139</v>
      </c>
    </row>
    <row r="295" s="14" customFormat="1">
      <c r="A295" s="14"/>
      <c r="B295" s="249"/>
      <c r="C295" s="250"/>
      <c r="D295" s="239" t="s">
        <v>214</v>
      </c>
      <c r="E295" s="251" t="s">
        <v>1</v>
      </c>
      <c r="F295" s="252" t="s">
        <v>217</v>
      </c>
      <c r="G295" s="250"/>
      <c r="H295" s="253">
        <v>28.350000000000001</v>
      </c>
      <c r="I295" s="254"/>
      <c r="J295" s="250"/>
      <c r="K295" s="250"/>
      <c r="L295" s="255"/>
      <c r="M295" s="256"/>
      <c r="N295" s="257"/>
      <c r="O295" s="257"/>
      <c r="P295" s="257"/>
      <c r="Q295" s="257"/>
      <c r="R295" s="257"/>
      <c r="S295" s="257"/>
      <c r="T295" s="258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59" t="s">
        <v>214</v>
      </c>
      <c r="AU295" s="259" t="s">
        <v>82</v>
      </c>
      <c r="AV295" s="14" t="s">
        <v>146</v>
      </c>
      <c r="AW295" s="14" t="s">
        <v>216</v>
      </c>
      <c r="AX295" s="14" t="s">
        <v>80</v>
      </c>
      <c r="AY295" s="259" t="s">
        <v>139</v>
      </c>
    </row>
    <row r="296" s="2" customFormat="1" ht="33" customHeight="1">
      <c r="A296" s="37"/>
      <c r="B296" s="38"/>
      <c r="C296" s="218" t="s">
        <v>419</v>
      </c>
      <c r="D296" s="218" t="s">
        <v>142</v>
      </c>
      <c r="E296" s="219" t="s">
        <v>420</v>
      </c>
      <c r="F296" s="220" t="s">
        <v>421</v>
      </c>
      <c r="G296" s="221" t="s">
        <v>213</v>
      </c>
      <c r="H296" s="222">
        <v>2706</v>
      </c>
      <c r="I296" s="223"/>
      <c r="J296" s="224">
        <f>ROUND(I296*H296,2)</f>
        <v>0</v>
      </c>
      <c r="K296" s="225"/>
      <c r="L296" s="43"/>
      <c r="M296" s="226" t="s">
        <v>1</v>
      </c>
      <c r="N296" s="227" t="s">
        <v>37</v>
      </c>
      <c r="O296" s="90"/>
      <c r="P296" s="228">
        <f>O296*H296</f>
        <v>0</v>
      </c>
      <c r="Q296" s="228">
        <v>0</v>
      </c>
      <c r="R296" s="228">
        <f>Q296*H296</f>
        <v>0</v>
      </c>
      <c r="S296" s="228">
        <v>0</v>
      </c>
      <c r="T296" s="229">
        <f>S296*H296</f>
        <v>0</v>
      </c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R296" s="230" t="s">
        <v>146</v>
      </c>
      <c r="AT296" s="230" t="s">
        <v>142</v>
      </c>
      <c r="AU296" s="230" t="s">
        <v>82</v>
      </c>
      <c r="AY296" s="16" t="s">
        <v>139</v>
      </c>
      <c r="BE296" s="231">
        <f>IF(N296="základní",J296,0)</f>
        <v>0</v>
      </c>
      <c r="BF296" s="231">
        <f>IF(N296="snížená",J296,0)</f>
        <v>0</v>
      </c>
      <c r="BG296" s="231">
        <f>IF(N296="zákl. přenesená",J296,0)</f>
        <v>0</v>
      </c>
      <c r="BH296" s="231">
        <f>IF(N296="sníž. přenesená",J296,0)</f>
        <v>0</v>
      </c>
      <c r="BI296" s="231">
        <f>IF(N296="nulová",J296,0)</f>
        <v>0</v>
      </c>
      <c r="BJ296" s="16" t="s">
        <v>80</v>
      </c>
      <c r="BK296" s="231">
        <f>ROUND(I296*H296,2)</f>
        <v>0</v>
      </c>
      <c r="BL296" s="16" t="s">
        <v>146</v>
      </c>
      <c r="BM296" s="230" t="s">
        <v>422</v>
      </c>
    </row>
    <row r="297" s="13" customFormat="1">
      <c r="A297" s="13"/>
      <c r="B297" s="237"/>
      <c r="C297" s="238"/>
      <c r="D297" s="239" t="s">
        <v>214</v>
      </c>
      <c r="E297" s="240" t="s">
        <v>1</v>
      </c>
      <c r="F297" s="241" t="s">
        <v>293</v>
      </c>
      <c r="G297" s="238"/>
      <c r="H297" s="242">
        <v>1857</v>
      </c>
      <c r="I297" s="243"/>
      <c r="J297" s="238"/>
      <c r="K297" s="238"/>
      <c r="L297" s="244"/>
      <c r="M297" s="245"/>
      <c r="N297" s="246"/>
      <c r="O297" s="246"/>
      <c r="P297" s="246"/>
      <c r="Q297" s="246"/>
      <c r="R297" s="246"/>
      <c r="S297" s="246"/>
      <c r="T297" s="247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48" t="s">
        <v>214</v>
      </c>
      <c r="AU297" s="248" t="s">
        <v>82</v>
      </c>
      <c r="AV297" s="13" t="s">
        <v>82</v>
      </c>
      <c r="AW297" s="13" t="s">
        <v>216</v>
      </c>
      <c r="AX297" s="13" t="s">
        <v>72</v>
      </c>
      <c r="AY297" s="248" t="s">
        <v>139</v>
      </c>
    </row>
    <row r="298" s="13" customFormat="1">
      <c r="A298" s="13"/>
      <c r="B298" s="237"/>
      <c r="C298" s="238"/>
      <c r="D298" s="239" t="s">
        <v>214</v>
      </c>
      <c r="E298" s="240" t="s">
        <v>1</v>
      </c>
      <c r="F298" s="241" t="s">
        <v>294</v>
      </c>
      <c r="G298" s="238"/>
      <c r="H298" s="242">
        <v>793</v>
      </c>
      <c r="I298" s="243"/>
      <c r="J298" s="238"/>
      <c r="K298" s="238"/>
      <c r="L298" s="244"/>
      <c r="M298" s="245"/>
      <c r="N298" s="246"/>
      <c r="O298" s="246"/>
      <c r="P298" s="246"/>
      <c r="Q298" s="246"/>
      <c r="R298" s="246"/>
      <c r="S298" s="246"/>
      <c r="T298" s="247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48" t="s">
        <v>214</v>
      </c>
      <c r="AU298" s="248" t="s">
        <v>82</v>
      </c>
      <c r="AV298" s="13" t="s">
        <v>82</v>
      </c>
      <c r="AW298" s="13" t="s">
        <v>216</v>
      </c>
      <c r="AX298" s="13" t="s">
        <v>72</v>
      </c>
      <c r="AY298" s="248" t="s">
        <v>139</v>
      </c>
    </row>
    <row r="299" s="13" customFormat="1">
      <c r="A299" s="13"/>
      <c r="B299" s="237"/>
      <c r="C299" s="238"/>
      <c r="D299" s="239" t="s">
        <v>214</v>
      </c>
      <c r="E299" s="240" t="s">
        <v>1</v>
      </c>
      <c r="F299" s="241" t="s">
        <v>295</v>
      </c>
      <c r="G299" s="238"/>
      <c r="H299" s="242">
        <v>56</v>
      </c>
      <c r="I299" s="243"/>
      <c r="J299" s="238"/>
      <c r="K299" s="238"/>
      <c r="L299" s="244"/>
      <c r="M299" s="245"/>
      <c r="N299" s="246"/>
      <c r="O299" s="246"/>
      <c r="P299" s="246"/>
      <c r="Q299" s="246"/>
      <c r="R299" s="246"/>
      <c r="S299" s="246"/>
      <c r="T299" s="247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48" t="s">
        <v>214</v>
      </c>
      <c r="AU299" s="248" t="s">
        <v>82</v>
      </c>
      <c r="AV299" s="13" t="s">
        <v>82</v>
      </c>
      <c r="AW299" s="13" t="s">
        <v>216</v>
      </c>
      <c r="AX299" s="13" t="s">
        <v>72</v>
      </c>
      <c r="AY299" s="248" t="s">
        <v>139</v>
      </c>
    </row>
    <row r="300" s="14" customFormat="1">
      <c r="A300" s="14"/>
      <c r="B300" s="249"/>
      <c r="C300" s="250"/>
      <c r="D300" s="239" t="s">
        <v>214</v>
      </c>
      <c r="E300" s="251" t="s">
        <v>1</v>
      </c>
      <c r="F300" s="252" t="s">
        <v>217</v>
      </c>
      <c r="G300" s="250"/>
      <c r="H300" s="253">
        <v>2706</v>
      </c>
      <c r="I300" s="254"/>
      <c r="J300" s="250"/>
      <c r="K300" s="250"/>
      <c r="L300" s="255"/>
      <c r="M300" s="256"/>
      <c r="N300" s="257"/>
      <c r="O300" s="257"/>
      <c r="P300" s="257"/>
      <c r="Q300" s="257"/>
      <c r="R300" s="257"/>
      <c r="S300" s="257"/>
      <c r="T300" s="258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T300" s="259" t="s">
        <v>214</v>
      </c>
      <c r="AU300" s="259" t="s">
        <v>82</v>
      </c>
      <c r="AV300" s="14" t="s">
        <v>146</v>
      </c>
      <c r="AW300" s="14" t="s">
        <v>216</v>
      </c>
      <c r="AX300" s="14" t="s">
        <v>80</v>
      </c>
      <c r="AY300" s="259" t="s">
        <v>139</v>
      </c>
    </row>
    <row r="301" s="2" customFormat="1" ht="24.15" customHeight="1">
      <c r="A301" s="37"/>
      <c r="B301" s="38"/>
      <c r="C301" s="260" t="s">
        <v>320</v>
      </c>
      <c r="D301" s="260" t="s">
        <v>278</v>
      </c>
      <c r="E301" s="261" t="s">
        <v>423</v>
      </c>
      <c r="F301" s="262" t="s">
        <v>424</v>
      </c>
      <c r="G301" s="263" t="s">
        <v>213</v>
      </c>
      <c r="H301" s="264">
        <v>1894.1400000000001</v>
      </c>
      <c r="I301" s="265"/>
      <c r="J301" s="266">
        <f>ROUND(I301*H301,2)</f>
        <v>0</v>
      </c>
      <c r="K301" s="267"/>
      <c r="L301" s="268"/>
      <c r="M301" s="269" t="s">
        <v>1</v>
      </c>
      <c r="N301" s="270" t="s">
        <v>37</v>
      </c>
      <c r="O301" s="90"/>
      <c r="P301" s="228">
        <f>O301*H301</f>
        <v>0</v>
      </c>
      <c r="Q301" s="228">
        <v>0</v>
      </c>
      <c r="R301" s="228">
        <f>Q301*H301</f>
        <v>0</v>
      </c>
      <c r="S301" s="228">
        <v>0</v>
      </c>
      <c r="T301" s="229">
        <f>S301*H301</f>
        <v>0</v>
      </c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R301" s="230" t="s">
        <v>159</v>
      </c>
      <c r="AT301" s="230" t="s">
        <v>278</v>
      </c>
      <c r="AU301" s="230" t="s">
        <v>82</v>
      </c>
      <c r="AY301" s="16" t="s">
        <v>139</v>
      </c>
      <c r="BE301" s="231">
        <f>IF(N301="základní",J301,0)</f>
        <v>0</v>
      </c>
      <c r="BF301" s="231">
        <f>IF(N301="snížená",J301,0)</f>
        <v>0</v>
      </c>
      <c r="BG301" s="231">
        <f>IF(N301="zákl. přenesená",J301,0)</f>
        <v>0</v>
      </c>
      <c r="BH301" s="231">
        <f>IF(N301="sníž. přenesená",J301,0)</f>
        <v>0</v>
      </c>
      <c r="BI301" s="231">
        <f>IF(N301="nulová",J301,0)</f>
        <v>0</v>
      </c>
      <c r="BJ301" s="16" t="s">
        <v>80</v>
      </c>
      <c r="BK301" s="231">
        <f>ROUND(I301*H301,2)</f>
        <v>0</v>
      </c>
      <c r="BL301" s="16" t="s">
        <v>146</v>
      </c>
      <c r="BM301" s="230" t="s">
        <v>425</v>
      </c>
    </row>
    <row r="302" s="2" customFormat="1" ht="24.15" customHeight="1">
      <c r="A302" s="37"/>
      <c r="B302" s="38"/>
      <c r="C302" s="260" t="s">
        <v>426</v>
      </c>
      <c r="D302" s="260" t="s">
        <v>278</v>
      </c>
      <c r="E302" s="261" t="s">
        <v>427</v>
      </c>
      <c r="F302" s="262" t="s">
        <v>428</v>
      </c>
      <c r="G302" s="263" t="s">
        <v>213</v>
      </c>
      <c r="H302" s="264">
        <v>952.476</v>
      </c>
      <c r="I302" s="265"/>
      <c r="J302" s="266">
        <f>ROUND(I302*H302,2)</f>
        <v>0</v>
      </c>
      <c r="K302" s="267"/>
      <c r="L302" s="268"/>
      <c r="M302" s="269" t="s">
        <v>1</v>
      </c>
      <c r="N302" s="270" t="s">
        <v>37</v>
      </c>
      <c r="O302" s="90"/>
      <c r="P302" s="228">
        <f>O302*H302</f>
        <v>0</v>
      </c>
      <c r="Q302" s="228">
        <v>0</v>
      </c>
      <c r="R302" s="228">
        <f>Q302*H302</f>
        <v>0</v>
      </c>
      <c r="S302" s="228">
        <v>0</v>
      </c>
      <c r="T302" s="229">
        <f>S302*H302</f>
        <v>0</v>
      </c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R302" s="230" t="s">
        <v>159</v>
      </c>
      <c r="AT302" s="230" t="s">
        <v>278</v>
      </c>
      <c r="AU302" s="230" t="s">
        <v>82</v>
      </c>
      <c r="AY302" s="16" t="s">
        <v>139</v>
      </c>
      <c r="BE302" s="231">
        <f>IF(N302="základní",J302,0)</f>
        <v>0</v>
      </c>
      <c r="BF302" s="231">
        <f>IF(N302="snížená",J302,0)</f>
        <v>0</v>
      </c>
      <c r="BG302" s="231">
        <f>IF(N302="zákl. přenesená",J302,0)</f>
        <v>0</v>
      </c>
      <c r="BH302" s="231">
        <f>IF(N302="sníž. přenesená",J302,0)</f>
        <v>0</v>
      </c>
      <c r="BI302" s="231">
        <f>IF(N302="nulová",J302,0)</f>
        <v>0</v>
      </c>
      <c r="BJ302" s="16" t="s">
        <v>80</v>
      </c>
      <c r="BK302" s="231">
        <f>ROUND(I302*H302,2)</f>
        <v>0</v>
      </c>
      <c r="BL302" s="16" t="s">
        <v>146</v>
      </c>
      <c r="BM302" s="230" t="s">
        <v>429</v>
      </c>
    </row>
    <row r="303" s="12" customFormat="1" ht="22.8" customHeight="1">
      <c r="A303" s="12"/>
      <c r="B303" s="202"/>
      <c r="C303" s="203"/>
      <c r="D303" s="204" t="s">
        <v>71</v>
      </c>
      <c r="E303" s="216" t="s">
        <v>155</v>
      </c>
      <c r="F303" s="216" t="s">
        <v>430</v>
      </c>
      <c r="G303" s="203"/>
      <c r="H303" s="203"/>
      <c r="I303" s="206"/>
      <c r="J303" s="217">
        <f>BK303</f>
        <v>0</v>
      </c>
      <c r="K303" s="203"/>
      <c r="L303" s="208"/>
      <c r="M303" s="209"/>
      <c r="N303" s="210"/>
      <c r="O303" s="210"/>
      <c r="P303" s="211">
        <f>SUM(P304:P306)</f>
        <v>0</v>
      </c>
      <c r="Q303" s="210"/>
      <c r="R303" s="211">
        <f>SUM(R304:R306)</f>
        <v>0</v>
      </c>
      <c r="S303" s="210"/>
      <c r="T303" s="212">
        <f>SUM(T304:T306)</f>
        <v>0</v>
      </c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R303" s="213" t="s">
        <v>80</v>
      </c>
      <c r="AT303" s="214" t="s">
        <v>71</v>
      </c>
      <c r="AU303" s="214" t="s">
        <v>80</v>
      </c>
      <c r="AY303" s="213" t="s">
        <v>139</v>
      </c>
      <c r="BK303" s="215">
        <f>SUM(BK304:BK306)</f>
        <v>0</v>
      </c>
    </row>
    <row r="304" s="2" customFormat="1" ht="21.75" customHeight="1">
      <c r="A304" s="37"/>
      <c r="B304" s="38"/>
      <c r="C304" s="218" t="s">
        <v>325</v>
      </c>
      <c r="D304" s="218" t="s">
        <v>142</v>
      </c>
      <c r="E304" s="219" t="s">
        <v>431</v>
      </c>
      <c r="F304" s="220" t="s">
        <v>432</v>
      </c>
      <c r="G304" s="221" t="s">
        <v>213</v>
      </c>
      <c r="H304" s="222">
        <v>3</v>
      </c>
      <c r="I304" s="223"/>
      <c r="J304" s="224">
        <f>ROUND(I304*H304,2)</f>
        <v>0</v>
      </c>
      <c r="K304" s="225"/>
      <c r="L304" s="43"/>
      <c r="M304" s="226" t="s">
        <v>1</v>
      </c>
      <c r="N304" s="227" t="s">
        <v>37</v>
      </c>
      <c r="O304" s="90"/>
      <c r="P304" s="228">
        <f>O304*H304</f>
        <v>0</v>
      </c>
      <c r="Q304" s="228">
        <v>0</v>
      </c>
      <c r="R304" s="228">
        <f>Q304*H304</f>
        <v>0</v>
      </c>
      <c r="S304" s="228">
        <v>0</v>
      </c>
      <c r="T304" s="229">
        <f>S304*H304</f>
        <v>0</v>
      </c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R304" s="230" t="s">
        <v>146</v>
      </c>
      <c r="AT304" s="230" t="s">
        <v>142</v>
      </c>
      <c r="AU304" s="230" t="s">
        <v>82</v>
      </c>
      <c r="AY304" s="16" t="s">
        <v>139</v>
      </c>
      <c r="BE304" s="231">
        <f>IF(N304="základní",J304,0)</f>
        <v>0</v>
      </c>
      <c r="BF304" s="231">
        <f>IF(N304="snížená",J304,0)</f>
        <v>0</v>
      </c>
      <c r="BG304" s="231">
        <f>IF(N304="zákl. přenesená",J304,0)</f>
        <v>0</v>
      </c>
      <c r="BH304" s="231">
        <f>IF(N304="sníž. přenesená",J304,0)</f>
        <v>0</v>
      </c>
      <c r="BI304" s="231">
        <f>IF(N304="nulová",J304,0)</f>
        <v>0</v>
      </c>
      <c r="BJ304" s="16" t="s">
        <v>80</v>
      </c>
      <c r="BK304" s="231">
        <f>ROUND(I304*H304,2)</f>
        <v>0</v>
      </c>
      <c r="BL304" s="16" t="s">
        <v>146</v>
      </c>
      <c r="BM304" s="230" t="s">
        <v>433</v>
      </c>
    </row>
    <row r="305" s="13" customFormat="1">
      <c r="A305" s="13"/>
      <c r="B305" s="237"/>
      <c r="C305" s="238"/>
      <c r="D305" s="239" t="s">
        <v>214</v>
      </c>
      <c r="E305" s="240" t="s">
        <v>1</v>
      </c>
      <c r="F305" s="241" t="s">
        <v>287</v>
      </c>
      <c r="G305" s="238"/>
      <c r="H305" s="242">
        <v>3</v>
      </c>
      <c r="I305" s="243"/>
      <c r="J305" s="238"/>
      <c r="K305" s="238"/>
      <c r="L305" s="244"/>
      <c r="M305" s="245"/>
      <c r="N305" s="246"/>
      <c r="O305" s="246"/>
      <c r="P305" s="246"/>
      <c r="Q305" s="246"/>
      <c r="R305" s="246"/>
      <c r="S305" s="246"/>
      <c r="T305" s="247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48" t="s">
        <v>214</v>
      </c>
      <c r="AU305" s="248" t="s">
        <v>82</v>
      </c>
      <c r="AV305" s="13" t="s">
        <v>82</v>
      </c>
      <c r="AW305" s="13" t="s">
        <v>216</v>
      </c>
      <c r="AX305" s="13" t="s">
        <v>72</v>
      </c>
      <c r="AY305" s="248" t="s">
        <v>139</v>
      </c>
    </row>
    <row r="306" s="14" customFormat="1">
      <c r="A306" s="14"/>
      <c r="B306" s="249"/>
      <c r="C306" s="250"/>
      <c r="D306" s="239" t="s">
        <v>214</v>
      </c>
      <c r="E306" s="251" t="s">
        <v>1</v>
      </c>
      <c r="F306" s="252" t="s">
        <v>217</v>
      </c>
      <c r="G306" s="250"/>
      <c r="H306" s="253">
        <v>3</v>
      </c>
      <c r="I306" s="254"/>
      <c r="J306" s="250"/>
      <c r="K306" s="250"/>
      <c r="L306" s="255"/>
      <c r="M306" s="256"/>
      <c r="N306" s="257"/>
      <c r="O306" s="257"/>
      <c r="P306" s="257"/>
      <c r="Q306" s="257"/>
      <c r="R306" s="257"/>
      <c r="S306" s="257"/>
      <c r="T306" s="258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T306" s="259" t="s">
        <v>214</v>
      </c>
      <c r="AU306" s="259" t="s">
        <v>82</v>
      </c>
      <c r="AV306" s="14" t="s">
        <v>146</v>
      </c>
      <c r="AW306" s="14" t="s">
        <v>216</v>
      </c>
      <c r="AX306" s="14" t="s">
        <v>80</v>
      </c>
      <c r="AY306" s="259" t="s">
        <v>139</v>
      </c>
    </row>
    <row r="307" s="12" customFormat="1" ht="22.8" customHeight="1">
      <c r="A307" s="12"/>
      <c r="B307" s="202"/>
      <c r="C307" s="203"/>
      <c r="D307" s="204" t="s">
        <v>71</v>
      </c>
      <c r="E307" s="216" t="s">
        <v>159</v>
      </c>
      <c r="F307" s="216" t="s">
        <v>434</v>
      </c>
      <c r="G307" s="203"/>
      <c r="H307" s="203"/>
      <c r="I307" s="206"/>
      <c r="J307" s="217">
        <f>BK307</f>
        <v>0</v>
      </c>
      <c r="K307" s="203"/>
      <c r="L307" s="208"/>
      <c r="M307" s="209"/>
      <c r="N307" s="210"/>
      <c r="O307" s="210"/>
      <c r="P307" s="211">
        <f>SUM(P308:P332)</f>
        <v>0</v>
      </c>
      <c r="Q307" s="210"/>
      <c r="R307" s="211">
        <f>SUM(R308:R332)</f>
        <v>0</v>
      </c>
      <c r="S307" s="210"/>
      <c r="T307" s="212">
        <f>SUM(T308:T332)</f>
        <v>0</v>
      </c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R307" s="213" t="s">
        <v>80</v>
      </c>
      <c r="AT307" s="214" t="s">
        <v>71</v>
      </c>
      <c r="AU307" s="214" t="s">
        <v>80</v>
      </c>
      <c r="AY307" s="213" t="s">
        <v>139</v>
      </c>
      <c r="BK307" s="215">
        <f>SUM(BK308:BK332)</f>
        <v>0</v>
      </c>
    </row>
    <row r="308" s="2" customFormat="1" ht="24.15" customHeight="1">
      <c r="A308" s="37"/>
      <c r="B308" s="38"/>
      <c r="C308" s="218" t="s">
        <v>435</v>
      </c>
      <c r="D308" s="218" t="s">
        <v>142</v>
      </c>
      <c r="E308" s="219" t="s">
        <v>436</v>
      </c>
      <c r="F308" s="220" t="s">
        <v>437</v>
      </c>
      <c r="G308" s="221" t="s">
        <v>244</v>
      </c>
      <c r="H308" s="222">
        <v>3.1499999999999999</v>
      </c>
      <c r="I308" s="223"/>
      <c r="J308" s="224">
        <f>ROUND(I308*H308,2)</f>
        <v>0</v>
      </c>
      <c r="K308" s="225"/>
      <c r="L308" s="43"/>
      <c r="M308" s="226" t="s">
        <v>1</v>
      </c>
      <c r="N308" s="227" t="s">
        <v>37</v>
      </c>
      <c r="O308" s="90"/>
      <c r="P308" s="228">
        <f>O308*H308</f>
        <v>0</v>
      </c>
      <c r="Q308" s="228">
        <v>0</v>
      </c>
      <c r="R308" s="228">
        <f>Q308*H308</f>
        <v>0</v>
      </c>
      <c r="S308" s="228">
        <v>0</v>
      </c>
      <c r="T308" s="229">
        <f>S308*H308</f>
        <v>0</v>
      </c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R308" s="230" t="s">
        <v>146</v>
      </c>
      <c r="AT308" s="230" t="s">
        <v>142</v>
      </c>
      <c r="AU308" s="230" t="s">
        <v>82</v>
      </c>
      <c r="AY308" s="16" t="s">
        <v>139</v>
      </c>
      <c r="BE308" s="231">
        <f>IF(N308="základní",J308,0)</f>
        <v>0</v>
      </c>
      <c r="BF308" s="231">
        <f>IF(N308="snížená",J308,0)</f>
        <v>0</v>
      </c>
      <c r="BG308" s="231">
        <f>IF(N308="zákl. přenesená",J308,0)</f>
        <v>0</v>
      </c>
      <c r="BH308" s="231">
        <f>IF(N308="sníž. přenesená",J308,0)</f>
        <v>0</v>
      </c>
      <c r="BI308" s="231">
        <f>IF(N308="nulová",J308,0)</f>
        <v>0</v>
      </c>
      <c r="BJ308" s="16" t="s">
        <v>80</v>
      </c>
      <c r="BK308" s="231">
        <f>ROUND(I308*H308,2)</f>
        <v>0</v>
      </c>
      <c r="BL308" s="16" t="s">
        <v>146</v>
      </c>
      <c r="BM308" s="230" t="s">
        <v>438</v>
      </c>
    </row>
    <row r="309" s="13" customFormat="1">
      <c r="A309" s="13"/>
      <c r="B309" s="237"/>
      <c r="C309" s="238"/>
      <c r="D309" s="239" t="s">
        <v>214</v>
      </c>
      <c r="E309" s="240" t="s">
        <v>1</v>
      </c>
      <c r="F309" s="241" t="s">
        <v>439</v>
      </c>
      <c r="G309" s="238"/>
      <c r="H309" s="242">
        <v>3.1499999999999995</v>
      </c>
      <c r="I309" s="243"/>
      <c r="J309" s="238"/>
      <c r="K309" s="238"/>
      <c r="L309" s="244"/>
      <c r="M309" s="245"/>
      <c r="N309" s="246"/>
      <c r="O309" s="246"/>
      <c r="P309" s="246"/>
      <c r="Q309" s="246"/>
      <c r="R309" s="246"/>
      <c r="S309" s="246"/>
      <c r="T309" s="247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48" t="s">
        <v>214</v>
      </c>
      <c r="AU309" s="248" t="s">
        <v>82</v>
      </c>
      <c r="AV309" s="13" t="s">
        <v>82</v>
      </c>
      <c r="AW309" s="13" t="s">
        <v>216</v>
      </c>
      <c r="AX309" s="13" t="s">
        <v>72</v>
      </c>
      <c r="AY309" s="248" t="s">
        <v>139</v>
      </c>
    </row>
    <row r="310" s="14" customFormat="1">
      <c r="A310" s="14"/>
      <c r="B310" s="249"/>
      <c r="C310" s="250"/>
      <c r="D310" s="239" t="s">
        <v>214</v>
      </c>
      <c r="E310" s="251" t="s">
        <v>1</v>
      </c>
      <c r="F310" s="252" t="s">
        <v>217</v>
      </c>
      <c r="G310" s="250"/>
      <c r="H310" s="253">
        <v>3.1499999999999995</v>
      </c>
      <c r="I310" s="254"/>
      <c r="J310" s="250"/>
      <c r="K310" s="250"/>
      <c r="L310" s="255"/>
      <c r="M310" s="256"/>
      <c r="N310" s="257"/>
      <c r="O310" s="257"/>
      <c r="P310" s="257"/>
      <c r="Q310" s="257"/>
      <c r="R310" s="257"/>
      <c r="S310" s="257"/>
      <c r="T310" s="258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T310" s="259" t="s">
        <v>214</v>
      </c>
      <c r="AU310" s="259" t="s">
        <v>82</v>
      </c>
      <c r="AV310" s="14" t="s">
        <v>146</v>
      </c>
      <c r="AW310" s="14" t="s">
        <v>216</v>
      </c>
      <c r="AX310" s="14" t="s">
        <v>80</v>
      </c>
      <c r="AY310" s="259" t="s">
        <v>139</v>
      </c>
    </row>
    <row r="311" s="2" customFormat="1" ht="33" customHeight="1">
      <c r="A311" s="37"/>
      <c r="B311" s="38"/>
      <c r="C311" s="218" t="s">
        <v>329</v>
      </c>
      <c r="D311" s="218" t="s">
        <v>142</v>
      </c>
      <c r="E311" s="219" t="s">
        <v>440</v>
      </c>
      <c r="F311" s="220" t="s">
        <v>441</v>
      </c>
      <c r="G311" s="221" t="s">
        <v>149</v>
      </c>
      <c r="H311" s="222">
        <v>1</v>
      </c>
      <c r="I311" s="223"/>
      <c r="J311" s="224">
        <f>ROUND(I311*H311,2)</f>
        <v>0</v>
      </c>
      <c r="K311" s="225"/>
      <c r="L311" s="43"/>
      <c r="M311" s="226" t="s">
        <v>1</v>
      </c>
      <c r="N311" s="227" t="s">
        <v>37</v>
      </c>
      <c r="O311" s="90"/>
      <c r="P311" s="228">
        <f>O311*H311</f>
        <v>0</v>
      </c>
      <c r="Q311" s="228">
        <v>0</v>
      </c>
      <c r="R311" s="228">
        <f>Q311*H311</f>
        <v>0</v>
      </c>
      <c r="S311" s="228">
        <v>0</v>
      </c>
      <c r="T311" s="229">
        <f>S311*H311</f>
        <v>0</v>
      </c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R311" s="230" t="s">
        <v>146</v>
      </c>
      <c r="AT311" s="230" t="s">
        <v>142</v>
      </c>
      <c r="AU311" s="230" t="s">
        <v>82</v>
      </c>
      <c r="AY311" s="16" t="s">
        <v>139</v>
      </c>
      <c r="BE311" s="231">
        <f>IF(N311="základní",J311,0)</f>
        <v>0</v>
      </c>
      <c r="BF311" s="231">
        <f>IF(N311="snížená",J311,0)</f>
        <v>0</v>
      </c>
      <c r="BG311" s="231">
        <f>IF(N311="zákl. přenesená",J311,0)</f>
        <v>0</v>
      </c>
      <c r="BH311" s="231">
        <f>IF(N311="sníž. přenesená",J311,0)</f>
        <v>0</v>
      </c>
      <c r="BI311" s="231">
        <f>IF(N311="nulová",J311,0)</f>
        <v>0</v>
      </c>
      <c r="BJ311" s="16" t="s">
        <v>80</v>
      </c>
      <c r="BK311" s="231">
        <f>ROUND(I311*H311,2)</f>
        <v>0</v>
      </c>
      <c r="BL311" s="16" t="s">
        <v>146</v>
      </c>
      <c r="BM311" s="230" t="s">
        <v>442</v>
      </c>
    </row>
    <row r="312" s="2" customFormat="1" ht="37.8" customHeight="1">
      <c r="A312" s="37"/>
      <c r="B312" s="38"/>
      <c r="C312" s="218" t="s">
        <v>443</v>
      </c>
      <c r="D312" s="218" t="s">
        <v>142</v>
      </c>
      <c r="E312" s="219" t="s">
        <v>444</v>
      </c>
      <c r="F312" s="220" t="s">
        <v>445</v>
      </c>
      <c r="G312" s="221" t="s">
        <v>149</v>
      </c>
      <c r="H312" s="222">
        <v>1</v>
      </c>
      <c r="I312" s="223"/>
      <c r="J312" s="224">
        <f>ROUND(I312*H312,2)</f>
        <v>0</v>
      </c>
      <c r="K312" s="225"/>
      <c r="L312" s="43"/>
      <c r="M312" s="226" t="s">
        <v>1</v>
      </c>
      <c r="N312" s="227" t="s">
        <v>37</v>
      </c>
      <c r="O312" s="90"/>
      <c r="P312" s="228">
        <f>O312*H312</f>
        <v>0</v>
      </c>
      <c r="Q312" s="228">
        <v>0</v>
      </c>
      <c r="R312" s="228">
        <f>Q312*H312</f>
        <v>0</v>
      </c>
      <c r="S312" s="228">
        <v>0</v>
      </c>
      <c r="T312" s="229">
        <f>S312*H312</f>
        <v>0</v>
      </c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R312" s="230" t="s">
        <v>146</v>
      </c>
      <c r="AT312" s="230" t="s">
        <v>142</v>
      </c>
      <c r="AU312" s="230" t="s">
        <v>82</v>
      </c>
      <c r="AY312" s="16" t="s">
        <v>139</v>
      </c>
      <c r="BE312" s="231">
        <f>IF(N312="základní",J312,0)</f>
        <v>0</v>
      </c>
      <c r="BF312" s="231">
        <f>IF(N312="snížená",J312,0)</f>
        <v>0</v>
      </c>
      <c r="BG312" s="231">
        <f>IF(N312="zákl. přenesená",J312,0)</f>
        <v>0</v>
      </c>
      <c r="BH312" s="231">
        <f>IF(N312="sníž. přenesená",J312,0)</f>
        <v>0</v>
      </c>
      <c r="BI312" s="231">
        <f>IF(N312="nulová",J312,0)</f>
        <v>0</v>
      </c>
      <c r="BJ312" s="16" t="s">
        <v>80</v>
      </c>
      <c r="BK312" s="231">
        <f>ROUND(I312*H312,2)</f>
        <v>0</v>
      </c>
      <c r="BL312" s="16" t="s">
        <v>146</v>
      </c>
      <c r="BM312" s="230" t="s">
        <v>446</v>
      </c>
    </row>
    <row r="313" s="2" customFormat="1" ht="37.8" customHeight="1">
      <c r="A313" s="37"/>
      <c r="B313" s="38"/>
      <c r="C313" s="218" t="s">
        <v>334</v>
      </c>
      <c r="D313" s="218" t="s">
        <v>142</v>
      </c>
      <c r="E313" s="219" t="s">
        <v>447</v>
      </c>
      <c r="F313" s="220" t="s">
        <v>448</v>
      </c>
      <c r="G313" s="221" t="s">
        <v>149</v>
      </c>
      <c r="H313" s="222">
        <v>1</v>
      </c>
      <c r="I313" s="223"/>
      <c r="J313" s="224">
        <f>ROUND(I313*H313,2)</f>
        <v>0</v>
      </c>
      <c r="K313" s="225"/>
      <c r="L313" s="43"/>
      <c r="M313" s="226" t="s">
        <v>1</v>
      </c>
      <c r="N313" s="227" t="s">
        <v>37</v>
      </c>
      <c r="O313" s="90"/>
      <c r="P313" s="228">
        <f>O313*H313</f>
        <v>0</v>
      </c>
      <c r="Q313" s="228">
        <v>0</v>
      </c>
      <c r="R313" s="228">
        <f>Q313*H313</f>
        <v>0</v>
      </c>
      <c r="S313" s="228">
        <v>0</v>
      </c>
      <c r="T313" s="229">
        <f>S313*H313</f>
        <v>0</v>
      </c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R313" s="230" t="s">
        <v>146</v>
      </c>
      <c r="AT313" s="230" t="s">
        <v>142</v>
      </c>
      <c r="AU313" s="230" t="s">
        <v>82</v>
      </c>
      <c r="AY313" s="16" t="s">
        <v>139</v>
      </c>
      <c r="BE313" s="231">
        <f>IF(N313="základní",J313,0)</f>
        <v>0</v>
      </c>
      <c r="BF313" s="231">
        <f>IF(N313="snížená",J313,0)</f>
        <v>0</v>
      </c>
      <c r="BG313" s="231">
        <f>IF(N313="zákl. přenesená",J313,0)</f>
        <v>0</v>
      </c>
      <c r="BH313" s="231">
        <f>IF(N313="sníž. přenesená",J313,0)</f>
        <v>0</v>
      </c>
      <c r="BI313" s="231">
        <f>IF(N313="nulová",J313,0)</f>
        <v>0</v>
      </c>
      <c r="BJ313" s="16" t="s">
        <v>80</v>
      </c>
      <c r="BK313" s="231">
        <f>ROUND(I313*H313,2)</f>
        <v>0</v>
      </c>
      <c r="BL313" s="16" t="s">
        <v>146</v>
      </c>
      <c r="BM313" s="230" t="s">
        <v>449</v>
      </c>
    </row>
    <row r="314" s="2" customFormat="1" ht="33" customHeight="1">
      <c r="A314" s="37"/>
      <c r="B314" s="38"/>
      <c r="C314" s="218" t="s">
        <v>450</v>
      </c>
      <c r="D314" s="218" t="s">
        <v>142</v>
      </c>
      <c r="E314" s="219" t="s">
        <v>451</v>
      </c>
      <c r="F314" s="220" t="s">
        <v>452</v>
      </c>
      <c r="G314" s="221" t="s">
        <v>149</v>
      </c>
      <c r="H314" s="222">
        <v>2</v>
      </c>
      <c r="I314" s="223"/>
      <c r="J314" s="224">
        <f>ROUND(I314*H314,2)</f>
        <v>0</v>
      </c>
      <c r="K314" s="225"/>
      <c r="L314" s="43"/>
      <c r="M314" s="226" t="s">
        <v>1</v>
      </c>
      <c r="N314" s="227" t="s">
        <v>37</v>
      </c>
      <c r="O314" s="90"/>
      <c r="P314" s="228">
        <f>O314*H314</f>
        <v>0</v>
      </c>
      <c r="Q314" s="228">
        <v>0</v>
      </c>
      <c r="R314" s="228">
        <f>Q314*H314</f>
        <v>0</v>
      </c>
      <c r="S314" s="228">
        <v>0</v>
      </c>
      <c r="T314" s="229">
        <f>S314*H314</f>
        <v>0</v>
      </c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R314" s="230" t="s">
        <v>146</v>
      </c>
      <c r="AT314" s="230" t="s">
        <v>142</v>
      </c>
      <c r="AU314" s="230" t="s">
        <v>82</v>
      </c>
      <c r="AY314" s="16" t="s">
        <v>139</v>
      </c>
      <c r="BE314" s="231">
        <f>IF(N314="základní",J314,0)</f>
        <v>0</v>
      </c>
      <c r="BF314" s="231">
        <f>IF(N314="snížená",J314,0)</f>
        <v>0</v>
      </c>
      <c r="BG314" s="231">
        <f>IF(N314="zákl. přenesená",J314,0)</f>
        <v>0</v>
      </c>
      <c r="BH314" s="231">
        <f>IF(N314="sníž. přenesená",J314,0)</f>
        <v>0</v>
      </c>
      <c r="BI314" s="231">
        <f>IF(N314="nulová",J314,0)</f>
        <v>0</v>
      </c>
      <c r="BJ314" s="16" t="s">
        <v>80</v>
      </c>
      <c r="BK314" s="231">
        <f>ROUND(I314*H314,2)</f>
        <v>0</v>
      </c>
      <c r="BL314" s="16" t="s">
        <v>146</v>
      </c>
      <c r="BM314" s="230" t="s">
        <v>453</v>
      </c>
    </row>
    <row r="315" s="2" customFormat="1" ht="37.8" customHeight="1">
      <c r="A315" s="37"/>
      <c r="B315" s="38"/>
      <c r="C315" s="218" t="s">
        <v>338</v>
      </c>
      <c r="D315" s="218" t="s">
        <v>142</v>
      </c>
      <c r="E315" s="219" t="s">
        <v>454</v>
      </c>
      <c r="F315" s="220" t="s">
        <v>455</v>
      </c>
      <c r="G315" s="221" t="s">
        <v>149</v>
      </c>
      <c r="H315" s="222">
        <v>1</v>
      </c>
      <c r="I315" s="223"/>
      <c r="J315" s="224">
        <f>ROUND(I315*H315,2)</f>
        <v>0</v>
      </c>
      <c r="K315" s="225"/>
      <c r="L315" s="43"/>
      <c r="M315" s="226" t="s">
        <v>1</v>
      </c>
      <c r="N315" s="227" t="s">
        <v>37</v>
      </c>
      <c r="O315" s="90"/>
      <c r="P315" s="228">
        <f>O315*H315</f>
        <v>0</v>
      </c>
      <c r="Q315" s="228">
        <v>0</v>
      </c>
      <c r="R315" s="228">
        <f>Q315*H315</f>
        <v>0</v>
      </c>
      <c r="S315" s="228">
        <v>0</v>
      </c>
      <c r="T315" s="229">
        <f>S315*H315</f>
        <v>0</v>
      </c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R315" s="230" t="s">
        <v>146</v>
      </c>
      <c r="AT315" s="230" t="s">
        <v>142</v>
      </c>
      <c r="AU315" s="230" t="s">
        <v>82</v>
      </c>
      <c r="AY315" s="16" t="s">
        <v>139</v>
      </c>
      <c r="BE315" s="231">
        <f>IF(N315="základní",J315,0)</f>
        <v>0</v>
      </c>
      <c r="BF315" s="231">
        <f>IF(N315="snížená",J315,0)</f>
        <v>0</v>
      </c>
      <c r="BG315" s="231">
        <f>IF(N315="zákl. přenesená",J315,0)</f>
        <v>0</v>
      </c>
      <c r="BH315" s="231">
        <f>IF(N315="sníž. přenesená",J315,0)</f>
        <v>0</v>
      </c>
      <c r="BI315" s="231">
        <f>IF(N315="nulová",J315,0)</f>
        <v>0</v>
      </c>
      <c r="BJ315" s="16" t="s">
        <v>80</v>
      </c>
      <c r="BK315" s="231">
        <f>ROUND(I315*H315,2)</f>
        <v>0</v>
      </c>
      <c r="BL315" s="16" t="s">
        <v>146</v>
      </c>
      <c r="BM315" s="230" t="s">
        <v>456</v>
      </c>
    </row>
    <row r="316" s="2" customFormat="1" ht="24.15" customHeight="1">
      <c r="A316" s="37"/>
      <c r="B316" s="38"/>
      <c r="C316" s="218" t="s">
        <v>457</v>
      </c>
      <c r="D316" s="218" t="s">
        <v>142</v>
      </c>
      <c r="E316" s="219" t="s">
        <v>458</v>
      </c>
      <c r="F316" s="220" t="s">
        <v>459</v>
      </c>
      <c r="G316" s="221" t="s">
        <v>149</v>
      </c>
      <c r="H316" s="222">
        <v>25</v>
      </c>
      <c r="I316" s="223"/>
      <c r="J316" s="224">
        <f>ROUND(I316*H316,2)</f>
        <v>0</v>
      </c>
      <c r="K316" s="225"/>
      <c r="L316" s="43"/>
      <c r="M316" s="226" t="s">
        <v>1</v>
      </c>
      <c r="N316" s="227" t="s">
        <v>37</v>
      </c>
      <c r="O316" s="90"/>
      <c r="P316" s="228">
        <f>O316*H316</f>
        <v>0</v>
      </c>
      <c r="Q316" s="228">
        <v>0</v>
      </c>
      <c r="R316" s="228">
        <f>Q316*H316</f>
        <v>0</v>
      </c>
      <c r="S316" s="228">
        <v>0</v>
      </c>
      <c r="T316" s="229">
        <f>S316*H316</f>
        <v>0</v>
      </c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R316" s="230" t="s">
        <v>146</v>
      </c>
      <c r="AT316" s="230" t="s">
        <v>142</v>
      </c>
      <c r="AU316" s="230" t="s">
        <v>82</v>
      </c>
      <c r="AY316" s="16" t="s">
        <v>139</v>
      </c>
      <c r="BE316" s="231">
        <f>IF(N316="základní",J316,0)</f>
        <v>0</v>
      </c>
      <c r="BF316" s="231">
        <f>IF(N316="snížená",J316,0)</f>
        <v>0</v>
      </c>
      <c r="BG316" s="231">
        <f>IF(N316="zákl. přenesená",J316,0)</f>
        <v>0</v>
      </c>
      <c r="BH316" s="231">
        <f>IF(N316="sníž. přenesená",J316,0)</f>
        <v>0</v>
      </c>
      <c r="BI316" s="231">
        <f>IF(N316="nulová",J316,0)</f>
        <v>0</v>
      </c>
      <c r="BJ316" s="16" t="s">
        <v>80</v>
      </c>
      <c r="BK316" s="231">
        <f>ROUND(I316*H316,2)</f>
        <v>0</v>
      </c>
      <c r="BL316" s="16" t="s">
        <v>146</v>
      </c>
      <c r="BM316" s="230" t="s">
        <v>460</v>
      </c>
    </row>
    <row r="317" s="2" customFormat="1" ht="21.75" customHeight="1">
      <c r="A317" s="37"/>
      <c r="B317" s="38"/>
      <c r="C317" s="260" t="s">
        <v>344</v>
      </c>
      <c r="D317" s="260" t="s">
        <v>278</v>
      </c>
      <c r="E317" s="261" t="s">
        <v>461</v>
      </c>
      <c r="F317" s="262" t="s">
        <v>462</v>
      </c>
      <c r="G317" s="263" t="s">
        <v>149</v>
      </c>
      <c r="H317" s="264">
        <v>25</v>
      </c>
      <c r="I317" s="265"/>
      <c r="J317" s="266">
        <f>ROUND(I317*H317,2)</f>
        <v>0</v>
      </c>
      <c r="K317" s="267"/>
      <c r="L317" s="268"/>
      <c r="M317" s="269" t="s">
        <v>1</v>
      </c>
      <c r="N317" s="270" t="s">
        <v>37</v>
      </c>
      <c r="O317" s="90"/>
      <c r="P317" s="228">
        <f>O317*H317</f>
        <v>0</v>
      </c>
      <c r="Q317" s="228">
        <v>0</v>
      </c>
      <c r="R317" s="228">
        <f>Q317*H317</f>
        <v>0</v>
      </c>
      <c r="S317" s="228">
        <v>0</v>
      </c>
      <c r="T317" s="229">
        <f>S317*H317</f>
        <v>0</v>
      </c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R317" s="230" t="s">
        <v>159</v>
      </c>
      <c r="AT317" s="230" t="s">
        <v>278</v>
      </c>
      <c r="AU317" s="230" t="s">
        <v>82</v>
      </c>
      <c r="AY317" s="16" t="s">
        <v>139</v>
      </c>
      <c r="BE317" s="231">
        <f>IF(N317="základní",J317,0)</f>
        <v>0</v>
      </c>
      <c r="BF317" s="231">
        <f>IF(N317="snížená",J317,0)</f>
        <v>0</v>
      </c>
      <c r="BG317" s="231">
        <f>IF(N317="zákl. přenesená",J317,0)</f>
        <v>0</v>
      </c>
      <c r="BH317" s="231">
        <f>IF(N317="sníž. přenesená",J317,0)</f>
        <v>0</v>
      </c>
      <c r="BI317" s="231">
        <f>IF(N317="nulová",J317,0)</f>
        <v>0</v>
      </c>
      <c r="BJ317" s="16" t="s">
        <v>80</v>
      </c>
      <c r="BK317" s="231">
        <f>ROUND(I317*H317,2)</f>
        <v>0</v>
      </c>
      <c r="BL317" s="16" t="s">
        <v>146</v>
      </c>
      <c r="BM317" s="230" t="s">
        <v>463</v>
      </c>
    </row>
    <row r="318" s="2" customFormat="1" ht="24.15" customHeight="1">
      <c r="A318" s="37"/>
      <c r="B318" s="38"/>
      <c r="C318" s="218" t="s">
        <v>464</v>
      </c>
      <c r="D318" s="218" t="s">
        <v>142</v>
      </c>
      <c r="E318" s="219" t="s">
        <v>465</v>
      </c>
      <c r="F318" s="220" t="s">
        <v>466</v>
      </c>
      <c r="G318" s="221" t="s">
        <v>149</v>
      </c>
      <c r="H318" s="222">
        <v>25</v>
      </c>
      <c r="I318" s="223"/>
      <c r="J318" s="224">
        <f>ROUND(I318*H318,2)</f>
        <v>0</v>
      </c>
      <c r="K318" s="225"/>
      <c r="L318" s="43"/>
      <c r="M318" s="226" t="s">
        <v>1</v>
      </c>
      <c r="N318" s="227" t="s">
        <v>37</v>
      </c>
      <c r="O318" s="90"/>
      <c r="P318" s="228">
        <f>O318*H318</f>
        <v>0</v>
      </c>
      <c r="Q318" s="228">
        <v>0</v>
      </c>
      <c r="R318" s="228">
        <f>Q318*H318</f>
        <v>0</v>
      </c>
      <c r="S318" s="228">
        <v>0</v>
      </c>
      <c r="T318" s="229">
        <f>S318*H318</f>
        <v>0</v>
      </c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R318" s="230" t="s">
        <v>146</v>
      </c>
      <c r="AT318" s="230" t="s">
        <v>142</v>
      </c>
      <c r="AU318" s="230" t="s">
        <v>82</v>
      </c>
      <c r="AY318" s="16" t="s">
        <v>139</v>
      </c>
      <c r="BE318" s="231">
        <f>IF(N318="základní",J318,0)</f>
        <v>0</v>
      </c>
      <c r="BF318" s="231">
        <f>IF(N318="snížená",J318,0)</f>
        <v>0</v>
      </c>
      <c r="BG318" s="231">
        <f>IF(N318="zákl. přenesená",J318,0)</f>
        <v>0</v>
      </c>
      <c r="BH318" s="231">
        <f>IF(N318="sníž. přenesená",J318,0)</f>
        <v>0</v>
      </c>
      <c r="BI318" s="231">
        <f>IF(N318="nulová",J318,0)</f>
        <v>0</v>
      </c>
      <c r="BJ318" s="16" t="s">
        <v>80</v>
      </c>
      <c r="BK318" s="231">
        <f>ROUND(I318*H318,2)</f>
        <v>0</v>
      </c>
      <c r="BL318" s="16" t="s">
        <v>146</v>
      </c>
      <c r="BM318" s="230" t="s">
        <v>467</v>
      </c>
    </row>
    <row r="319" s="2" customFormat="1" ht="21.75" customHeight="1">
      <c r="A319" s="37"/>
      <c r="B319" s="38"/>
      <c r="C319" s="260" t="s">
        <v>347</v>
      </c>
      <c r="D319" s="260" t="s">
        <v>278</v>
      </c>
      <c r="E319" s="261" t="s">
        <v>468</v>
      </c>
      <c r="F319" s="262" t="s">
        <v>469</v>
      </c>
      <c r="G319" s="263" t="s">
        <v>149</v>
      </c>
      <c r="H319" s="264">
        <v>25</v>
      </c>
      <c r="I319" s="265"/>
      <c r="J319" s="266">
        <f>ROUND(I319*H319,2)</f>
        <v>0</v>
      </c>
      <c r="K319" s="267"/>
      <c r="L319" s="268"/>
      <c r="M319" s="269" t="s">
        <v>1</v>
      </c>
      <c r="N319" s="270" t="s">
        <v>37</v>
      </c>
      <c r="O319" s="90"/>
      <c r="P319" s="228">
        <f>O319*H319</f>
        <v>0</v>
      </c>
      <c r="Q319" s="228">
        <v>0</v>
      </c>
      <c r="R319" s="228">
        <f>Q319*H319</f>
        <v>0</v>
      </c>
      <c r="S319" s="228">
        <v>0</v>
      </c>
      <c r="T319" s="229">
        <f>S319*H319</f>
        <v>0</v>
      </c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R319" s="230" t="s">
        <v>159</v>
      </c>
      <c r="AT319" s="230" t="s">
        <v>278</v>
      </c>
      <c r="AU319" s="230" t="s">
        <v>82</v>
      </c>
      <c r="AY319" s="16" t="s">
        <v>139</v>
      </c>
      <c r="BE319" s="231">
        <f>IF(N319="základní",J319,0)</f>
        <v>0</v>
      </c>
      <c r="BF319" s="231">
        <f>IF(N319="snížená",J319,0)</f>
        <v>0</v>
      </c>
      <c r="BG319" s="231">
        <f>IF(N319="zákl. přenesená",J319,0)</f>
        <v>0</v>
      </c>
      <c r="BH319" s="231">
        <f>IF(N319="sníž. přenesená",J319,0)</f>
        <v>0</v>
      </c>
      <c r="BI319" s="231">
        <f>IF(N319="nulová",J319,0)</f>
        <v>0</v>
      </c>
      <c r="BJ319" s="16" t="s">
        <v>80</v>
      </c>
      <c r="BK319" s="231">
        <f>ROUND(I319*H319,2)</f>
        <v>0</v>
      </c>
      <c r="BL319" s="16" t="s">
        <v>146</v>
      </c>
      <c r="BM319" s="230" t="s">
        <v>470</v>
      </c>
    </row>
    <row r="320" s="2" customFormat="1" ht="24.15" customHeight="1">
      <c r="A320" s="37"/>
      <c r="B320" s="38"/>
      <c r="C320" s="260" t="s">
        <v>471</v>
      </c>
      <c r="D320" s="260" t="s">
        <v>278</v>
      </c>
      <c r="E320" s="261" t="s">
        <v>472</v>
      </c>
      <c r="F320" s="262" t="s">
        <v>473</v>
      </c>
      <c r="G320" s="263" t="s">
        <v>149</v>
      </c>
      <c r="H320" s="264">
        <v>25</v>
      </c>
      <c r="I320" s="265"/>
      <c r="J320" s="266">
        <f>ROUND(I320*H320,2)</f>
        <v>0</v>
      </c>
      <c r="K320" s="267"/>
      <c r="L320" s="268"/>
      <c r="M320" s="269" t="s">
        <v>1</v>
      </c>
      <c r="N320" s="270" t="s">
        <v>37</v>
      </c>
      <c r="O320" s="90"/>
      <c r="P320" s="228">
        <f>O320*H320</f>
        <v>0</v>
      </c>
      <c r="Q320" s="228">
        <v>0</v>
      </c>
      <c r="R320" s="228">
        <f>Q320*H320</f>
        <v>0</v>
      </c>
      <c r="S320" s="228">
        <v>0</v>
      </c>
      <c r="T320" s="229">
        <f>S320*H320</f>
        <v>0</v>
      </c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R320" s="230" t="s">
        <v>159</v>
      </c>
      <c r="AT320" s="230" t="s">
        <v>278</v>
      </c>
      <c r="AU320" s="230" t="s">
        <v>82</v>
      </c>
      <c r="AY320" s="16" t="s">
        <v>139</v>
      </c>
      <c r="BE320" s="231">
        <f>IF(N320="základní",J320,0)</f>
        <v>0</v>
      </c>
      <c r="BF320" s="231">
        <f>IF(N320="snížená",J320,0)</f>
        <v>0</v>
      </c>
      <c r="BG320" s="231">
        <f>IF(N320="zákl. přenesená",J320,0)</f>
        <v>0</v>
      </c>
      <c r="BH320" s="231">
        <f>IF(N320="sníž. přenesená",J320,0)</f>
        <v>0</v>
      </c>
      <c r="BI320" s="231">
        <f>IF(N320="nulová",J320,0)</f>
        <v>0</v>
      </c>
      <c r="BJ320" s="16" t="s">
        <v>80</v>
      </c>
      <c r="BK320" s="231">
        <f>ROUND(I320*H320,2)</f>
        <v>0</v>
      </c>
      <c r="BL320" s="16" t="s">
        <v>146</v>
      </c>
      <c r="BM320" s="230" t="s">
        <v>474</v>
      </c>
    </row>
    <row r="321" s="2" customFormat="1" ht="24.15" customHeight="1">
      <c r="A321" s="37"/>
      <c r="B321" s="38"/>
      <c r="C321" s="218" t="s">
        <v>351</v>
      </c>
      <c r="D321" s="218" t="s">
        <v>142</v>
      </c>
      <c r="E321" s="219" t="s">
        <v>475</v>
      </c>
      <c r="F321" s="220" t="s">
        <v>476</v>
      </c>
      <c r="G321" s="221" t="s">
        <v>149</v>
      </c>
      <c r="H321" s="222">
        <v>25</v>
      </c>
      <c r="I321" s="223"/>
      <c r="J321" s="224">
        <f>ROUND(I321*H321,2)</f>
        <v>0</v>
      </c>
      <c r="K321" s="225"/>
      <c r="L321" s="43"/>
      <c r="M321" s="226" t="s">
        <v>1</v>
      </c>
      <c r="N321" s="227" t="s">
        <v>37</v>
      </c>
      <c r="O321" s="90"/>
      <c r="P321" s="228">
        <f>O321*H321</f>
        <v>0</v>
      </c>
      <c r="Q321" s="228">
        <v>0</v>
      </c>
      <c r="R321" s="228">
        <f>Q321*H321</f>
        <v>0</v>
      </c>
      <c r="S321" s="228">
        <v>0</v>
      </c>
      <c r="T321" s="229">
        <f>S321*H321</f>
        <v>0</v>
      </c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R321" s="230" t="s">
        <v>146</v>
      </c>
      <c r="AT321" s="230" t="s">
        <v>142</v>
      </c>
      <c r="AU321" s="230" t="s">
        <v>82</v>
      </c>
      <c r="AY321" s="16" t="s">
        <v>139</v>
      </c>
      <c r="BE321" s="231">
        <f>IF(N321="základní",J321,0)</f>
        <v>0</v>
      </c>
      <c r="BF321" s="231">
        <f>IF(N321="snížená",J321,0)</f>
        <v>0</v>
      </c>
      <c r="BG321" s="231">
        <f>IF(N321="zákl. přenesená",J321,0)</f>
        <v>0</v>
      </c>
      <c r="BH321" s="231">
        <f>IF(N321="sníž. přenesená",J321,0)</f>
        <v>0</v>
      </c>
      <c r="BI321" s="231">
        <f>IF(N321="nulová",J321,0)</f>
        <v>0</v>
      </c>
      <c r="BJ321" s="16" t="s">
        <v>80</v>
      </c>
      <c r="BK321" s="231">
        <f>ROUND(I321*H321,2)</f>
        <v>0</v>
      </c>
      <c r="BL321" s="16" t="s">
        <v>146</v>
      </c>
      <c r="BM321" s="230" t="s">
        <v>477</v>
      </c>
    </row>
    <row r="322" s="2" customFormat="1" ht="24.15" customHeight="1">
      <c r="A322" s="37"/>
      <c r="B322" s="38"/>
      <c r="C322" s="260" t="s">
        <v>478</v>
      </c>
      <c r="D322" s="260" t="s">
        <v>278</v>
      </c>
      <c r="E322" s="261" t="s">
        <v>479</v>
      </c>
      <c r="F322" s="262" t="s">
        <v>480</v>
      </c>
      <c r="G322" s="263" t="s">
        <v>149</v>
      </c>
      <c r="H322" s="264">
        <v>25</v>
      </c>
      <c r="I322" s="265"/>
      <c r="J322" s="266">
        <f>ROUND(I322*H322,2)</f>
        <v>0</v>
      </c>
      <c r="K322" s="267"/>
      <c r="L322" s="268"/>
      <c r="M322" s="269" t="s">
        <v>1</v>
      </c>
      <c r="N322" s="270" t="s">
        <v>37</v>
      </c>
      <c r="O322" s="90"/>
      <c r="P322" s="228">
        <f>O322*H322</f>
        <v>0</v>
      </c>
      <c r="Q322" s="228">
        <v>0</v>
      </c>
      <c r="R322" s="228">
        <f>Q322*H322</f>
        <v>0</v>
      </c>
      <c r="S322" s="228">
        <v>0</v>
      </c>
      <c r="T322" s="229">
        <f>S322*H322</f>
        <v>0</v>
      </c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  <c r="AE322" s="37"/>
      <c r="AR322" s="230" t="s">
        <v>159</v>
      </c>
      <c r="AT322" s="230" t="s">
        <v>278</v>
      </c>
      <c r="AU322" s="230" t="s">
        <v>82</v>
      </c>
      <c r="AY322" s="16" t="s">
        <v>139</v>
      </c>
      <c r="BE322" s="231">
        <f>IF(N322="základní",J322,0)</f>
        <v>0</v>
      </c>
      <c r="BF322" s="231">
        <f>IF(N322="snížená",J322,0)</f>
        <v>0</v>
      </c>
      <c r="BG322" s="231">
        <f>IF(N322="zákl. přenesená",J322,0)</f>
        <v>0</v>
      </c>
      <c r="BH322" s="231">
        <f>IF(N322="sníž. přenesená",J322,0)</f>
        <v>0</v>
      </c>
      <c r="BI322" s="231">
        <f>IF(N322="nulová",J322,0)</f>
        <v>0</v>
      </c>
      <c r="BJ322" s="16" t="s">
        <v>80</v>
      </c>
      <c r="BK322" s="231">
        <f>ROUND(I322*H322,2)</f>
        <v>0</v>
      </c>
      <c r="BL322" s="16" t="s">
        <v>146</v>
      </c>
      <c r="BM322" s="230" t="s">
        <v>481</v>
      </c>
    </row>
    <row r="323" s="2" customFormat="1" ht="24.15" customHeight="1">
      <c r="A323" s="37"/>
      <c r="B323" s="38"/>
      <c r="C323" s="218" t="s">
        <v>365</v>
      </c>
      <c r="D323" s="218" t="s">
        <v>142</v>
      </c>
      <c r="E323" s="219" t="s">
        <v>482</v>
      </c>
      <c r="F323" s="220" t="s">
        <v>483</v>
      </c>
      <c r="G323" s="221" t="s">
        <v>149</v>
      </c>
      <c r="H323" s="222">
        <v>25</v>
      </c>
      <c r="I323" s="223"/>
      <c r="J323" s="224">
        <f>ROUND(I323*H323,2)</f>
        <v>0</v>
      </c>
      <c r="K323" s="225"/>
      <c r="L323" s="43"/>
      <c r="M323" s="226" t="s">
        <v>1</v>
      </c>
      <c r="N323" s="227" t="s">
        <v>37</v>
      </c>
      <c r="O323" s="90"/>
      <c r="P323" s="228">
        <f>O323*H323</f>
        <v>0</v>
      </c>
      <c r="Q323" s="228">
        <v>0</v>
      </c>
      <c r="R323" s="228">
        <f>Q323*H323</f>
        <v>0</v>
      </c>
      <c r="S323" s="228">
        <v>0</v>
      </c>
      <c r="T323" s="229">
        <f>S323*H323</f>
        <v>0</v>
      </c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R323" s="230" t="s">
        <v>146</v>
      </c>
      <c r="AT323" s="230" t="s">
        <v>142</v>
      </c>
      <c r="AU323" s="230" t="s">
        <v>82</v>
      </c>
      <c r="AY323" s="16" t="s">
        <v>139</v>
      </c>
      <c r="BE323" s="231">
        <f>IF(N323="základní",J323,0)</f>
        <v>0</v>
      </c>
      <c r="BF323" s="231">
        <f>IF(N323="snížená",J323,0)</f>
        <v>0</v>
      </c>
      <c r="BG323" s="231">
        <f>IF(N323="zákl. přenesená",J323,0)</f>
        <v>0</v>
      </c>
      <c r="BH323" s="231">
        <f>IF(N323="sníž. přenesená",J323,0)</f>
        <v>0</v>
      </c>
      <c r="BI323" s="231">
        <f>IF(N323="nulová",J323,0)</f>
        <v>0</v>
      </c>
      <c r="BJ323" s="16" t="s">
        <v>80</v>
      </c>
      <c r="BK323" s="231">
        <f>ROUND(I323*H323,2)</f>
        <v>0</v>
      </c>
      <c r="BL323" s="16" t="s">
        <v>146</v>
      </c>
      <c r="BM323" s="230" t="s">
        <v>484</v>
      </c>
    </row>
    <row r="324" s="2" customFormat="1" ht="24.15" customHeight="1">
      <c r="A324" s="37"/>
      <c r="B324" s="38"/>
      <c r="C324" s="260" t="s">
        <v>485</v>
      </c>
      <c r="D324" s="260" t="s">
        <v>278</v>
      </c>
      <c r="E324" s="261" t="s">
        <v>486</v>
      </c>
      <c r="F324" s="262" t="s">
        <v>487</v>
      </c>
      <c r="G324" s="263" t="s">
        <v>149</v>
      </c>
      <c r="H324" s="264">
        <v>25</v>
      </c>
      <c r="I324" s="265"/>
      <c r="J324" s="266">
        <f>ROUND(I324*H324,2)</f>
        <v>0</v>
      </c>
      <c r="K324" s="267"/>
      <c r="L324" s="268"/>
      <c r="M324" s="269" t="s">
        <v>1</v>
      </c>
      <c r="N324" s="270" t="s">
        <v>37</v>
      </c>
      <c r="O324" s="90"/>
      <c r="P324" s="228">
        <f>O324*H324</f>
        <v>0</v>
      </c>
      <c r="Q324" s="228">
        <v>0</v>
      </c>
      <c r="R324" s="228">
        <f>Q324*H324</f>
        <v>0</v>
      </c>
      <c r="S324" s="228">
        <v>0</v>
      </c>
      <c r="T324" s="229">
        <f>S324*H324</f>
        <v>0</v>
      </c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R324" s="230" t="s">
        <v>159</v>
      </c>
      <c r="AT324" s="230" t="s">
        <v>278</v>
      </c>
      <c r="AU324" s="230" t="s">
        <v>82</v>
      </c>
      <c r="AY324" s="16" t="s">
        <v>139</v>
      </c>
      <c r="BE324" s="231">
        <f>IF(N324="základní",J324,0)</f>
        <v>0</v>
      </c>
      <c r="BF324" s="231">
        <f>IF(N324="snížená",J324,0)</f>
        <v>0</v>
      </c>
      <c r="BG324" s="231">
        <f>IF(N324="zákl. přenesená",J324,0)</f>
        <v>0</v>
      </c>
      <c r="BH324" s="231">
        <f>IF(N324="sníž. přenesená",J324,0)</f>
        <v>0</v>
      </c>
      <c r="BI324" s="231">
        <f>IF(N324="nulová",J324,0)</f>
        <v>0</v>
      </c>
      <c r="BJ324" s="16" t="s">
        <v>80</v>
      </c>
      <c r="BK324" s="231">
        <f>ROUND(I324*H324,2)</f>
        <v>0</v>
      </c>
      <c r="BL324" s="16" t="s">
        <v>146</v>
      </c>
      <c r="BM324" s="230" t="s">
        <v>488</v>
      </c>
    </row>
    <row r="325" s="2" customFormat="1" ht="37.8" customHeight="1">
      <c r="A325" s="37"/>
      <c r="B325" s="38"/>
      <c r="C325" s="218" t="s">
        <v>369</v>
      </c>
      <c r="D325" s="218" t="s">
        <v>142</v>
      </c>
      <c r="E325" s="219" t="s">
        <v>489</v>
      </c>
      <c r="F325" s="220" t="s">
        <v>490</v>
      </c>
      <c r="G325" s="221" t="s">
        <v>149</v>
      </c>
      <c r="H325" s="222">
        <v>13</v>
      </c>
      <c r="I325" s="223"/>
      <c r="J325" s="224">
        <f>ROUND(I325*H325,2)</f>
        <v>0</v>
      </c>
      <c r="K325" s="225"/>
      <c r="L325" s="43"/>
      <c r="M325" s="226" t="s">
        <v>1</v>
      </c>
      <c r="N325" s="227" t="s">
        <v>37</v>
      </c>
      <c r="O325" s="90"/>
      <c r="P325" s="228">
        <f>O325*H325</f>
        <v>0</v>
      </c>
      <c r="Q325" s="228">
        <v>0</v>
      </c>
      <c r="R325" s="228">
        <f>Q325*H325</f>
        <v>0</v>
      </c>
      <c r="S325" s="228">
        <v>0</v>
      </c>
      <c r="T325" s="229">
        <f>S325*H325</f>
        <v>0</v>
      </c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R325" s="230" t="s">
        <v>146</v>
      </c>
      <c r="AT325" s="230" t="s">
        <v>142</v>
      </c>
      <c r="AU325" s="230" t="s">
        <v>82</v>
      </c>
      <c r="AY325" s="16" t="s">
        <v>139</v>
      </c>
      <c r="BE325" s="231">
        <f>IF(N325="základní",J325,0)</f>
        <v>0</v>
      </c>
      <c r="BF325" s="231">
        <f>IF(N325="snížená",J325,0)</f>
        <v>0</v>
      </c>
      <c r="BG325" s="231">
        <f>IF(N325="zákl. přenesená",J325,0)</f>
        <v>0</v>
      </c>
      <c r="BH325" s="231">
        <f>IF(N325="sníž. přenesená",J325,0)</f>
        <v>0</v>
      </c>
      <c r="BI325" s="231">
        <f>IF(N325="nulová",J325,0)</f>
        <v>0</v>
      </c>
      <c r="BJ325" s="16" t="s">
        <v>80</v>
      </c>
      <c r="BK325" s="231">
        <f>ROUND(I325*H325,2)</f>
        <v>0</v>
      </c>
      <c r="BL325" s="16" t="s">
        <v>146</v>
      </c>
      <c r="BM325" s="230" t="s">
        <v>491</v>
      </c>
    </row>
    <row r="326" s="13" customFormat="1">
      <c r="A326" s="13"/>
      <c r="B326" s="237"/>
      <c r="C326" s="238"/>
      <c r="D326" s="239" t="s">
        <v>214</v>
      </c>
      <c r="E326" s="240" t="s">
        <v>1</v>
      </c>
      <c r="F326" s="241" t="s">
        <v>492</v>
      </c>
      <c r="G326" s="238"/>
      <c r="H326" s="242">
        <v>13</v>
      </c>
      <c r="I326" s="243"/>
      <c r="J326" s="238"/>
      <c r="K326" s="238"/>
      <c r="L326" s="244"/>
      <c r="M326" s="245"/>
      <c r="N326" s="246"/>
      <c r="O326" s="246"/>
      <c r="P326" s="246"/>
      <c r="Q326" s="246"/>
      <c r="R326" s="246"/>
      <c r="S326" s="246"/>
      <c r="T326" s="247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248" t="s">
        <v>214</v>
      </c>
      <c r="AU326" s="248" t="s">
        <v>82</v>
      </c>
      <c r="AV326" s="13" t="s">
        <v>82</v>
      </c>
      <c r="AW326" s="13" t="s">
        <v>216</v>
      </c>
      <c r="AX326" s="13" t="s">
        <v>72</v>
      </c>
      <c r="AY326" s="248" t="s">
        <v>139</v>
      </c>
    </row>
    <row r="327" s="14" customFormat="1">
      <c r="A327" s="14"/>
      <c r="B327" s="249"/>
      <c r="C327" s="250"/>
      <c r="D327" s="239" t="s">
        <v>214</v>
      </c>
      <c r="E327" s="251" t="s">
        <v>1</v>
      </c>
      <c r="F327" s="252" t="s">
        <v>217</v>
      </c>
      <c r="G327" s="250"/>
      <c r="H327" s="253">
        <v>13</v>
      </c>
      <c r="I327" s="254"/>
      <c r="J327" s="250"/>
      <c r="K327" s="250"/>
      <c r="L327" s="255"/>
      <c r="M327" s="256"/>
      <c r="N327" s="257"/>
      <c r="O327" s="257"/>
      <c r="P327" s="257"/>
      <c r="Q327" s="257"/>
      <c r="R327" s="257"/>
      <c r="S327" s="257"/>
      <c r="T327" s="258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T327" s="259" t="s">
        <v>214</v>
      </c>
      <c r="AU327" s="259" t="s">
        <v>82</v>
      </c>
      <c r="AV327" s="14" t="s">
        <v>146</v>
      </c>
      <c r="AW327" s="14" t="s">
        <v>216</v>
      </c>
      <c r="AX327" s="14" t="s">
        <v>80</v>
      </c>
      <c r="AY327" s="259" t="s">
        <v>139</v>
      </c>
    </row>
    <row r="328" s="2" customFormat="1" ht="24.15" customHeight="1">
      <c r="A328" s="37"/>
      <c r="B328" s="38"/>
      <c r="C328" s="218" t="s">
        <v>493</v>
      </c>
      <c r="D328" s="218" t="s">
        <v>142</v>
      </c>
      <c r="E328" s="219" t="s">
        <v>494</v>
      </c>
      <c r="F328" s="220" t="s">
        <v>495</v>
      </c>
      <c r="G328" s="221" t="s">
        <v>149</v>
      </c>
      <c r="H328" s="222">
        <v>25</v>
      </c>
      <c r="I328" s="223"/>
      <c r="J328" s="224">
        <f>ROUND(I328*H328,2)</f>
        <v>0</v>
      </c>
      <c r="K328" s="225"/>
      <c r="L328" s="43"/>
      <c r="M328" s="226" t="s">
        <v>1</v>
      </c>
      <c r="N328" s="227" t="s">
        <v>37</v>
      </c>
      <c r="O328" s="90"/>
      <c r="P328" s="228">
        <f>O328*H328</f>
        <v>0</v>
      </c>
      <c r="Q328" s="228">
        <v>0</v>
      </c>
      <c r="R328" s="228">
        <f>Q328*H328</f>
        <v>0</v>
      </c>
      <c r="S328" s="228">
        <v>0</v>
      </c>
      <c r="T328" s="229">
        <f>S328*H328</f>
        <v>0</v>
      </c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R328" s="230" t="s">
        <v>146</v>
      </c>
      <c r="AT328" s="230" t="s">
        <v>142</v>
      </c>
      <c r="AU328" s="230" t="s">
        <v>82</v>
      </c>
      <c r="AY328" s="16" t="s">
        <v>139</v>
      </c>
      <c r="BE328" s="231">
        <f>IF(N328="základní",J328,0)</f>
        <v>0</v>
      </c>
      <c r="BF328" s="231">
        <f>IF(N328="snížená",J328,0)</f>
        <v>0</v>
      </c>
      <c r="BG328" s="231">
        <f>IF(N328="zákl. přenesená",J328,0)</f>
        <v>0</v>
      </c>
      <c r="BH328" s="231">
        <f>IF(N328="sníž. přenesená",J328,0)</f>
        <v>0</v>
      </c>
      <c r="BI328" s="231">
        <f>IF(N328="nulová",J328,0)</f>
        <v>0</v>
      </c>
      <c r="BJ328" s="16" t="s">
        <v>80</v>
      </c>
      <c r="BK328" s="231">
        <f>ROUND(I328*H328,2)</f>
        <v>0</v>
      </c>
      <c r="BL328" s="16" t="s">
        <v>146</v>
      </c>
      <c r="BM328" s="230" t="s">
        <v>496</v>
      </c>
    </row>
    <row r="329" s="2" customFormat="1" ht="16.5" customHeight="1">
      <c r="A329" s="37"/>
      <c r="B329" s="38"/>
      <c r="C329" s="260" t="s">
        <v>372</v>
      </c>
      <c r="D329" s="260" t="s">
        <v>278</v>
      </c>
      <c r="E329" s="261" t="s">
        <v>497</v>
      </c>
      <c r="F329" s="262" t="s">
        <v>498</v>
      </c>
      <c r="G329" s="263" t="s">
        <v>149</v>
      </c>
      <c r="H329" s="264">
        <v>24</v>
      </c>
      <c r="I329" s="265"/>
      <c r="J329" s="266">
        <f>ROUND(I329*H329,2)</f>
        <v>0</v>
      </c>
      <c r="K329" s="267"/>
      <c r="L329" s="268"/>
      <c r="M329" s="269" t="s">
        <v>1</v>
      </c>
      <c r="N329" s="270" t="s">
        <v>37</v>
      </c>
      <c r="O329" s="90"/>
      <c r="P329" s="228">
        <f>O329*H329</f>
        <v>0</v>
      </c>
      <c r="Q329" s="228">
        <v>0</v>
      </c>
      <c r="R329" s="228">
        <f>Q329*H329</f>
        <v>0</v>
      </c>
      <c r="S329" s="228">
        <v>0</v>
      </c>
      <c r="T329" s="229">
        <f>S329*H329</f>
        <v>0</v>
      </c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  <c r="AE329" s="37"/>
      <c r="AR329" s="230" t="s">
        <v>159</v>
      </c>
      <c r="AT329" s="230" t="s">
        <v>278</v>
      </c>
      <c r="AU329" s="230" t="s">
        <v>82</v>
      </c>
      <c r="AY329" s="16" t="s">
        <v>139</v>
      </c>
      <c r="BE329" s="231">
        <f>IF(N329="základní",J329,0)</f>
        <v>0</v>
      </c>
      <c r="BF329" s="231">
        <f>IF(N329="snížená",J329,0)</f>
        <v>0</v>
      </c>
      <c r="BG329" s="231">
        <f>IF(N329="zákl. přenesená",J329,0)</f>
        <v>0</v>
      </c>
      <c r="BH329" s="231">
        <f>IF(N329="sníž. přenesená",J329,0)</f>
        <v>0</v>
      </c>
      <c r="BI329" s="231">
        <f>IF(N329="nulová",J329,0)</f>
        <v>0</v>
      </c>
      <c r="BJ329" s="16" t="s">
        <v>80</v>
      </c>
      <c r="BK329" s="231">
        <f>ROUND(I329*H329,2)</f>
        <v>0</v>
      </c>
      <c r="BL329" s="16" t="s">
        <v>146</v>
      </c>
      <c r="BM329" s="230" t="s">
        <v>499</v>
      </c>
    </row>
    <row r="330" s="2" customFormat="1" ht="24.15" customHeight="1">
      <c r="A330" s="37"/>
      <c r="B330" s="38"/>
      <c r="C330" s="260" t="s">
        <v>500</v>
      </c>
      <c r="D330" s="260" t="s">
        <v>278</v>
      </c>
      <c r="E330" s="261" t="s">
        <v>501</v>
      </c>
      <c r="F330" s="262" t="s">
        <v>502</v>
      </c>
      <c r="G330" s="263" t="s">
        <v>149</v>
      </c>
      <c r="H330" s="264">
        <v>1</v>
      </c>
      <c r="I330" s="265"/>
      <c r="J330" s="266">
        <f>ROUND(I330*H330,2)</f>
        <v>0</v>
      </c>
      <c r="K330" s="267"/>
      <c r="L330" s="268"/>
      <c r="M330" s="269" t="s">
        <v>1</v>
      </c>
      <c r="N330" s="270" t="s">
        <v>37</v>
      </c>
      <c r="O330" s="90"/>
      <c r="P330" s="228">
        <f>O330*H330</f>
        <v>0</v>
      </c>
      <c r="Q330" s="228">
        <v>0</v>
      </c>
      <c r="R330" s="228">
        <f>Q330*H330</f>
        <v>0</v>
      </c>
      <c r="S330" s="228">
        <v>0</v>
      </c>
      <c r="T330" s="229">
        <f>S330*H330</f>
        <v>0</v>
      </c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  <c r="AE330" s="37"/>
      <c r="AR330" s="230" t="s">
        <v>159</v>
      </c>
      <c r="AT330" s="230" t="s">
        <v>278</v>
      </c>
      <c r="AU330" s="230" t="s">
        <v>82</v>
      </c>
      <c r="AY330" s="16" t="s">
        <v>139</v>
      </c>
      <c r="BE330" s="231">
        <f>IF(N330="základní",J330,0)</f>
        <v>0</v>
      </c>
      <c r="BF330" s="231">
        <f>IF(N330="snížená",J330,0)</f>
        <v>0</v>
      </c>
      <c r="BG330" s="231">
        <f>IF(N330="zákl. přenesená",J330,0)</f>
        <v>0</v>
      </c>
      <c r="BH330" s="231">
        <f>IF(N330="sníž. přenesená",J330,0)</f>
        <v>0</v>
      </c>
      <c r="BI330" s="231">
        <f>IF(N330="nulová",J330,0)</f>
        <v>0</v>
      </c>
      <c r="BJ330" s="16" t="s">
        <v>80</v>
      </c>
      <c r="BK330" s="231">
        <f>ROUND(I330*H330,2)</f>
        <v>0</v>
      </c>
      <c r="BL330" s="16" t="s">
        <v>146</v>
      </c>
      <c r="BM330" s="230" t="s">
        <v>503</v>
      </c>
    </row>
    <row r="331" s="2" customFormat="1" ht="16.5" customHeight="1">
      <c r="A331" s="37"/>
      <c r="B331" s="38"/>
      <c r="C331" s="260" t="s">
        <v>377</v>
      </c>
      <c r="D331" s="260" t="s">
        <v>278</v>
      </c>
      <c r="E331" s="261" t="s">
        <v>504</v>
      </c>
      <c r="F331" s="262" t="s">
        <v>505</v>
      </c>
      <c r="G331" s="263" t="s">
        <v>149</v>
      </c>
      <c r="H331" s="264">
        <v>25</v>
      </c>
      <c r="I331" s="265"/>
      <c r="J331" s="266">
        <f>ROUND(I331*H331,2)</f>
        <v>0</v>
      </c>
      <c r="K331" s="267"/>
      <c r="L331" s="268"/>
      <c r="M331" s="269" t="s">
        <v>1</v>
      </c>
      <c r="N331" s="270" t="s">
        <v>37</v>
      </c>
      <c r="O331" s="90"/>
      <c r="P331" s="228">
        <f>O331*H331</f>
        <v>0</v>
      </c>
      <c r="Q331" s="228">
        <v>0</v>
      </c>
      <c r="R331" s="228">
        <f>Q331*H331</f>
        <v>0</v>
      </c>
      <c r="S331" s="228">
        <v>0</v>
      </c>
      <c r="T331" s="229">
        <f>S331*H331</f>
        <v>0</v>
      </c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  <c r="AE331" s="37"/>
      <c r="AR331" s="230" t="s">
        <v>159</v>
      </c>
      <c r="AT331" s="230" t="s">
        <v>278</v>
      </c>
      <c r="AU331" s="230" t="s">
        <v>82</v>
      </c>
      <c r="AY331" s="16" t="s">
        <v>139</v>
      </c>
      <c r="BE331" s="231">
        <f>IF(N331="základní",J331,0)</f>
        <v>0</v>
      </c>
      <c r="BF331" s="231">
        <f>IF(N331="snížená",J331,0)</f>
        <v>0</v>
      </c>
      <c r="BG331" s="231">
        <f>IF(N331="zákl. přenesená",J331,0)</f>
        <v>0</v>
      </c>
      <c r="BH331" s="231">
        <f>IF(N331="sníž. přenesená",J331,0)</f>
        <v>0</v>
      </c>
      <c r="BI331" s="231">
        <f>IF(N331="nulová",J331,0)</f>
        <v>0</v>
      </c>
      <c r="BJ331" s="16" t="s">
        <v>80</v>
      </c>
      <c r="BK331" s="231">
        <f>ROUND(I331*H331,2)</f>
        <v>0</v>
      </c>
      <c r="BL331" s="16" t="s">
        <v>146</v>
      </c>
      <c r="BM331" s="230" t="s">
        <v>506</v>
      </c>
    </row>
    <row r="332" s="2" customFormat="1" ht="16.5" customHeight="1">
      <c r="A332" s="37"/>
      <c r="B332" s="38"/>
      <c r="C332" s="218" t="s">
        <v>507</v>
      </c>
      <c r="D332" s="218" t="s">
        <v>142</v>
      </c>
      <c r="E332" s="219" t="s">
        <v>508</v>
      </c>
      <c r="F332" s="220" t="s">
        <v>509</v>
      </c>
      <c r="G332" s="221" t="s">
        <v>149</v>
      </c>
      <c r="H332" s="222">
        <v>1</v>
      </c>
      <c r="I332" s="223"/>
      <c r="J332" s="224">
        <f>ROUND(I332*H332,2)</f>
        <v>0</v>
      </c>
      <c r="K332" s="225"/>
      <c r="L332" s="43"/>
      <c r="M332" s="226" t="s">
        <v>1</v>
      </c>
      <c r="N332" s="227" t="s">
        <v>37</v>
      </c>
      <c r="O332" s="90"/>
      <c r="P332" s="228">
        <f>O332*H332</f>
        <v>0</v>
      </c>
      <c r="Q332" s="228">
        <v>0</v>
      </c>
      <c r="R332" s="228">
        <f>Q332*H332</f>
        <v>0</v>
      </c>
      <c r="S332" s="228">
        <v>0</v>
      </c>
      <c r="T332" s="229">
        <f>S332*H332</f>
        <v>0</v>
      </c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R332" s="230" t="s">
        <v>146</v>
      </c>
      <c r="AT332" s="230" t="s">
        <v>142</v>
      </c>
      <c r="AU332" s="230" t="s">
        <v>82</v>
      </c>
      <c r="AY332" s="16" t="s">
        <v>139</v>
      </c>
      <c r="BE332" s="231">
        <f>IF(N332="základní",J332,0)</f>
        <v>0</v>
      </c>
      <c r="BF332" s="231">
        <f>IF(N332="snížená",J332,0)</f>
        <v>0</v>
      </c>
      <c r="BG332" s="231">
        <f>IF(N332="zákl. přenesená",J332,0)</f>
        <v>0</v>
      </c>
      <c r="BH332" s="231">
        <f>IF(N332="sníž. přenesená",J332,0)</f>
        <v>0</v>
      </c>
      <c r="BI332" s="231">
        <f>IF(N332="nulová",J332,0)</f>
        <v>0</v>
      </c>
      <c r="BJ332" s="16" t="s">
        <v>80</v>
      </c>
      <c r="BK332" s="231">
        <f>ROUND(I332*H332,2)</f>
        <v>0</v>
      </c>
      <c r="BL332" s="16" t="s">
        <v>146</v>
      </c>
      <c r="BM332" s="230" t="s">
        <v>510</v>
      </c>
    </row>
    <row r="333" s="12" customFormat="1" ht="22.8" customHeight="1">
      <c r="A333" s="12"/>
      <c r="B333" s="202"/>
      <c r="C333" s="203"/>
      <c r="D333" s="204" t="s">
        <v>71</v>
      </c>
      <c r="E333" s="216" t="s">
        <v>140</v>
      </c>
      <c r="F333" s="216" t="s">
        <v>141</v>
      </c>
      <c r="G333" s="203"/>
      <c r="H333" s="203"/>
      <c r="I333" s="206"/>
      <c r="J333" s="217">
        <f>BK333</f>
        <v>0</v>
      </c>
      <c r="K333" s="203"/>
      <c r="L333" s="208"/>
      <c r="M333" s="209"/>
      <c r="N333" s="210"/>
      <c r="O333" s="210"/>
      <c r="P333" s="211">
        <f>SUM(P334:P384)</f>
        <v>0</v>
      </c>
      <c r="Q333" s="210"/>
      <c r="R333" s="211">
        <f>SUM(R334:R384)</f>
        <v>0</v>
      </c>
      <c r="S333" s="210"/>
      <c r="T333" s="212">
        <f>SUM(T334:T384)</f>
        <v>0</v>
      </c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R333" s="213" t="s">
        <v>80</v>
      </c>
      <c r="AT333" s="214" t="s">
        <v>71</v>
      </c>
      <c r="AU333" s="214" t="s">
        <v>80</v>
      </c>
      <c r="AY333" s="213" t="s">
        <v>139</v>
      </c>
      <c r="BK333" s="215">
        <f>SUM(BK334:BK384)</f>
        <v>0</v>
      </c>
    </row>
    <row r="334" s="2" customFormat="1" ht="24.15" customHeight="1">
      <c r="A334" s="37"/>
      <c r="B334" s="38"/>
      <c r="C334" s="218" t="s">
        <v>380</v>
      </c>
      <c r="D334" s="218" t="s">
        <v>142</v>
      </c>
      <c r="E334" s="219" t="s">
        <v>511</v>
      </c>
      <c r="F334" s="220" t="s">
        <v>512</v>
      </c>
      <c r="G334" s="221" t="s">
        <v>149</v>
      </c>
      <c r="H334" s="222">
        <v>8</v>
      </c>
      <c r="I334" s="223"/>
      <c r="J334" s="224">
        <f>ROUND(I334*H334,2)</f>
        <v>0</v>
      </c>
      <c r="K334" s="225"/>
      <c r="L334" s="43"/>
      <c r="M334" s="226" t="s">
        <v>1</v>
      </c>
      <c r="N334" s="227" t="s">
        <v>37</v>
      </c>
      <c r="O334" s="90"/>
      <c r="P334" s="228">
        <f>O334*H334</f>
        <v>0</v>
      </c>
      <c r="Q334" s="228">
        <v>0</v>
      </c>
      <c r="R334" s="228">
        <f>Q334*H334</f>
        <v>0</v>
      </c>
      <c r="S334" s="228">
        <v>0</v>
      </c>
      <c r="T334" s="229">
        <f>S334*H334</f>
        <v>0</v>
      </c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  <c r="AE334" s="37"/>
      <c r="AR334" s="230" t="s">
        <v>146</v>
      </c>
      <c r="AT334" s="230" t="s">
        <v>142</v>
      </c>
      <c r="AU334" s="230" t="s">
        <v>82</v>
      </c>
      <c r="AY334" s="16" t="s">
        <v>139</v>
      </c>
      <c r="BE334" s="231">
        <f>IF(N334="základní",J334,0)</f>
        <v>0</v>
      </c>
      <c r="BF334" s="231">
        <f>IF(N334="snížená",J334,0)</f>
        <v>0</v>
      </c>
      <c r="BG334" s="231">
        <f>IF(N334="zákl. přenesená",J334,0)</f>
        <v>0</v>
      </c>
      <c r="BH334" s="231">
        <f>IF(N334="sníž. přenesená",J334,0)</f>
        <v>0</v>
      </c>
      <c r="BI334" s="231">
        <f>IF(N334="nulová",J334,0)</f>
        <v>0</v>
      </c>
      <c r="BJ334" s="16" t="s">
        <v>80</v>
      </c>
      <c r="BK334" s="231">
        <f>ROUND(I334*H334,2)</f>
        <v>0</v>
      </c>
      <c r="BL334" s="16" t="s">
        <v>146</v>
      </c>
      <c r="BM334" s="230" t="s">
        <v>513</v>
      </c>
    </row>
    <row r="335" s="2" customFormat="1" ht="16.5" customHeight="1">
      <c r="A335" s="37"/>
      <c r="B335" s="38"/>
      <c r="C335" s="260" t="s">
        <v>514</v>
      </c>
      <c r="D335" s="260" t="s">
        <v>278</v>
      </c>
      <c r="E335" s="261" t="s">
        <v>515</v>
      </c>
      <c r="F335" s="262" t="s">
        <v>516</v>
      </c>
      <c r="G335" s="263" t="s">
        <v>149</v>
      </c>
      <c r="H335" s="264">
        <v>1</v>
      </c>
      <c r="I335" s="265"/>
      <c r="J335" s="266">
        <f>ROUND(I335*H335,2)</f>
        <v>0</v>
      </c>
      <c r="K335" s="267"/>
      <c r="L335" s="268"/>
      <c r="M335" s="269" t="s">
        <v>1</v>
      </c>
      <c r="N335" s="270" t="s">
        <v>37</v>
      </c>
      <c r="O335" s="90"/>
      <c r="P335" s="228">
        <f>O335*H335</f>
        <v>0</v>
      </c>
      <c r="Q335" s="228">
        <v>0</v>
      </c>
      <c r="R335" s="228">
        <f>Q335*H335</f>
        <v>0</v>
      </c>
      <c r="S335" s="228">
        <v>0</v>
      </c>
      <c r="T335" s="229">
        <f>S335*H335</f>
        <v>0</v>
      </c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  <c r="AE335" s="37"/>
      <c r="AR335" s="230" t="s">
        <v>159</v>
      </c>
      <c r="AT335" s="230" t="s">
        <v>278</v>
      </c>
      <c r="AU335" s="230" t="s">
        <v>82</v>
      </c>
      <c r="AY335" s="16" t="s">
        <v>139</v>
      </c>
      <c r="BE335" s="231">
        <f>IF(N335="základní",J335,0)</f>
        <v>0</v>
      </c>
      <c r="BF335" s="231">
        <f>IF(N335="snížená",J335,0)</f>
        <v>0</v>
      </c>
      <c r="BG335" s="231">
        <f>IF(N335="zákl. přenesená",J335,0)</f>
        <v>0</v>
      </c>
      <c r="BH335" s="231">
        <f>IF(N335="sníž. přenesená",J335,0)</f>
        <v>0</v>
      </c>
      <c r="BI335" s="231">
        <f>IF(N335="nulová",J335,0)</f>
        <v>0</v>
      </c>
      <c r="BJ335" s="16" t="s">
        <v>80</v>
      </c>
      <c r="BK335" s="231">
        <f>ROUND(I335*H335,2)</f>
        <v>0</v>
      </c>
      <c r="BL335" s="16" t="s">
        <v>146</v>
      </c>
      <c r="BM335" s="230" t="s">
        <v>517</v>
      </c>
    </row>
    <row r="336" s="13" customFormat="1">
      <c r="A336" s="13"/>
      <c r="B336" s="237"/>
      <c r="C336" s="238"/>
      <c r="D336" s="239" t="s">
        <v>214</v>
      </c>
      <c r="E336" s="240" t="s">
        <v>1</v>
      </c>
      <c r="F336" s="241" t="s">
        <v>518</v>
      </c>
      <c r="G336" s="238"/>
      <c r="H336" s="242">
        <v>1</v>
      </c>
      <c r="I336" s="243"/>
      <c r="J336" s="238"/>
      <c r="K336" s="238"/>
      <c r="L336" s="244"/>
      <c r="M336" s="245"/>
      <c r="N336" s="246"/>
      <c r="O336" s="246"/>
      <c r="P336" s="246"/>
      <c r="Q336" s="246"/>
      <c r="R336" s="246"/>
      <c r="S336" s="246"/>
      <c r="T336" s="247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248" t="s">
        <v>214</v>
      </c>
      <c r="AU336" s="248" t="s">
        <v>82</v>
      </c>
      <c r="AV336" s="13" t="s">
        <v>82</v>
      </c>
      <c r="AW336" s="13" t="s">
        <v>216</v>
      </c>
      <c r="AX336" s="13" t="s">
        <v>72</v>
      </c>
      <c r="AY336" s="248" t="s">
        <v>139</v>
      </c>
    </row>
    <row r="337" s="14" customFormat="1">
      <c r="A337" s="14"/>
      <c r="B337" s="249"/>
      <c r="C337" s="250"/>
      <c r="D337" s="239" t="s">
        <v>214</v>
      </c>
      <c r="E337" s="251" t="s">
        <v>1</v>
      </c>
      <c r="F337" s="252" t="s">
        <v>217</v>
      </c>
      <c r="G337" s="250"/>
      <c r="H337" s="253">
        <v>1</v>
      </c>
      <c r="I337" s="254"/>
      <c r="J337" s="250"/>
      <c r="K337" s="250"/>
      <c r="L337" s="255"/>
      <c r="M337" s="256"/>
      <c r="N337" s="257"/>
      <c r="O337" s="257"/>
      <c r="P337" s="257"/>
      <c r="Q337" s="257"/>
      <c r="R337" s="257"/>
      <c r="S337" s="257"/>
      <c r="T337" s="258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T337" s="259" t="s">
        <v>214</v>
      </c>
      <c r="AU337" s="259" t="s">
        <v>82</v>
      </c>
      <c r="AV337" s="14" t="s">
        <v>146</v>
      </c>
      <c r="AW337" s="14" t="s">
        <v>216</v>
      </c>
      <c r="AX337" s="14" t="s">
        <v>80</v>
      </c>
      <c r="AY337" s="259" t="s">
        <v>139</v>
      </c>
    </row>
    <row r="338" s="2" customFormat="1" ht="16.5" customHeight="1">
      <c r="A338" s="37"/>
      <c r="B338" s="38"/>
      <c r="C338" s="260" t="s">
        <v>384</v>
      </c>
      <c r="D338" s="260" t="s">
        <v>278</v>
      </c>
      <c r="E338" s="261" t="s">
        <v>519</v>
      </c>
      <c r="F338" s="262" t="s">
        <v>520</v>
      </c>
      <c r="G338" s="263" t="s">
        <v>149</v>
      </c>
      <c r="H338" s="264">
        <v>1</v>
      </c>
      <c r="I338" s="265"/>
      <c r="J338" s="266">
        <f>ROUND(I338*H338,2)</f>
        <v>0</v>
      </c>
      <c r="K338" s="267"/>
      <c r="L338" s="268"/>
      <c r="M338" s="269" t="s">
        <v>1</v>
      </c>
      <c r="N338" s="270" t="s">
        <v>37</v>
      </c>
      <c r="O338" s="90"/>
      <c r="P338" s="228">
        <f>O338*H338</f>
        <v>0</v>
      </c>
      <c r="Q338" s="228">
        <v>0</v>
      </c>
      <c r="R338" s="228">
        <f>Q338*H338</f>
        <v>0</v>
      </c>
      <c r="S338" s="228">
        <v>0</v>
      </c>
      <c r="T338" s="229">
        <f>S338*H338</f>
        <v>0</v>
      </c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R338" s="230" t="s">
        <v>159</v>
      </c>
      <c r="AT338" s="230" t="s">
        <v>278</v>
      </c>
      <c r="AU338" s="230" t="s">
        <v>82</v>
      </c>
      <c r="AY338" s="16" t="s">
        <v>139</v>
      </c>
      <c r="BE338" s="231">
        <f>IF(N338="základní",J338,0)</f>
        <v>0</v>
      </c>
      <c r="BF338" s="231">
        <f>IF(N338="snížená",J338,0)</f>
        <v>0</v>
      </c>
      <c r="BG338" s="231">
        <f>IF(N338="zákl. přenesená",J338,0)</f>
        <v>0</v>
      </c>
      <c r="BH338" s="231">
        <f>IF(N338="sníž. přenesená",J338,0)</f>
        <v>0</v>
      </c>
      <c r="BI338" s="231">
        <f>IF(N338="nulová",J338,0)</f>
        <v>0</v>
      </c>
      <c r="BJ338" s="16" t="s">
        <v>80</v>
      </c>
      <c r="BK338" s="231">
        <f>ROUND(I338*H338,2)</f>
        <v>0</v>
      </c>
      <c r="BL338" s="16" t="s">
        <v>146</v>
      </c>
      <c r="BM338" s="230" t="s">
        <v>521</v>
      </c>
    </row>
    <row r="339" s="13" customFormat="1">
      <c r="A339" s="13"/>
      <c r="B339" s="237"/>
      <c r="C339" s="238"/>
      <c r="D339" s="239" t="s">
        <v>214</v>
      </c>
      <c r="E339" s="240" t="s">
        <v>1</v>
      </c>
      <c r="F339" s="241" t="s">
        <v>522</v>
      </c>
      <c r="G339" s="238"/>
      <c r="H339" s="242">
        <v>1</v>
      </c>
      <c r="I339" s="243"/>
      <c r="J339" s="238"/>
      <c r="K339" s="238"/>
      <c r="L339" s="244"/>
      <c r="M339" s="245"/>
      <c r="N339" s="246"/>
      <c r="O339" s="246"/>
      <c r="P339" s="246"/>
      <c r="Q339" s="246"/>
      <c r="R339" s="246"/>
      <c r="S339" s="246"/>
      <c r="T339" s="247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48" t="s">
        <v>214</v>
      </c>
      <c r="AU339" s="248" t="s">
        <v>82</v>
      </c>
      <c r="AV339" s="13" t="s">
        <v>82</v>
      </c>
      <c r="AW339" s="13" t="s">
        <v>216</v>
      </c>
      <c r="AX339" s="13" t="s">
        <v>72</v>
      </c>
      <c r="AY339" s="248" t="s">
        <v>139</v>
      </c>
    </row>
    <row r="340" s="14" customFormat="1">
      <c r="A340" s="14"/>
      <c r="B340" s="249"/>
      <c r="C340" s="250"/>
      <c r="D340" s="239" t="s">
        <v>214</v>
      </c>
      <c r="E340" s="251" t="s">
        <v>1</v>
      </c>
      <c r="F340" s="252" t="s">
        <v>217</v>
      </c>
      <c r="G340" s="250"/>
      <c r="H340" s="253">
        <v>1</v>
      </c>
      <c r="I340" s="254"/>
      <c r="J340" s="250"/>
      <c r="K340" s="250"/>
      <c r="L340" s="255"/>
      <c r="M340" s="256"/>
      <c r="N340" s="257"/>
      <c r="O340" s="257"/>
      <c r="P340" s="257"/>
      <c r="Q340" s="257"/>
      <c r="R340" s="257"/>
      <c r="S340" s="257"/>
      <c r="T340" s="258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T340" s="259" t="s">
        <v>214</v>
      </c>
      <c r="AU340" s="259" t="s">
        <v>82</v>
      </c>
      <c r="AV340" s="14" t="s">
        <v>146</v>
      </c>
      <c r="AW340" s="14" t="s">
        <v>216</v>
      </c>
      <c r="AX340" s="14" t="s">
        <v>80</v>
      </c>
      <c r="AY340" s="259" t="s">
        <v>139</v>
      </c>
    </row>
    <row r="341" s="2" customFormat="1" ht="24.15" customHeight="1">
      <c r="A341" s="37"/>
      <c r="B341" s="38"/>
      <c r="C341" s="260" t="s">
        <v>523</v>
      </c>
      <c r="D341" s="260" t="s">
        <v>278</v>
      </c>
      <c r="E341" s="261" t="s">
        <v>524</v>
      </c>
      <c r="F341" s="262" t="s">
        <v>525</v>
      </c>
      <c r="G341" s="263" t="s">
        <v>149</v>
      </c>
      <c r="H341" s="264">
        <v>4</v>
      </c>
      <c r="I341" s="265"/>
      <c r="J341" s="266">
        <f>ROUND(I341*H341,2)</f>
        <v>0</v>
      </c>
      <c r="K341" s="267"/>
      <c r="L341" s="268"/>
      <c r="M341" s="269" t="s">
        <v>1</v>
      </c>
      <c r="N341" s="270" t="s">
        <v>37</v>
      </c>
      <c r="O341" s="90"/>
      <c r="P341" s="228">
        <f>O341*H341</f>
        <v>0</v>
      </c>
      <c r="Q341" s="228">
        <v>0</v>
      </c>
      <c r="R341" s="228">
        <f>Q341*H341</f>
        <v>0</v>
      </c>
      <c r="S341" s="228">
        <v>0</v>
      </c>
      <c r="T341" s="229">
        <f>S341*H341</f>
        <v>0</v>
      </c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R341" s="230" t="s">
        <v>159</v>
      </c>
      <c r="AT341" s="230" t="s">
        <v>278</v>
      </c>
      <c r="AU341" s="230" t="s">
        <v>82</v>
      </c>
      <c r="AY341" s="16" t="s">
        <v>139</v>
      </c>
      <c r="BE341" s="231">
        <f>IF(N341="základní",J341,0)</f>
        <v>0</v>
      </c>
      <c r="BF341" s="231">
        <f>IF(N341="snížená",J341,0)</f>
        <v>0</v>
      </c>
      <c r="BG341" s="231">
        <f>IF(N341="zákl. přenesená",J341,0)</f>
        <v>0</v>
      </c>
      <c r="BH341" s="231">
        <f>IF(N341="sníž. přenesená",J341,0)</f>
        <v>0</v>
      </c>
      <c r="BI341" s="231">
        <f>IF(N341="nulová",J341,0)</f>
        <v>0</v>
      </c>
      <c r="BJ341" s="16" t="s">
        <v>80</v>
      </c>
      <c r="BK341" s="231">
        <f>ROUND(I341*H341,2)</f>
        <v>0</v>
      </c>
      <c r="BL341" s="16" t="s">
        <v>146</v>
      </c>
      <c r="BM341" s="230" t="s">
        <v>526</v>
      </c>
    </row>
    <row r="342" s="13" customFormat="1">
      <c r="A342" s="13"/>
      <c r="B342" s="237"/>
      <c r="C342" s="238"/>
      <c r="D342" s="239" t="s">
        <v>214</v>
      </c>
      <c r="E342" s="240" t="s">
        <v>1</v>
      </c>
      <c r="F342" s="241" t="s">
        <v>527</v>
      </c>
      <c r="G342" s="238"/>
      <c r="H342" s="242">
        <v>4</v>
      </c>
      <c r="I342" s="243"/>
      <c r="J342" s="238"/>
      <c r="K342" s="238"/>
      <c r="L342" s="244"/>
      <c r="M342" s="245"/>
      <c r="N342" s="246"/>
      <c r="O342" s="246"/>
      <c r="P342" s="246"/>
      <c r="Q342" s="246"/>
      <c r="R342" s="246"/>
      <c r="S342" s="246"/>
      <c r="T342" s="247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48" t="s">
        <v>214</v>
      </c>
      <c r="AU342" s="248" t="s">
        <v>82</v>
      </c>
      <c r="AV342" s="13" t="s">
        <v>82</v>
      </c>
      <c r="AW342" s="13" t="s">
        <v>216</v>
      </c>
      <c r="AX342" s="13" t="s">
        <v>72</v>
      </c>
      <c r="AY342" s="248" t="s">
        <v>139</v>
      </c>
    </row>
    <row r="343" s="14" customFormat="1">
      <c r="A343" s="14"/>
      <c r="B343" s="249"/>
      <c r="C343" s="250"/>
      <c r="D343" s="239" t="s">
        <v>214</v>
      </c>
      <c r="E343" s="251" t="s">
        <v>1</v>
      </c>
      <c r="F343" s="252" t="s">
        <v>217</v>
      </c>
      <c r="G343" s="250"/>
      <c r="H343" s="253">
        <v>4</v>
      </c>
      <c r="I343" s="254"/>
      <c r="J343" s="250"/>
      <c r="K343" s="250"/>
      <c r="L343" s="255"/>
      <c r="M343" s="256"/>
      <c r="N343" s="257"/>
      <c r="O343" s="257"/>
      <c r="P343" s="257"/>
      <c r="Q343" s="257"/>
      <c r="R343" s="257"/>
      <c r="S343" s="257"/>
      <c r="T343" s="258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T343" s="259" t="s">
        <v>214</v>
      </c>
      <c r="AU343" s="259" t="s">
        <v>82</v>
      </c>
      <c r="AV343" s="14" t="s">
        <v>146</v>
      </c>
      <c r="AW343" s="14" t="s">
        <v>216</v>
      </c>
      <c r="AX343" s="14" t="s">
        <v>80</v>
      </c>
      <c r="AY343" s="259" t="s">
        <v>139</v>
      </c>
    </row>
    <row r="344" s="2" customFormat="1" ht="24.15" customHeight="1">
      <c r="A344" s="37"/>
      <c r="B344" s="38"/>
      <c r="C344" s="260" t="s">
        <v>387</v>
      </c>
      <c r="D344" s="260" t="s">
        <v>278</v>
      </c>
      <c r="E344" s="261" t="s">
        <v>528</v>
      </c>
      <c r="F344" s="262" t="s">
        <v>529</v>
      </c>
      <c r="G344" s="263" t="s">
        <v>149</v>
      </c>
      <c r="H344" s="264">
        <v>2</v>
      </c>
      <c r="I344" s="265"/>
      <c r="J344" s="266">
        <f>ROUND(I344*H344,2)</f>
        <v>0</v>
      </c>
      <c r="K344" s="267"/>
      <c r="L344" s="268"/>
      <c r="M344" s="269" t="s">
        <v>1</v>
      </c>
      <c r="N344" s="270" t="s">
        <v>37</v>
      </c>
      <c r="O344" s="90"/>
      <c r="P344" s="228">
        <f>O344*H344</f>
        <v>0</v>
      </c>
      <c r="Q344" s="228">
        <v>0</v>
      </c>
      <c r="R344" s="228">
        <f>Q344*H344</f>
        <v>0</v>
      </c>
      <c r="S344" s="228">
        <v>0</v>
      </c>
      <c r="T344" s="229">
        <f>S344*H344</f>
        <v>0</v>
      </c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R344" s="230" t="s">
        <v>159</v>
      </c>
      <c r="AT344" s="230" t="s">
        <v>278</v>
      </c>
      <c r="AU344" s="230" t="s">
        <v>82</v>
      </c>
      <c r="AY344" s="16" t="s">
        <v>139</v>
      </c>
      <c r="BE344" s="231">
        <f>IF(N344="základní",J344,0)</f>
        <v>0</v>
      </c>
      <c r="BF344" s="231">
        <f>IF(N344="snížená",J344,0)</f>
        <v>0</v>
      </c>
      <c r="BG344" s="231">
        <f>IF(N344="zákl. přenesená",J344,0)</f>
        <v>0</v>
      </c>
      <c r="BH344" s="231">
        <f>IF(N344="sníž. přenesená",J344,0)</f>
        <v>0</v>
      </c>
      <c r="BI344" s="231">
        <f>IF(N344="nulová",J344,0)</f>
        <v>0</v>
      </c>
      <c r="BJ344" s="16" t="s">
        <v>80</v>
      </c>
      <c r="BK344" s="231">
        <f>ROUND(I344*H344,2)</f>
        <v>0</v>
      </c>
      <c r="BL344" s="16" t="s">
        <v>146</v>
      </c>
      <c r="BM344" s="230" t="s">
        <v>530</v>
      </c>
    </row>
    <row r="345" s="13" customFormat="1">
      <c r="A345" s="13"/>
      <c r="B345" s="237"/>
      <c r="C345" s="238"/>
      <c r="D345" s="239" t="s">
        <v>214</v>
      </c>
      <c r="E345" s="240" t="s">
        <v>1</v>
      </c>
      <c r="F345" s="241" t="s">
        <v>531</v>
      </c>
      <c r="G345" s="238"/>
      <c r="H345" s="242">
        <v>1</v>
      </c>
      <c r="I345" s="243"/>
      <c r="J345" s="238"/>
      <c r="K345" s="238"/>
      <c r="L345" s="244"/>
      <c r="M345" s="245"/>
      <c r="N345" s="246"/>
      <c r="O345" s="246"/>
      <c r="P345" s="246"/>
      <c r="Q345" s="246"/>
      <c r="R345" s="246"/>
      <c r="S345" s="246"/>
      <c r="T345" s="247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48" t="s">
        <v>214</v>
      </c>
      <c r="AU345" s="248" t="s">
        <v>82</v>
      </c>
      <c r="AV345" s="13" t="s">
        <v>82</v>
      </c>
      <c r="AW345" s="13" t="s">
        <v>216</v>
      </c>
      <c r="AX345" s="13" t="s">
        <v>72</v>
      </c>
      <c r="AY345" s="248" t="s">
        <v>139</v>
      </c>
    </row>
    <row r="346" s="13" customFormat="1">
      <c r="A346" s="13"/>
      <c r="B346" s="237"/>
      <c r="C346" s="238"/>
      <c r="D346" s="239" t="s">
        <v>214</v>
      </c>
      <c r="E346" s="240" t="s">
        <v>1</v>
      </c>
      <c r="F346" s="241" t="s">
        <v>532</v>
      </c>
      <c r="G346" s="238"/>
      <c r="H346" s="242">
        <v>1</v>
      </c>
      <c r="I346" s="243"/>
      <c r="J346" s="238"/>
      <c r="K346" s="238"/>
      <c r="L346" s="244"/>
      <c r="M346" s="245"/>
      <c r="N346" s="246"/>
      <c r="O346" s="246"/>
      <c r="P346" s="246"/>
      <c r="Q346" s="246"/>
      <c r="R346" s="246"/>
      <c r="S346" s="246"/>
      <c r="T346" s="247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48" t="s">
        <v>214</v>
      </c>
      <c r="AU346" s="248" t="s">
        <v>82</v>
      </c>
      <c r="AV346" s="13" t="s">
        <v>82</v>
      </c>
      <c r="AW346" s="13" t="s">
        <v>216</v>
      </c>
      <c r="AX346" s="13" t="s">
        <v>72</v>
      </c>
      <c r="AY346" s="248" t="s">
        <v>139</v>
      </c>
    </row>
    <row r="347" s="14" customFormat="1">
      <c r="A347" s="14"/>
      <c r="B347" s="249"/>
      <c r="C347" s="250"/>
      <c r="D347" s="239" t="s">
        <v>214</v>
      </c>
      <c r="E347" s="251" t="s">
        <v>1</v>
      </c>
      <c r="F347" s="252" t="s">
        <v>217</v>
      </c>
      <c r="G347" s="250"/>
      <c r="H347" s="253">
        <v>2</v>
      </c>
      <c r="I347" s="254"/>
      <c r="J347" s="250"/>
      <c r="K347" s="250"/>
      <c r="L347" s="255"/>
      <c r="M347" s="256"/>
      <c r="N347" s="257"/>
      <c r="O347" s="257"/>
      <c r="P347" s="257"/>
      <c r="Q347" s="257"/>
      <c r="R347" s="257"/>
      <c r="S347" s="257"/>
      <c r="T347" s="258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T347" s="259" t="s">
        <v>214</v>
      </c>
      <c r="AU347" s="259" t="s">
        <v>82</v>
      </c>
      <c r="AV347" s="14" t="s">
        <v>146</v>
      </c>
      <c r="AW347" s="14" t="s">
        <v>216</v>
      </c>
      <c r="AX347" s="14" t="s">
        <v>80</v>
      </c>
      <c r="AY347" s="259" t="s">
        <v>139</v>
      </c>
    </row>
    <row r="348" s="2" customFormat="1" ht="24.15" customHeight="1">
      <c r="A348" s="37"/>
      <c r="B348" s="38"/>
      <c r="C348" s="218" t="s">
        <v>533</v>
      </c>
      <c r="D348" s="218" t="s">
        <v>142</v>
      </c>
      <c r="E348" s="219" t="s">
        <v>534</v>
      </c>
      <c r="F348" s="220" t="s">
        <v>535</v>
      </c>
      <c r="G348" s="221" t="s">
        <v>149</v>
      </c>
      <c r="H348" s="222">
        <v>9</v>
      </c>
      <c r="I348" s="223"/>
      <c r="J348" s="224">
        <f>ROUND(I348*H348,2)</f>
        <v>0</v>
      </c>
      <c r="K348" s="225"/>
      <c r="L348" s="43"/>
      <c r="M348" s="226" t="s">
        <v>1</v>
      </c>
      <c r="N348" s="227" t="s">
        <v>37</v>
      </c>
      <c r="O348" s="90"/>
      <c r="P348" s="228">
        <f>O348*H348</f>
        <v>0</v>
      </c>
      <c r="Q348" s="228">
        <v>0</v>
      </c>
      <c r="R348" s="228">
        <f>Q348*H348</f>
        <v>0</v>
      </c>
      <c r="S348" s="228">
        <v>0</v>
      </c>
      <c r="T348" s="229">
        <f>S348*H348</f>
        <v>0</v>
      </c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R348" s="230" t="s">
        <v>146</v>
      </c>
      <c r="AT348" s="230" t="s">
        <v>142</v>
      </c>
      <c r="AU348" s="230" t="s">
        <v>82</v>
      </c>
      <c r="AY348" s="16" t="s">
        <v>139</v>
      </c>
      <c r="BE348" s="231">
        <f>IF(N348="základní",J348,0)</f>
        <v>0</v>
      </c>
      <c r="BF348" s="231">
        <f>IF(N348="snížená",J348,0)</f>
        <v>0</v>
      </c>
      <c r="BG348" s="231">
        <f>IF(N348="zákl. přenesená",J348,0)</f>
        <v>0</v>
      </c>
      <c r="BH348" s="231">
        <f>IF(N348="sníž. přenesená",J348,0)</f>
        <v>0</v>
      </c>
      <c r="BI348" s="231">
        <f>IF(N348="nulová",J348,0)</f>
        <v>0</v>
      </c>
      <c r="BJ348" s="16" t="s">
        <v>80</v>
      </c>
      <c r="BK348" s="231">
        <f>ROUND(I348*H348,2)</f>
        <v>0</v>
      </c>
      <c r="BL348" s="16" t="s">
        <v>146</v>
      </c>
      <c r="BM348" s="230" t="s">
        <v>536</v>
      </c>
    </row>
    <row r="349" s="2" customFormat="1" ht="21.75" customHeight="1">
      <c r="A349" s="37"/>
      <c r="B349" s="38"/>
      <c r="C349" s="260" t="s">
        <v>391</v>
      </c>
      <c r="D349" s="260" t="s">
        <v>278</v>
      </c>
      <c r="E349" s="261" t="s">
        <v>537</v>
      </c>
      <c r="F349" s="262" t="s">
        <v>538</v>
      </c>
      <c r="G349" s="263" t="s">
        <v>149</v>
      </c>
      <c r="H349" s="264">
        <v>9</v>
      </c>
      <c r="I349" s="265"/>
      <c r="J349" s="266">
        <f>ROUND(I349*H349,2)</f>
        <v>0</v>
      </c>
      <c r="K349" s="267"/>
      <c r="L349" s="268"/>
      <c r="M349" s="269" t="s">
        <v>1</v>
      </c>
      <c r="N349" s="270" t="s">
        <v>37</v>
      </c>
      <c r="O349" s="90"/>
      <c r="P349" s="228">
        <f>O349*H349</f>
        <v>0</v>
      </c>
      <c r="Q349" s="228">
        <v>0</v>
      </c>
      <c r="R349" s="228">
        <f>Q349*H349</f>
        <v>0</v>
      </c>
      <c r="S349" s="228">
        <v>0</v>
      </c>
      <c r="T349" s="229">
        <f>S349*H349</f>
        <v>0</v>
      </c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  <c r="AR349" s="230" t="s">
        <v>159</v>
      </c>
      <c r="AT349" s="230" t="s">
        <v>278</v>
      </c>
      <c r="AU349" s="230" t="s">
        <v>82</v>
      </c>
      <c r="AY349" s="16" t="s">
        <v>139</v>
      </c>
      <c r="BE349" s="231">
        <f>IF(N349="základní",J349,0)</f>
        <v>0</v>
      </c>
      <c r="BF349" s="231">
        <f>IF(N349="snížená",J349,0)</f>
        <v>0</v>
      </c>
      <c r="BG349" s="231">
        <f>IF(N349="zákl. přenesená",J349,0)</f>
        <v>0</v>
      </c>
      <c r="BH349" s="231">
        <f>IF(N349="sníž. přenesená",J349,0)</f>
        <v>0</v>
      </c>
      <c r="BI349" s="231">
        <f>IF(N349="nulová",J349,0)</f>
        <v>0</v>
      </c>
      <c r="BJ349" s="16" t="s">
        <v>80</v>
      </c>
      <c r="BK349" s="231">
        <f>ROUND(I349*H349,2)</f>
        <v>0</v>
      </c>
      <c r="BL349" s="16" t="s">
        <v>146</v>
      </c>
      <c r="BM349" s="230" t="s">
        <v>539</v>
      </c>
    </row>
    <row r="350" s="2" customFormat="1" ht="16.5" customHeight="1">
      <c r="A350" s="37"/>
      <c r="B350" s="38"/>
      <c r="C350" s="260" t="s">
        <v>540</v>
      </c>
      <c r="D350" s="260" t="s">
        <v>278</v>
      </c>
      <c r="E350" s="261" t="s">
        <v>541</v>
      </c>
      <c r="F350" s="262" t="s">
        <v>542</v>
      </c>
      <c r="G350" s="263" t="s">
        <v>149</v>
      </c>
      <c r="H350" s="264">
        <v>9</v>
      </c>
      <c r="I350" s="265"/>
      <c r="J350" s="266">
        <f>ROUND(I350*H350,2)</f>
        <v>0</v>
      </c>
      <c r="K350" s="267"/>
      <c r="L350" s="268"/>
      <c r="M350" s="269" t="s">
        <v>1</v>
      </c>
      <c r="N350" s="270" t="s">
        <v>37</v>
      </c>
      <c r="O350" s="90"/>
      <c r="P350" s="228">
        <f>O350*H350</f>
        <v>0</v>
      </c>
      <c r="Q350" s="228">
        <v>0</v>
      </c>
      <c r="R350" s="228">
        <f>Q350*H350</f>
        <v>0</v>
      </c>
      <c r="S350" s="228">
        <v>0</v>
      </c>
      <c r="T350" s="229">
        <f>S350*H350</f>
        <v>0</v>
      </c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  <c r="AR350" s="230" t="s">
        <v>159</v>
      </c>
      <c r="AT350" s="230" t="s">
        <v>278</v>
      </c>
      <c r="AU350" s="230" t="s">
        <v>82</v>
      </c>
      <c r="AY350" s="16" t="s">
        <v>139</v>
      </c>
      <c r="BE350" s="231">
        <f>IF(N350="základní",J350,0)</f>
        <v>0</v>
      </c>
      <c r="BF350" s="231">
        <f>IF(N350="snížená",J350,0)</f>
        <v>0</v>
      </c>
      <c r="BG350" s="231">
        <f>IF(N350="zákl. přenesená",J350,0)</f>
        <v>0</v>
      </c>
      <c r="BH350" s="231">
        <f>IF(N350="sníž. přenesená",J350,0)</f>
        <v>0</v>
      </c>
      <c r="BI350" s="231">
        <f>IF(N350="nulová",J350,0)</f>
        <v>0</v>
      </c>
      <c r="BJ350" s="16" t="s">
        <v>80</v>
      </c>
      <c r="BK350" s="231">
        <f>ROUND(I350*H350,2)</f>
        <v>0</v>
      </c>
      <c r="BL350" s="16" t="s">
        <v>146</v>
      </c>
      <c r="BM350" s="230" t="s">
        <v>543</v>
      </c>
    </row>
    <row r="351" s="2" customFormat="1" ht="16.5" customHeight="1">
      <c r="A351" s="37"/>
      <c r="B351" s="38"/>
      <c r="C351" s="260" t="s">
        <v>394</v>
      </c>
      <c r="D351" s="260" t="s">
        <v>278</v>
      </c>
      <c r="E351" s="261" t="s">
        <v>544</v>
      </c>
      <c r="F351" s="262" t="s">
        <v>545</v>
      </c>
      <c r="G351" s="263" t="s">
        <v>149</v>
      </c>
      <c r="H351" s="264">
        <v>9</v>
      </c>
      <c r="I351" s="265"/>
      <c r="J351" s="266">
        <f>ROUND(I351*H351,2)</f>
        <v>0</v>
      </c>
      <c r="K351" s="267"/>
      <c r="L351" s="268"/>
      <c r="M351" s="269" t="s">
        <v>1</v>
      </c>
      <c r="N351" s="270" t="s">
        <v>37</v>
      </c>
      <c r="O351" s="90"/>
      <c r="P351" s="228">
        <f>O351*H351</f>
        <v>0</v>
      </c>
      <c r="Q351" s="228">
        <v>0</v>
      </c>
      <c r="R351" s="228">
        <f>Q351*H351</f>
        <v>0</v>
      </c>
      <c r="S351" s="228">
        <v>0</v>
      </c>
      <c r="T351" s="229">
        <f>S351*H351</f>
        <v>0</v>
      </c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R351" s="230" t="s">
        <v>159</v>
      </c>
      <c r="AT351" s="230" t="s">
        <v>278</v>
      </c>
      <c r="AU351" s="230" t="s">
        <v>82</v>
      </c>
      <c r="AY351" s="16" t="s">
        <v>139</v>
      </c>
      <c r="BE351" s="231">
        <f>IF(N351="základní",J351,0)</f>
        <v>0</v>
      </c>
      <c r="BF351" s="231">
        <f>IF(N351="snížená",J351,0)</f>
        <v>0</v>
      </c>
      <c r="BG351" s="231">
        <f>IF(N351="zákl. přenesená",J351,0)</f>
        <v>0</v>
      </c>
      <c r="BH351" s="231">
        <f>IF(N351="sníž. přenesená",J351,0)</f>
        <v>0</v>
      </c>
      <c r="BI351" s="231">
        <f>IF(N351="nulová",J351,0)</f>
        <v>0</v>
      </c>
      <c r="BJ351" s="16" t="s">
        <v>80</v>
      </c>
      <c r="BK351" s="231">
        <f>ROUND(I351*H351,2)</f>
        <v>0</v>
      </c>
      <c r="BL351" s="16" t="s">
        <v>146</v>
      </c>
      <c r="BM351" s="230" t="s">
        <v>546</v>
      </c>
    </row>
    <row r="352" s="2" customFormat="1" ht="24.15" customHeight="1">
      <c r="A352" s="37"/>
      <c r="B352" s="38"/>
      <c r="C352" s="218" t="s">
        <v>547</v>
      </c>
      <c r="D352" s="218" t="s">
        <v>142</v>
      </c>
      <c r="E352" s="219" t="s">
        <v>548</v>
      </c>
      <c r="F352" s="220" t="s">
        <v>549</v>
      </c>
      <c r="G352" s="221" t="s">
        <v>213</v>
      </c>
      <c r="H352" s="222">
        <v>8</v>
      </c>
      <c r="I352" s="223"/>
      <c r="J352" s="224">
        <f>ROUND(I352*H352,2)</f>
        <v>0</v>
      </c>
      <c r="K352" s="225"/>
      <c r="L352" s="43"/>
      <c r="M352" s="226" t="s">
        <v>1</v>
      </c>
      <c r="N352" s="227" t="s">
        <v>37</v>
      </c>
      <c r="O352" s="90"/>
      <c r="P352" s="228">
        <f>O352*H352</f>
        <v>0</v>
      </c>
      <c r="Q352" s="228">
        <v>0</v>
      </c>
      <c r="R352" s="228">
        <f>Q352*H352</f>
        <v>0</v>
      </c>
      <c r="S352" s="228">
        <v>0</v>
      </c>
      <c r="T352" s="229">
        <f>S352*H352</f>
        <v>0</v>
      </c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  <c r="AE352" s="37"/>
      <c r="AR352" s="230" t="s">
        <v>146</v>
      </c>
      <c r="AT352" s="230" t="s">
        <v>142</v>
      </c>
      <c r="AU352" s="230" t="s">
        <v>82</v>
      </c>
      <c r="AY352" s="16" t="s">
        <v>139</v>
      </c>
      <c r="BE352" s="231">
        <f>IF(N352="základní",J352,0)</f>
        <v>0</v>
      </c>
      <c r="BF352" s="231">
        <f>IF(N352="snížená",J352,0)</f>
        <v>0</v>
      </c>
      <c r="BG352" s="231">
        <f>IF(N352="zákl. přenesená",J352,0)</f>
        <v>0</v>
      </c>
      <c r="BH352" s="231">
        <f>IF(N352="sníž. přenesená",J352,0)</f>
        <v>0</v>
      </c>
      <c r="BI352" s="231">
        <f>IF(N352="nulová",J352,0)</f>
        <v>0</v>
      </c>
      <c r="BJ352" s="16" t="s">
        <v>80</v>
      </c>
      <c r="BK352" s="231">
        <f>ROUND(I352*H352,2)</f>
        <v>0</v>
      </c>
      <c r="BL352" s="16" t="s">
        <v>146</v>
      </c>
      <c r="BM352" s="230" t="s">
        <v>550</v>
      </c>
    </row>
    <row r="353" s="13" customFormat="1">
      <c r="A353" s="13"/>
      <c r="B353" s="237"/>
      <c r="C353" s="238"/>
      <c r="D353" s="239" t="s">
        <v>214</v>
      </c>
      <c r="E353" s="240" t="s">
        <v>1</v>
      </c>
      <c r="F353" s="241" t="s">
        <v>551</v>
      </c>
      <c r="G353" s="238"/>
      <c r="H353" s="242">
        <v>8</v>
      </c>
      <c r="I353" s="243"/>
      <c r="J353" s="238"/>
      <c r="K353" s="238"/>
      <c r="L353" s="244"/>
      <c r="M353" s="245"/>
      <c r="N353" s="246"/>
      <c r="O353" s="246"/>
      <c r="P353" s="246"/>
      <c r="Q353" s="246"/>
      <c r="R353" s="246"/>
      <c r="S353" s="246"/>
      <c r="T353" s="247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248" t="s">
        <v>214</v>
      </c>
      <c r="AU353" s="248" t="s">
        <v>82</v>
      </c>
      <c r="AV353" s="13" t="s">
        <v>82</v>
      </c>
      <c r="AW353" s="13" t="s">
        <v>216</v>
      </c>
      <c r="AX353" s="13" t="s">
        <v>72</v>
      </c>
      <c r="AY353" s="248" t="s">
        <v>139</v>
      </c>
    </row>
    <row r="354" s="14" customFormat="1">
      <c r="A354" s="14"/>
      <c r="B354" s="249"/>
      <c r="C354" s="250"/>
      <c r="D354" s="239" t="s">
        <v>214</v>
      </c>
      <c r="E354" s="251" t="s">
        <v>1</v>
      </c>
      <c r="F354" s="252" t="s">
        <v>217</v>
      </c>
      <c r="G354" s="250"/>
      <c r="H354" s="253">
        <v>8</v>
      </c>
      <c r="I354" s="254"/>
      <c r="J354" s="250"/>
      <c r="K354" s="250"/>
      <c r="L354" s="255"/>
      <c r="M354" s="256"/>
      <c r="N354" s="257"/>
      <c r="O354" s="257"/>
      <c r="P354" s="257"/>
      <c r="Q354" s="257"/>
      <c r="R354" s="257"/>
      <c r="S354" s="257"/>
      <c r="T354" s="258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T354" s="259" t="s">
        <v>214</v>
      </c>
      <c r="AU354" s="259" t="s">
        <v>82</v>
      </c>
      <c r="AV354" s="14" t="s">
        <v>146</v>
      </c>
      <c r="AW354" s="14" t="s">
        <v>216</v>
      </c>
      <c r="AX354" s="14" t="s">
        <v>80</v>
      </c>
      <c r="AY354" s="259" t="s">
        <v>139</v>
      </c>
    </row>
    <row r="355" s="2" customFormat="1" ht="33" customHeight="1">
      <c r="A355" s="37"/>
      <c r="B355" s="38"/>
      <c r="C355" s="218" t="s">
        <v>399</v>
      </c>
      <c r="D355" s="218" t="s">
        <v>142</v>
      </c>
      <c r="E355" s="219" t="s">
        <v>552</v>
      </c>
      <c r="F355" s="220" t="s">
        <v>553</v>
      </c>
      <c r="G355" s="221" t="s">
        <v>239</v>
      </c>
      <c r="H355" s="222">
        <v>1006</v>
      </c>
      <c r="I355" s="223"/>
      <c r="J355" s="224">
        <f>ROUND(I355*H355,2)</f>
        <v>0</v>
      </c>
      <c r="K355" s="225"/>
      <c r="L355" s="43"/>
      <c r="M355" s="226" t="s">
        <v>1</v>
      </c>
      <c r="N355" s="227" t="s">
        <v>37</v>
      </c>
      <c r="O355" s="90"/>
      <c r="P355" s="228">
        <f>O355*H355</f>
        <v>0</v>
      </c>
      <c r="Q355" s="228">
        <v>0</v>
      </c>
      <c r="R355" s="228">
        <f>Q355*H355</f>
        <v>0</v>
      </c>
      <c r="S355" s="228">
        <v>0</v>
      </c>
      <c r="T355" s="229">
        <f>S355*H355</f>
        <v>0</v>
      </c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  <c r="AR355" s="230" t="s">
        <v>146</v>
      </c>
      <c r="AT355" s="230" t="s">
        <v>142</v>
      </c>
      <c r="AU355" s="230" t="s">
        <v>82</v>
      </c>
      <c r="AY355" s="16" t="s">
        <v>139</v>
      </c>
      <c r="BE355" s="231">
        <f>IF(N355="základní",J355,0)</f>
        <v>0</v>
      </c>
      <c r="BF355" s="231">
        <f>IF(N355="snížená",J355,0)</f>
        <v>0</v>
      </c>
      <c r="BG355" s="231">
        <f>IF(N355="zákl. přenesená",J355,0)</f>
        <v>0</v>
      </c>
      <c r="BH355" s="231">
        <f>IF(N355="sníž. přenesená",J355,0)</f>
        <v>0</v>
      </c>
      <c r="BI355" s="231">
        <f>IF(N355="nulová",J355,0)</f>
        <v>0</v>
      </c>
      <c r="BJ355" s="16" t="s">
        <v>80</v>
      </c>
      <c r="BK355" s="231">
        <f>ROUND(I355*H355,2)</f>
        <v>0</v>
      </c>
      <c r="BL355" s="16" t="s">
        <v>146</v>
      </c>
      <c r="BM355" s="230" t="s">
        <v>554</v>
      </c>
    </row>
    <row r="356" s="13" customFormat="1">
      <c r="A356" s="13"/>
      <c r="B356" s="237"/>
      <c r="C356" s="238"/>
      <c r="D356" s="239" t="s">
        <v>214</v>
      </c>
      <c r="E356" s="240" t="s">
        <v>1</v>
      </c>
      <c r="F356" s="241" t="s">
        <v>555</v>
      </c>
      <c r="G356" s="238"/>
      <c r="H356" s="242">
        <v>1006</v>
      </c>
      <c r="I356" s="243"/>
      <c r="J356" s="238"/>
      <c r="K356" s="238"/>
      <c r="L356" s="244"/>
      <c r="M356" s="245"/>
      <c r="N356" s="246"/>
      <c r="O356" s="246"/>
      <c r="P356" s="246"/>
      <c r="Q356" s="246"/>
      <c r="R356" s="246"/>
      <c r="S356" s="246"/>
      <c r="T356" s="247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248" t="s">
        <v>214</v>
      </c>
      <c r="AU356" s="248" t="s">
        <v>82</v>
      </c>
      <c r="AV356" s="13" t="s">
        <v>82</v>
      </c>
      <c r="AW356" s="13" t="s">
        <v>216</v>
      </c>
      <c r="AX356" s="13" t="s">
        <v>72</v>
      </c>
      <c r="AY356" s="248" t="s">
        <v>139</v>
      </c>
    </row>
    <row r="357" s="14" customFormat="1">
      <c r="A357" s="14"/>
      <c r="B357" s="249"/>
      <c r="C357" s="250"/>
      <c r="D357" s="239" t="s">
        <v>214</v>
      </c>
      <c r="E357" s="251" t="s">
        <v>1</v>
      </c>
      <c r="F357" s="252" t="s">
        <v>217</v>
      </c>
      <c r="G357" s="250"/>
      <c r="H357" s="253">
        <v>1006</v>
      </c>
      <c r="I357" s="254"/>
      <c r="J357" s="250"/>
      <c r="K357" s="250"/>
      <c r="L357" s="255"/>
      <c r="M357" s="256"/>
      <c r="N357" s="257"/>
      <c r="O357" s="257"/>
      <c r="P357" s="257"/>
      <c r="Q357" s="257"/>
      <c r="R357" s="257"/>
      <c r="S357" s="257"/>
      <c r="T357" s="258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T357" s="259" t="s">
        <v>214</v>
      </c>
      <c r="AU357" s="259" t="s">
        <v>82</v>
      </c>
      <c r="AV357" s="14" t="s">
        <v>146</v>
      </c>
      <c r="AW357" s="14" t="s">
        <v>216</v>
      </c>
      <c r="AX357" s="14" t="s">
        <v>80</v>
      </c>
      <c r="AY357" s="259" t="s">
        <v>139</v>
      </c>
    </row>
    <row r="358" s="2" customFormat="1" ht="24.15" customHeight="1">
      <c r="A358" s="37"/>
      <c r="B358" s="38"/>
      <c r="C358" s="260" t="s">
        <v>556</v>
      </c>
      <c r="D358" s="260" t="s">
        <v>278</v>
      </c>
      <c r="E358" s="261" t="s">
        <v>557</v>
      </c>
      <c r="F358" s="262" t="s">
        <v>558</v>
      </c>
      <c r="G358" s="263" t="s">
        <v>239</v>
      </c>
      <c r="H358" s="264">
        <v>163.19999999999999</v>
      </c>
      <c r="I358" s="265"/>
      <c r="J358" s="266">
        <f>ROUND(I358*H358,2)</f>
        <v>0</v>
      </c>
      <c r="K358" s="267"/>
      <c r="L358" s="268"/>
      <c r="M358" s="269" t="s">
        <v>1</v>
      </c>
      <c r="N358" s="270" t="s">
        <v>37</v>
      </c>
      <c r="O358" s="90"/>
      <c r="P358" s="228">
        <f>O358*H358</f>
        <v>0</v>
      </c>
      <c r="Q358" s="228">
        <v>0</v>
      </c>
      <c r="R358" s="228">
        <f>Q358*H358</f>
        <v>0</v>
      </c>
      <c r="S358" s="228">
        <v>0</v>
      </c>
      <c r="T358" s="229">
        <f>S358*H358</f>
        <v>0</v>
      </c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R358" s="230" t="s">
        <v>159</v>
      </c>
      <c r="AT358" s="230" t="s">
        <v>278</v>
      </c>
      <c r="AU358" s="230" t="s">
        <v>82</v>
      </c>
      <c r="AY358" s="16" t="s">
        <v>139</v>
      </c>
      <c r="BE358" s="231">
        <f>IF(N358="základní",J358,0)</f>
        <v>0</v>
      </c>
      <c r="BF358" s="231">
        <f>IF(N358="snížená",J358,0)</f>
        <v>0</v>
      </c>
      <c r="BG358" s="231">
        <f>IF(N358="zákl. přenesená",J358,0)</f>
        <v>0</v>
      </c>
      <c r="BH358" s="231">
        <f>IF(N358="sníž. přenesená",J358,0)</f>
        <v>0</v>
      </c>
      <c r="BI358" s="231">
        <f>IF(N358="nulová",J358,0)</f>
        <v>0</v>
      </c>
      <c r="BJ358" s="16" t="s">
        <v>80</v>
      </c>
      <c r="BK358" s="231">
        <f>ROUND(I358*H358,2)</f>
        <v>0</v>
      </c>
      <c r="BL358" s="16" t="s">
        <v>146</v>
      </c>
      <c r="BM358" s="230" t="s">
        <v>559</v>
      </c>
    </row>
    <row r="359" s="13" customFormat="1">
      <c r="A359" s="13"/>
      <c r="B359" s="237"/>
      <c r="C359" s="238"/>
      <c r="D359" s="239" t="s">
        <v>214</v>
      </c>
      <c r="E359" s="240" t="s">
        <v>1</v>
      </c>
      <c r="F359" s="241" t="s">
        <v>560</v>
      </c>
      <c r="G359" s="238"/>
      <c r="H359" s="242">
        <v>163.19999999999999</v>
      </c>
      <c r="I359" s="243"/>
      <c r="J359" s="238"/>
      <c r="K359" s="238"/>
      <c r="L359" s="244"/>
      <c r="M359" s="245"/>
      <c r="N359" s="246"/>
      <c r="O359" s="246"/>
      <c r="P359" s="246"/>
      <c r="Q359" s="246"/>
      <c r="R359" s="246"/>
      <c r="S359" s="246"/>
      <c r="T359" s="247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T359" s="248" t="s">
        <v>214</v>
      </c>
      <c r="AU359" s="248" t="s">
        <v>82</v>
      </c>
      <c r="AV359" s="13" t="s">
        <v>82</v>
      </c>
      <c r="AW359" s="13" t="s">
        <v>216</v>
      </c>
      <c r="AX359" s="13" t="s">
        <v>72</v>
      </c>
      <c r="AY359" s="248" t="s">
        <v>139</v>
      </c>
    </row>
    <row r="360" s="14" customFormat="1">
      <c r="A360" s="14"/>
      <c r="B360" s="249"/>
      <c r="C360" s="250"/>
      <c r="D360" s="239" t="s">
        <v>214</v>
      </c>
      <c r="E360" s="251" t="s">
        <v>1</v>
      </c>
      <c r="F360" s="252" t="s">
        <v>217</v>
      </c>
      <c r="G360" s="250"/>
      <c r="H360" s="253">
        <v>163.19999999999999</v>
      </c>
      <c r="I360" s="254"/>
      <c r="J360" s="250"/>
      <c r="K360" s="250"/>
      <c r="L360" s="255"/>
      <c r="M360" s="256"/>
      <c r="N360" s="257"/>
      <c r="O360" s="257"/>
      <c r="P360" s="257"/>
      <c r="Q360" s="257"/>
      <c r="R360" s="257"/>
      <c r="S360" s="257"/>
      <c r="T360" s="258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T360" s="259" t="s">
        <v>214</v>
      </c>
      <c r="AU360" s="259" t="s">
        <v>82</v>
      </c>
      <c r="AV360" s="14" t="s">
        <v>146</v>
      </c>
      <c r="AW360" s="14" t="s">
        <v>216</v>
      </c>
      <c r="AX360" s="14" t="s">
        <v>80</v>
      </c>
      <c r="AY360" s="259" t="s">
        <v>139</v>
      </c>
    </row>
    <row r="361" s="2" customFormat="1" ht="16.5" customHeight="1">
      <c r="A361" s="37"/>
      <c r="B361" s="38"/>
      <c r="C361" s="260" t="s">
        <v>402</v>
      </c>
      <c r="D361" s="260" t="s">
        <v>278</v>
      </c>
      <c r="E361" s="261" t="s">
        <v>561</v>
      </c>
      <c r="F361" s="262" t="s">
        <v>562</v>
      </c>
      <c r="G361" s="263" t="s">
        <v>239</v>
      </c>
      <c r="H361" s="264">
        <v>809.88</v>
      </c>
      <c r="I361" s="265"/>
      <c r="J361" s="266">
        <f>ROUND(I361*H361,2)</f>
        <v>0</v>
      </c>
      <c r="K361" s="267"/>
      <c r="L361" s="268"/>
      <c r="M361" s="269" t="s">
        <v>1</v>
      </c>
      <c r="N361" s="270" t="s">
        <v>37</v>
      </c>
      <c r="O361" s="90"/>
      <c r="P361" s="228">
        <f>O361*H361</f>
        <v>0</v>
      </c>
      <c r="Q361" s="228">
        <v>0</v>
      </c>
      <c r="R361" s="228">
        <f>Q361*H361</f>
        <v>0</v>
      </c>
      <c r="S361" s="228">
        <v>0</v>
      </c>
      <c r="T361" s="229">
        <f>S361*H361</f>
        <v>0</v>
      </c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/>
      <c r="AR361" s="230" t="s">
        <v>159</v>
      </c>
      <c r="AT361" s="230" t="s">
        <v>278</v>
      </c>
      <c r="AU361" s="230" t="s">
        <v>82</v>
      </c>
      <c r="AY361" s="16" t="s">
        <v>139</v>
      </c>
      <c r="BE361" s="231">
        <f>IF(N361="základní",J361,0)</f>
        <v>0</v>
      </c>
      <c r="BF361" s="231">
        <f>IF(N361="snížená",J361,0)</f>
        <v>0</v>
      </c>
      <c r="BG361" s="231">
        <f>IF(N361="zákl. přenesená",J361,0)</f>
        <v>0</v>
      </c>
      <c r="BH361" s="231">
        <f>IF(N361="sníž. přenesená",J361,0)</f>
        <v>0</v>
      </c>
      <c r="BI361" s="231">
        <f>IF(N361="nulová",J361,0)</f>
        <v>0</v>
      </c>
      <c r="BJ361" s="16" t="s">
        <v>80</v>
      </c>
      <c r="BK361" s="231">
        <f>ROUND(I361*H361,2)</f>
        <v>0</v>
      </c>
      <c r="BL361" s="16" t="s">
        <v>146</v>
      </c>
      <c r="BM361" s="230" t="s">
        <v>563</v>
      </c>
    </row>
    <row r="362" s="13" customFormat="1">
      <c r="A362" s="13"/>
      <c r="B362" s="237"/>
      <c r="C362" s="238"/>
      <c r="D362" s="239" t="s">
        <v>214</v>
      </c>
      <c r="E362" s="240" t="s">
        <v>1</v>
      </c>
      <c r="F362" s="241" t="s">
        <v>564</v>
      </c>
      <c r="G362" s="238"/>
      <c r="H362" s="242">
        <v>809.88</v>
      </c>
      <c r="I362" s="243"/>
      <c r="J362" s="238"/>
      <c r="K362" s="238"/>
      <c r="L362" s="244"/>
      <c r="M362" s="245"/>
      <c r="N362" s="246"/>
      <c r="O362" s="246"/>
      <c r="P362" s="246"/>
      <c r="Q362" s="246"/>
      <c r="R362" s="246"/>
      <c r="S362" s="246"/>
      <c r="T362" s="247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248" t="s">
        <v>214</v>
      </c>
      <c r="AU362" s="248" t="s">
        <v>82</v>
      </c>
      <c r="AV362" s="13" t="s">
        <v>82</v>
      </c>
      <c r="AW362" s="13" t="s">
        <v>216</v>
      </c>
      <c r="AX362" s="13" t="s">
        <v>72</v>
      </c>
      <c r="AY362" s="248" t="s">
        <v>139</v>
      </c>
    </row>
    <row r="363" s="14" customFormat="1">
      <c r="A363" s="14"/>
      <c r="B363" s="249"/>
      <c r="C363" s="250"/>
      <c r="D363" s="239" t="s">
        <v>214</v>
      </c>
      <c r="E363" s="251" t="s">
        <v>1</v>
      </c>
      <c r="F363" s="252" t="s">
        <v>217</v>
      </c>
      <c r="G363" s="250"/>
      <c r="H363" s="253">
        <v>809.88</v>
      </c>
      <c r="I363" s="254"/>
      <c r="J363" s="250"/>
      <c r="K363" s="250"/>
      <c r="L363" s="255"/>
      <c r="M363" s="256"/>
      <c r="N363" s="257"/>
      <c r="O363" s="257"/>
      <c r="P363" s="257"/>
      <c r="Q363" s="257"/>
      <c r="R363" s="257"/>
      <c r="S363" s="257"/>
      <c r="T363" s="258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T363" s="259" t="s">
        <v>214</v>
      </c>
      <c r="AU363" s="259" t="s">
        <v>82</v>
      </c>
      <c r="AV363" s="14" t="s">
        <v>146</v>
      </c>
      <c r="AW363" s="14" t="s">
        <v>216</v>
      </c>
      <c r="AX363" s="14" t="s">
        <v>80</v>
      </c>
      <c r="AY363" s="259" t="s">
        <v>139</v>
      </c>
    </row>
    <row r="364" s="2" customFormat="1" ht="24.15" customHeight="1">
      <c r="A364" s="37"/>
      <c r="B364" s="38"/>
      <c r="C364" s="260" t="s">
        <v>565</v>
      </c>
      <c r="D364" s="260" t="s">
        <v>278</v>
      </c>
      <c r="E364" s="261" t="s">
        <v>566</v>
      </c>
      <c r="F364" s="262" t="s">
        <v>567</v>
      </c>
      <c r="G364" s="263" t="s">
        <v>239</v>
      </c>
      <c r="H364" s="264">
        <v>52</v>
      </c>
      <c r="I364" s="265"/>
      <c r="J364" s="266">
        <f>ROUND(I364*H364,2)</f>
        <v>0</v>
      </c>
      <c r="K364" s="267"/>
      <c r="L364" s="268"/>
      <c r="M364" s="269" t="s">
        <v>1</v>
      </c>
      <c r="N364" s="270" t="s">
        <v>37</v>
      </c>
      <c r="O364" s="90"/>
      <c r="P364" s="228">
        <f>O364*H364</f>
        <v>0</v>
      </c>
      <c r="Q364" s="228">
        <v>0</v>
      </c>
      <c r="R364" s="228">
        <f>Q364*H364</f>
        <v>0</v>
      </c>
      <c r="S364" s="228">
        <v>0</v>
      </c>
      <c r="T364" s="229">
        <f>S364*H364</f>
        <v>0</v>
      </c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  <c r="AE364" s="37"/>
      <c r="AR364" s="230" t="s">
        <v>159</v>
      </c>
      <c r="AT364" s="230" t="s">
        <v>278</v>
      </c>
      <c r="AU364" s="230" t="s">
        <v>82</v>
      </c>
      <c r="AY364" s="16" t="s">
        <v>139</v>
      </c>
      <c r="BE364" s="231">
        <f>IF(N364="základní",J364,0)</f>
        <v>0</v>
      </c>
      <c r="BF364" s="231">
        <f>IF(N364="snížená",J364,0)</f>
        <v>0</v>
      </c>
      <c r="BG364" s="231">
        <f>IF(N364="zákl. přenesená",J364,0)</f>
        <v>0</v>
      </c>
      <c r="BH364" s="231">
        <f>IF(N364="sníž. přenesená",J364,0)</f>
        <v>0</v>
      </c>
      <c r="BI364" s="231">
        <f>IF(N364="nulová",J364,0)</f>
        <v>0</v>
      </c>
      <c r="BJ364" s="16" t="s">
        <v>80</v>
      </c>
      <c r="BK364" s="231">
        <f>ROUND(I364*H364,2)</f>
        <v>0</v>
      </c>
      <c r="BL364" s="16" t="s">
        <v>146</v>
      </c>
      <c r="BM364" s="230" t="s">
        <v>568</v>
      </c>
    </row>
    <row r="365" s="2" customFormat="1" ht="24.15" customHeight="1">
      <c r="A365" s="37"/>
      <c r="B365" s="38"/>
      <c r="C365" s="218" t="s">
        <v>406</v>
      </c>
      <c r="D365" s="218" t="s">
        <v>142</v>
      </c>
      <c r="E365" s="219" t="s">
        <v>569</v>
      </c>
      <c r="F365" s="220" t="s">
        <v>570</v>
      </c>
      <c r="G365" s="221" t="s">
        <v>239</v>
      </c>
      <c r="H365" s="222">
        <v>1788</v>
      </c>
      <c r="I365" s="223"/>
      <c r="J365" s="224">
        <f>ROUND(I365*H365,2)</f>
        <v>0</v>
      </c>
      <c r="K365" s="225"/>
      <c r="L365" s="43"/>
      <c r="M365" s="226" t="s">
        <v>1</v>
      </c>
      <c r="N365" s="227" t="s">
        <v>37</v>
      </c>
      <c r="O365" s="90"/>
      <c r="P365" s="228">
        <f>O365*H365</f>
        <v>0</v>
      </c>
      <c r="Q365" s="228">
        <v>0</v>
      </c>
      <c r="R365" s="228">
        <f>Q365*H365</f>
        <v>0</v>
      </c>
      <c r="S365" s="228">
        <v>0</v>
      </c>
      <c r="T365" s="229">
        <f>S365*H365</f>
        <v>0</v>
      </c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  <c r="AE365" s="37"/>
      <c r="AR365" s="230" t="s">
        <v>146</v>
      </c>
      <c r="AT365" s="230" t="s">
        <v>142</v>
      </c>
      <c r="AU365" s="230" t="s">
        <v>82</v>
      </c>
      <c r="AY365" s="16" t="s">
        <v>139</v>
      </c>
      <c r="BE365" s="231">
        <f>IF(N365="základní",J365,0)</f>
        <v>0</v>
      </c>
      <c r="BF365" s="231">
        <f>IF(N365="snížená",J365,0)</f>
        <v>0</v>
      </c>
      <c r="BG365" s="231">
        <f>IF(N365="zákl. přenesená",J365,0)</f>
        <v>0</v>
      </c>
      <c r="BH365" s="231">
        <f>IF(N365="sníž. přenesená",J365,0)</f>
        <v>0</v>
      </c>
      <c r="BI365" s="231">
        <f>IF(N365="nulová",J365,0)</f>
        <v>0</v>
      </c>
      <c r="BJ365" s="16" t="s">
        <v>80</v>
      </c>
      <c r="BK365" s="231">
        <f>ROUND(I365*H365,2)</f>
        <v>0</v>
      </c>
      <c r="BL365" s="16" t="s">
        <v>146</v>
      </c>
      <c r="BM365" s="230" t="s">
        <v>571</v>
      </c>
    </row>
    <row r="366" s="2" customFormat="1" ht="16.5" customHeight="1">
      <c r="A366" s="37"/>
      <c r="B366" s="38"/>
      <c r="C366" s="260" t="s">
        <v>572</v>
      </c>
      <c r="D366" s="260" t="s">
        <v>278</v>
      </c>
      <c r="E366" s="261" t="s">
        <v>573</v>
      </c>
      <c r="F366" s="262" t="s">
        <v>574</v>
      </c>
      <c r="G366" s="263" t="s">
        <v>239</v>
      </c>
      <c r="H366" s="264">
        <v>1823.76</v>
      </c>
      <c r="I366" s="265"/>
      <c r="J366" s="266">
        <f>ROUND(I366*H366,2)</f>
        <v>0</v>
      </c>
      <c r="K366" s="267"/>
      <c r="L366" s="268"/>
      <c r="M366" s="269" t="s">
        <v>1</v>
      </c>
      <c r="N366" s="270" t="s">
        <v>37</v>
      </c>
      <c r="O366" s="90"/>
      <c r="P366" s="228">
        <f>O366*H366</f>
        <v>0</v>
      </c>
      <c r="Q366" s="228">
        <v>0</v>
      </c>
      <c r="R366" s="228">
        <f>Q366*H366</f>
        <v>0</v>
      </c>
      <c r="S366" s="228">
        <v>0</v>
      </c>
      <c r="T366" s="229">
        <f>S366*H366</f>
        <v>0</v>
      </c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  <c r="AE366" s="37"/>
      <c r="AR366" s="230" t="s">
        <v>159</v>
      </c>
      <c r="AT366" s="230" t="s">
        <v>278</v>
      </c>
      <c r="AU366" s="230" t="s">
        <v>82</v>
      </c>
      <c r="AY366" s="16" t="s">
        <v>139</v>
      </c>
      <c r="BE366" s="231">
        <f>IF(N366="základní",J366,0)</f>
        <v>0</v>
      </c>
      <c r="BF366" s="231">
        <f>IF(N366="snížená",J366,0)</f>
        <v>0</v>
      </c>
      <c r="BG366" s="231">
        <f>IF(N366="zákl. přenesená",J366,0)</f>
        <v>0</v>
      </c>
      <c r="BH366" s="231">
        <f>IF(N366="sníž. přenesená",J366,0)</f>
        <v>0</v>
      </c>
      <c r="BI366" s="231">
        <f>IF(N366="nulová",J366,0)</f>
        <v>0</v>
      </c>
      <c r="BJ366" s="16" t="s">
        <v>80</v>
      </c>
      <c r="BK366" s="231">
        <f>ROUND(I366*H366,2)</f>
        <v>0</v>
      </c>
      <c r="BL366" s="16" t="s">
        <v>146</v>
      </c>
      <c r="BM366" s="230" t="s">
        <v>575</v>
      </c>
    </row>
    <row r="367" s="13" customFormat="1">
      <c r="A367" s="13"/>
      <c r="B367" s="237"/>
      <c r="C367" s="238"/>
      <c r="D367" s="239" t="s">
        <v>214</v>
      </c>
      <c r="E367" s="240" t="s">
        <v>1</v>
      </c>
      <c r="F367" s="241" t="s">
        <v>576</v>
      </c>
      <c r="G367" s="238"/>
      <c r="H367" s="242">
        <v>1823.76</v>
      </c>
      <c r="I367" s="243"/>
      <c r="J367" s="238"/>
      <c r="K367" s="238"/>
      <c r="L367" s="244"/>
      <c r="M367" s="245"/>
      <c r="N367" s="246"/>
      <c r="O367" s="246"/>
      <c r="P367" s="246"/>
      <c r="Q367" s="246"/>
      <c r="R367" s="246"/>
      <c r="S367" s="246"/>
      <c r="T367" s="247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T367" s="248" t="s">
        <v>214</v>
      </c>
      <c r="AU367" s="248" t="s">
        <v>82</v>
      </c>
      <c r="AV367" s="13" t="s">
        <v>82</v>
      </c>
      <c r="AW367" s="13" t="s">
        <v>216</v>
      </c>
      <c r="AX367" s="13" t="s">
        <v>72</v>
      </c>
      <c r="AY367" s="248" t="s">
        <v>139</v>
      </c>
    </row>
    <row r="368" s="14" customFormat="1">
      <c r="A368" s="14"/>
      <c r="B368" s="249"/>
      <c r="C368" s="250"/>
      <c r="D368" s="239" t="s">
        <v>214</v>
      </c>
      <c r="E368" s="251" t="s">
        <v>1</v>
      </c>
      <c r="F368" s="252" t="s">
        <v>217</v>
      </c>
      <c r="G368" s="250"/>
      <c r="H368" s="253">
        <v>1823.76</v>
      </c>
      <c r="I368" s="254"/>
      <c r="J368" s="250"/>
      <c r="K368" s="250"/>
      <c r="L368" s="255"/>
      <c r="M368" s="256"/>
      <c r="N368" s="257"/>
      <c r="O368" s="257"/>
      <c r="P368" s="257"/>
      <c r="Q368" s="257"/>
      <c r="R368" s="257"/>
      <c r="S368" s="257"/>
      <c r="T368" s="258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T368" s="259" t="s">
        <v>214</v>
      </c>
      <c r="AU368" s="259" t="s">
        <v>82</v>
      </c>
      <c r="AV368" s="14" t="s">
        <v>146</v>
      </c>
      <c r="AW368" s="14" t="s">
        <v>216</v>
      </c>
      <c r="AX368" s="14" t="s">
        <v>80</v>
      </c>
      <c r="AY368" s="259" t="s">
        <v>139</v>
      </c>
    </row>
    <row r="369" s="2" customFormat="1" ht="24.15" customHeight="1">
      <c r="A369" s="37"/>
      <c r="B369" s="38"/>
      <c r="C369" s="218" t="s">
        <v>409</v>
      </c>
      <c r="D369" s="218" t="s">
        <v>142</v>
      </c>
      <c r="E369" s="219" t="s">
        <v>577</v>
      </c>
      <c r="F369" s="220" t="s">
        <v>578</v>
      </c>
      <c r="G369" s="221" t="s">
        <v>239</v>
      </c>
      <c r="H369" s="222">
        <v>207</v>
      </c>
      <c r="I369" s="223"/>
      <c r="J369" s="224">
        <f>ROUND(I369*H369,2)</f>
        <v>0</v>
      </c>
      <c r="K369" s="225"/>
      <c r="L369" s="43"/>
      <c r="M369" s="226" t="s">
        <v>1</v>
      </c>
      <c r="N369" s="227" t="s">
        <v>37</v>
      </c>
      <c r="O369" s="90"/>
      <c r="P369" s="228">
        <f>O369*H369</f>
        <v>0</v>
      </c>
      <c r="Q369" s="228">
        <v>0</v>
      </c>
      <c r="R369" s="228">
        <f>Q369*H369</f>
        <v>0</v>
      </c>
      <c r="S369" s="228">
        <v>0</v>
      </c>
      <c r="T369" s="229">
        <f>S369*H369</f>
        <v>0</v>
      </c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  <c r="AE369" s="37"/>
      <c r="AR369" s="230" t="s">
        <v>146</v>
      </c>
      <c r="AT369" s="230" t="s">
        <v>142</v>
      </c>
      <c r="AU369" s="230" t="s">
        <v>82</v>
      </c>
      <c r="AY369" s="16" t="s">
        <v>139</v>
      </c>
      <c r="BE369" s="231">
        <f>IF(N369="základní",J369,0)</f>
        <v>0</v>
      </c>
      <c r="BF369" s="231">
        <f>IF(N369="snížená",J369,0)</f>
        <v>0</v>
      </c>
      <c r="BG369" s="231">
        <f>IF(N369="zákl. přenesená",J369,0)</f>
        <v>0</v>
      </c>
      <c r="BH369" s="231">
        <f>IF(N369="sníž. přenesená",J369,0)</f>
        <v>0</v>
      </c>
      <c r="BI369" s="231">
        <f>IF(N369="nulová",J369,0)</f>
        <v>0</v>
      </c>
      <c r="BJ369" s="16" t="s">
        <v>80</v>
      </c>
      <c r="BK369" s="231">
        <f>ROUND(I369*H369,2)</f>
        <v>0</v>
      </c>
      <c r="BL369" s="16" t="s">
        <v>146</v>
      </c>
      <c r="BM369" s="230" t="s">
        <v>579</v>
      </c>
    </row>
    <row r="370" s="13" customFormat="1">
      <c r="A370" s="13"/>
      <c r="B370" s="237"/>
      <c r="C370" s="238"/>
      <c r="D370" s="239" t="s">
        <v>214</v>
      </c>
      <c r="E370" s="240" t="s">
        <v>1</v>
      </c>
      <c r="F370" s="241" t="s">
        <v>580</v>
      </c>
      <c r="G370" s="238"/>
      <c r="H370" s="242">
        <v>207</v>
      </c>
      <c r="I370" s="243"/>
      <c r="J370" s="238"/>
      <c r="K370" s="238"/>
      <c r="L370" s="244"/>
      <c r="M370" s="245"/>
      <c r="N370" s="246"/>
      <c r="O370" s="246"/>
      <c r="P370" s="246"/>
      <c r="Q370" s="246"/>
      <c r="R370" s="246"/>
      <c r="S370" s="246"/>
      <c r="T370" s="247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248" t="s">
        <v>214</v>
      </c>
      <c r="AU370" s="248" t="s">
        <v>82</v>
      </c>
      <c r="AV370" s="13" t="s">
        <v>82</v>
      </c>
      <c r="AW370" s="13" t="s">
        <v>216</v>
      </c>
      <c r="AX370" s="13" t="s">
        <v>72</v>
      </c>
      <c r="AY370" s="248" t="s">
        <v>139</v>
      </c>
    </row>
    <row r="371" s="14" customFormat="1">
      <c r="A371" s="14"/>
      <c r="B371" s="249"/>
      <c r="C371" s="250"/>
      <c r="D371" s="239" t="s">
        <v>214</v>
      </c>
      <c r="E371" s="251" t="s">
        <v>1</v>
      </c>
      <c r="F371" s="252" t="s">
        <v>217</v>
      </c>
      <c r="G371" s="250"/>
      <c r="H371" s="253">
        <v>207</v>
      </c>
      <c r="I371" s="254"/>
      <c r="J371" s="250"/>
      <c r="K371" s="250"/>
      <c r="L371" s="255"/>
      <c r="M371" s="256"/>
      <c r="N371" s="257"/>
      <c r="O371" s="257"/>
      <c r="P371" s="257"/>
      <c r="Q371" s="257"/>
      <c r="R371" s="257"/>
      <c r="S371" s="257"/>
      <c r="T371" s="258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T371" s="259" t="s">
        <v>214</v>
      </c>
      <c r="AU371" s="259" t="s">
        <v>82</v>
      </c>
      <c r="AV371" s="14" t="s">
        <v>146</v>
      </c>
      <c r="AW371" s="14" t="s">
        <v>216</v>
      </c>
      <c r="AX371" s="14" t="s">
        <v>80</v>
      </c>
      <c r="AY371" s="259" t="s">
        <v>139</v>
      </c>
    </row>
    <row r="372" s="2" customFormat="1" ht="24.15" customHeight="1">
      <c r="A372" s="37"/>
      <c r="B372" s="38"/>
      <c r="C372" s="218" t="s">
        <v>581</v>
      </c>
      <c r="D372" s="218" t="s">
        <v>142</v>
      </c>
      <c r="E372" s="219" t="s">
        <v>582</v>
      </c>
      <c r="F372" s="220" t="s">
        <v>583</v>
      </c>
      <c r="G372" s="221" t="s">
        <v>239</v>
      </c>
      <c r="H372" s="222">
        <v>207</v>
      </c>
      <c r="I372" s="223"/>
      <c r="J372" s="224">
        <f>ROUND(I372*H372,2)</f>
        <v>0</v>
      </c>
      <c r="K372" s="225"/>
      <c r="L372" s="43"/>
      <c r="M372" s="226" t="s">
        <v>1</v>
      </c>
      <c r="N372" s="227" t="s">
        <v>37</v>
      </c>
      <c r="O372" s="90"/>
      <c r="P372" s="228">
        <f>O372*H372</f>
        <v>0</v>
      </c>
      <c r="Q372" s="228">
        <v>0</v>
      </c>
      <c r="R372" s="228">
        <f>Q372*H372</f>
        <v>0</v>
      </c>
      <c r="S372" s="228">
        <v>0</v>
      </c>
      <c r="T372" s="229">
        <f>S372*H372</f>
        <v>0</v>
      </c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  <c r="AE372" s="37"/>
      <c r="AR372" s="230" t="s">
        <v>146</v>
      </c>
      <c r="AT372" s="230" t="s">
        <v>142</v>
      </c>
      <c r="AU372" s="230" t="s">
        <v>82</v>
      </c>
      <c r="AY372" s="16" t="s">
        <v>139</v>
      </c>
      <c r="BE372" s="231">
        <f>IF(N372="základní",J372,0)</f>
        <v>0</v>
      </c>
      <c r="BF372" s="231">
        <f>IF(N372="snížená",J372,0)</f>
        <v>0</v>
      </c>
      <c r="BG372" s="231">
        <f>IF(N372="zákl. přenesená",J372,0)</f>
        <v>0</v>
      </c>
      <c r="BH372" s="231">
        <f>IF(N372="sníž. přenesená",J372,0)</f>
        <v>0</v>
      </c>
      <c r="BI372" s="231">
        <f>IF(N372="nulová",J372,0)</f>
        <v>0</v>
      </c>
      <c r="BJ372" s="16" t="s">
        <v>80</v>
      </c>
      <c r="BK372" s="231">
        <f>ROUND(I372*H372,2)</f>
        <v>0</v>
      </c>
      <c r="BL372" s="16" t="s">
        <v>146</v>
      </c>
      <c r="BM372" s="230" t="s">
        <v>584</v>
      </c>
    </row>
    <row r="373" s="2" customFormat="1" ht="24.15" customHeight="1">
      <c r="A373" s="37"/>
      <c r="B373" s="38"/>
      <c r="C373" s="218" t="s">
        <v>414</v>
      </c>
      <c r="D373" s="218" t="s">
        <v>142</v>
      </c>
      <c r="E373" s="219" t="s">
        <v>585</v>
      </c>
      <c r="F373" s="220" t="s">
        <v>586</v>
      </c>
      <c r="G373" s="221" t="s">
        <v>239</v>
      </c>
      <c r="H373" s="222">
        <v>87.5</v>
      </c>
      <c r="I373" s="223"/>
      <c r="J373" s="224">
        <f>ROUND(I373*H373,2)</f>
        <v>0</v>
      </c>
      <c r="K373" s="225"/>
      <c r="L373" s="43"/>
      <c r="M373" s="226" t="s">
        <v>1</v>
      </c>
      <c r="N373" s="227" t="s">
        <v>37</v>
      </c>
      <c r="O373" s="90"/>
      <c r="P373" s="228">
        <f>O373*H373</f>
        <v>0</v>
      </c>
      <c r="Q373" s="228">
        <v>0</v>
      </c>
      <c r="R373" s="228">
        <f>Q373*H373</f>
        <v>0</v>
      </c>
      <c r="S373" s="228">
        <v>0</v>
      </c>
      <c r="T373" s="229">
        <f>S373*H373</f>
        <v>0</v>
      </c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  <c r="AE373" s="37"/>
      <c r="AR373" s="230" t="s">
        <v>146</v>
      </c>
      <c r="AT373" s="230" t="s">
        <v>142</v>
      </c>
      <c r="AU373" s="230" t="s">
        <v>82</v>
      </c>
      <c r="AY373" s="16" t="s">
        <v>139</v>
      </c>
      <c r="BE373" s="231">
        <f>IF(N373="základní",J373,0)</f>
        <v>0</v>
      </c>
      <c r="BF373" s="231">
        <f>IF(N373="snížená",J373,0)</f>
        <v>0</v>
      </c>
      <c r="BG373" s="231">
        <f>IF(N373="zákl. přenesená",J373,0)</f>
        <v>0</v>
      </c>
      <c r="BH373" s="231">
        <f>IF(N373="sníž. přenesená",J373,0)</f>
        <v>0</v>
      </c>
      <c r="BI373" s="231">
        <f>IF(N373="nulová",J373,0)</f>
        <v>0</v>
      </c>
      <c r="BJ373" s="16" t="s">
        <v>80</v>
      </c>
      <c r="BK373" s="231">
        <f>ROUND(I373*H373,2)</f>
        <v>0</v>
      </c>
      <c r="BL373" s="16" t="s">
        <v>146</v>
      </c>
      <c r="BM373" s="230" t="s">
        <v>587</v>
      </c>
    </row>
    <row r="374" s="13" customFormat="1">
      <c r="A374" s="13"/>
      <c r="B374" s="237"/>
      <c r="C374" s="238"/>
      <c r="D374" s="239" t="s">
        <v>214</v>
      </c>
      <c r="E374" s="240" t="s">
        <v>1</v>
      </c>
      <c r="F374" s="241" t="s">
        <v>588</v>
      </c>
      <c r="G374" s="238"/>
      <c r="H374" s="242">
        <v>87.5</v>
      </c>
      <c r="I374" s="243"/>
      <c r="J374" s="238"/>
      <c r="K374" s="238"/>
      <c r="L374" s="244"/>
      <c r="M374" s="245"/>
      <c r="N374" s="246"/>
      <c r="O374" s="246"/>
      <c r="P374" s="246"/>
      <c r="Q374" s="246"/>
      <c r="R374" s="246"/>
      <c r="S374" s="246"/>
      <c r="T374" s="247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T374" s="248" t="s">
        <v>214</v>
      </c>
      <c r="AU374" s="248" t="s">
        <v>82</v>
      </c>
      <c r="AV374" s="13" t="s">
        <v>82</v>
      </c>
      <c r="AW374" s="13" t="s">
        <v>216</v>
      </c>
      <c r="AX374" s="13" t="s">
        <v>72</v>
      </c>
      <c r="AY374" s="248" t="s">
        <v>139</v>
      </c>
    </row>
    <row r="375" s="14" customFormat="1">
      <c r="A375" s="14"/>
      <c r="B375" s="249"/>
      <c r="C375" s="250"/>
      <c r="D375" s="239" t="s">
        <v>214</v>
      </c>
      <c r="E375" s="251" t="s">
        <v>1</v>
      </c>
      <c r="F375" s="252" t="s">
        <v>217</v>
      </c>
      <c r="G375" s="250"/>
      <c r="H375" s="253">
        <v>87.5</v>
      </c>
      <c r="I375" s="254"/>
      <c r="J375" s="250"/>
      <c r="K375" s="250"/>
      <c r="L375" s="255"/>
      <c r="M375" s="256"/>
      <c r="N375" s="257"/>
      <c r="O375" s="257"/>
      <c r="P375" s="257"/>
      <c r="Q375" s="257"/>
      <c r="R375" s="257"/>
      <c r="S375" s="257"/>
      <c r="T375" s="258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T375" s="259" t="s">
        <v>214</v>
      </c>
      <c r="AU375" s="259" t="s">
        <v>82</v>
      </c>
      <c r="AV375" s="14" t="s">
        <v>146</v>
      </c>
      <c r="AW375" s="14" t="s">
        <v>216</v>
      </c>
      <c r="AX375" s="14" t="s">
        <v>80</v>
      </c>
      <c r="AY375" s="259" t="s">
        <v>139</v>
      </c>
    </row>
    <row r="376" s="2" customFormat="1" ht="24.15" customHeight="1">
      <c r="A376" s="37"/>
      <c r="B376" s="38"/>
      <c r="C376" s="260" t="s">
        <v>589</v>
      </c>
      <c r="D376" s="260" t="s">
        <v>278</v>
      </c>
      <c r="E376" s="261" t="s">
        <v>590</v>
      </c>
      <c r="F376" s="262" t="s">
        <v>591</v>
      </c>
      <c r="G376" s="263" t="s">
        <v>239</v>
      </c>
      <c r="H376" s="264">
        <v>87.5</v>
      </c>
      <c r="I376" s="265"/>
      <c r="J376" s="266">
        <f>ROUND(I376*H376,2)</f>
        <v>0</v>
      </c>
      <c r="K376" s="267"/>
      <c r="L376" s="268"/>
      <c r="M376" s="269" t="s">
        <v>1</v>
      </c>
      <c r="N376" s="270" t="s">
        <v>37</v>
      </c>
      <c r="O376" s="90"/>
      <c r="P376" s="228">
        <f>O376*H376</f>
        <v>0</v>
      </c>
      <c r="Q376" s="228">
        <v>0</v>
      </c>
      <c r="R376" s="228">
        <f>Q376*H376</f>
        <v>0</v>
      </c>
      <c r="S376" s="228">
        <v>0</v>
      </c>
      <c r="T376" s="229">
        <f>S376*H376</f>
        <v>0</v>
      </c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  <c r="AE376" s="37"/>
      <c r="AR376" s="230" t="s">
        <v>159</v>
      </c>
      <c r="AT376" s="230" t="s">
        <v>278</v>
      </c>
      <c r="AU376" s="230" t="s">
        <v>82</v>
      </c>
      <c r="AY376" s="16" t="s">
        <v>139</v>
      </c>
      <c r="BE376" s="231">
        <f>IF(N376="základní",J376,0)</f>
        <v>0</v>
      </c>
      <c r="BF376" s="231">
        <f>IF(N376="snížená",J376,0)</f>
        <v>0</v>
      </c>
      <c r="BG376" s="231">
        <f>IF(N376="zákl. přenesená",J376,0)</f>
        <v>0</v>
      </c>
      <c r="BH376" s="231">
        <f>IF(N376="sníž. přenesená",J376,0)</f>
        <v>0</v>
      </c>
      <c r="BI376" s="231">
        <f>IF(N376="nulová",J376,0)</f>
        <v>0</v>
      </c>
      <c r="BJ376" s="16" t="s">
        <v>80</v>
      </c>
      <c r="BK376" s="231">
        <f>ROUND(I376*H376,2)</f>
        <v>0</v>
      </c>
      <c r="BL376" s="16" t="s">
        <v>146</v>
      </c>
      <c r="BM376" s="230" t="s">
        <v>592</v>
      </c>
    </row>
    <row r="377" s="2" customFormat="1" ht="24.15" customHeight="1">
      <c r="A377" s="37"/>
      <c r="B377" s="38"/>
      <c r="C377" s="260" t="s">
        <v>417</v>
      </c>
      <c r="D377" s="260" t="s">
        <v>278</v>
      </c>
      <c r="E377" s="261" t="s">
        <v>593</v>
      </c>
      <c r="F377" s="262" t="s">
        <v>594</v>
      </c>
      <c r="G377" s="263" t="s">
        <v>149</v>
      </c>
      <c r="H377" s="264">
        <v>6</v>
      </c>
      <c r="I377" s="265"/>
      <c r="J377" s="266">
        <f>ROUND(I377*H377,2)</f>
        <v>0</v>
      </c>
      <c r="K377" s="267"/>
      <c r="L377" s="268"/>
      <c r="M377" s="269" t="s">
        <v>1</v>
      </c>
      <c r="N377" s="270" t="s">
        <v>37</v>
      </c>
      <c r="O377" s="90"/>
      <c r="P377" s="228">
        <f>O377*H377</f>
        <v>0</v>
      </c>
      <c r="Q377" s="228">
        <v>0</v>
      </c>
      <c r="R377" s="228">
        <f>Q377*H377</f>
        <v>0</v>
      </c>
      <c r="S377" s="228">
        <v>0</v>
      </c>
      <c r="T377" s="229">
        <f>S377*H377</f>
        <v>0</v>
      </c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  <c r="AE377" s="37"/>
      <c r="AR377" s="230" t="s">
        <v>159</v>
      </c>
      <c r="AT377" s="230" t="s">
        <v>278</v>
      </c>
      <c r="AU377" s="230" t="s">
        <v>82</v>
      </c>
      <c r="AY377" s="16" t="s">
        <v>139</v>
      </c>
      <c r="BE377" s="231">
        <f>IF(N377="základní",J377,0)</f>
        <v>0</v>
      </c>
      <c r="BF377" s="231">
        <f>IF(N377="snížená",J377,0)</f>
        <v>0</v>
      </c>
      <c r="BG377" s="231">
        <f>IF(N377="zákl. přenesená",J377,0)</f>
        <v>0</v>
      </c>
      <c r="BH377" s="231">
        <f>IF(N377="sníž. přenesená",J377,0)</f>
        <v>0</v>
      </c>
      <c r="BI377" s="231">
        <f>IF(N377="nulová",J377,0)</f>
        <v>0</v>
      </c>
      <c r="BJ377" s="16" t="s">
        <v>80</v>
      </c>
      <c r="BK377" s="231">
        <f>ROUND(I377*H377,2)</f>
        <v>0</v>
      </c>
      <c r="BL377" s="16" t="s">
        <v>146</v>
      </c>
      <c r="BM377" s="230" t="s">
        <v>595</v>
      </c>
    </row>
    <row r="378" s="2" customFormat="1" ht="16.5" customHeight="1">
      <c r="A378" s="37"/>
      <c r="B378" s="38"/>
      <c r="C378" s="260" t="s">
        <v>596</v>
      </c>
      <c r="D378" s="260" t="s">
        <v>278</v>
      </c>
      <c r="E378" s="261" t="s">
        <v>597</v>
      </c>
      <c r="F378" s="262" t="s">
        <v>598</v>
      </c>
      <c r="G378" s="263" t="s">
        <v>239</v>
      </c>
      <c r="H378" s="264">
        <v>87.5</v>
      </c>
      <c r="I378" s="265"/>
      <c r="J378" s="266">
        <f>ROUND(I378*H378,2)</f>
        <v>0</v>
      </c>
      <c r="K378" s="267"/>
      <c r="L378" s="268"/>
      <c r="M378" s="269" t="s">
        <v>1</v>
      </c>
      <c r="N378" s="270" t="s">
        <v>37</v>
      </c>
      <c r="O378" s="90"/>
      <c r="P378" s="228">
        <f>O378*H378</f>
        <v>0</v>
      </c>
      <c r="Q378" s="228">
        <v>0</v>
      </c>
      <c r="R378" s="228">
        <f>Q378*H378</f>
        <v>0</v>
      </c>
      <c r="S378" s="228">
        <v>0</v>
      </c>
      <c r="T378" s="229">
        <f>S378*H378</f>
        <v>0</v>
      </c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  <c r="AE378" s="37"/>
      <c r="AR378" s="230" t="s">
        <v>159</v>
      </c>
      <c r="AT378" s="230" t="s">
        <v>278</v>
      </c>
      <c r="AU378" s="230" t="s">
        <v>82</v>
      </c>
      <c r="AY378" s="16" t="s">
        <v>139</v>
      </c>
      <c r="BE378" s="231">
        <f>IF(N378="základní",J378,0)</f>
        <v>0</v>
      </c>
      <c r="BF378" s="231">
        <f>IF(N378="snížená",J378,0)</f>
        <v>0</v>
      </c>
      <c r="BG378" s="231">
        <f>IF(N378="zákl. přenesená",J378,0)</f>
        <v>0</v>
      </c>
      <c r="BH378" s="231">
        <f>IF(N378="sníž. přenesená",J378,0)</f>
        <v>0</v>
      </c>
      <c r="BI378" s="231">
        <f>IF(N378="nulová",J378,0)</f>
        <v>0</v>
      </c>
      <c r="BJ378" s="16" t="s">
        <v>80</v>
      </c>
      <c r="BK378" s="231">
        <f>ROUND(I378*H378,2)</f>
        <v>0</v>
      </c>
      <c r="BL378" s="16" t="s">
        <v>146</v>
      </c>
      <c r="BM378" s="230" t="s">
        <v>599</v>
      </c>
    </row>
    <row r="379" s="2" customFormat="1" ht="33" customHeight="1">
      <c r="A379" s="37"/>
      <c r="B379" s="38"/>
      <c r="C379" s="218" t="s">
        <v>422</v>
      </c>
      <c r="D379" s="218" t="s">
        <v>142</v>
      </c>
      <c r="E379" s="219" t="s">
        <v>600</v>
      </c>
      <c r="F379" s="220" t="s">
        <v>601</v>
      </c>
      <c r="G379" s="221" t="s">
        <v>149</v>
      </c>
      <c r="H379" s="222">
        <v>6</v>
      </c>
      <c r="I379" s="223"/>
      <c r="J379" s="224">
        <f>ROUND(I379*H379,2)</f>
        <v>0</v>
      </c>
      <c r="K379" s="225"/>
      <c r="L379" s="43"/>
      <c r="M379" s="226" t="s">
        <v>1</v>
      </c>
      <c r="N379" s="227" t="s">
        <v>37</v>
      </c>
      <c r="O379" s="90"/>
      <c r="P379" s="228">
        <f>O379*H379</f>
        <v>0</v>
      </c>
      <c r="Q379" s="228">
        <v>0</v>
      </c>
      <c r="R379" s="228">
        <f>Q379*H379</f>
        <v>0</v>
      </c>
      <c r="S379" s="228">
        <v>0</v>
      </c>
      <c r="T379" s="229">
        <f>S379*H379</f>
        <v>0</v>
      </c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  <c r="AE379" s="37"/>
      <c r="AR379" s="230" t="s">
        <v>146</v>
      </c>
      <c r="AT379" s="230" t="s">
        <v>142</v>
      </c>
      <c r="AU379" s="230" t="s">
        <v>82</v>
      </c>
      <c r="AY379" s="16" t="s">
        <v>139</v>
      </c>
      <c r="BE379" s="231">
        <f>IF(N379="základní",J379,0)</f>
        <v>0</v>
      </c>
      <c r="BF379" s="231">
        <f>IF(N379="snížená",J379,0)</f>
        <v>0</v>
      </c>
      <c r="BG379" s="231">
        <f>IF(N379="zákl. přenesená",J379,0)</f>
        <v>0</v>
      </c>
      <c r="BH379" s="231">
        <f>IF(N379="sníž. přenesená",J379,0)</f>
        <v>0</v>
      </c>
      <c r="BI379" s="231">
        <f>IF(N379="nulová",J379,0)</f>
        <v>0</v>
      </c>
      <c r="BJ379" s="16" t="s">
        <v>80</v>
      </c>
      <c r="BK379" s="231">
        <f>ROUND(I379*H379,2)</f>
        <v>0</v>
      </c>
      <c r="BL379" s="16" t="s">
        <v>146</v>
      </c>
      <c r="BM379" s="230" t="s">
        <v>602</v>
      </c>
    </row>
    <row r="380" s="2" customFormat="1" ht="37.8" customHeight="1">
      <c r="A380" s="37"/>
      <c r="B380" s="38"/>
      <c r="C380" s="260" t="s">
        <v>603</v>
      </c>
      <c r="D380" s="260" t="s">
        <v>278</v>
      </c>
      <c r="E380" s="261" t="s">
        <v>604</v>
      </c>
      <c r="F380" s="262" t="s">
        <v>605</v>
      </c>
      <c r="G380" s="263" t="s">
        <v>149</v>
      </c>
      <c r="H380" s="264">
        <v>6</v>
      </c>
      <c r="I380" s="265"/>
      <c r="J380" s="266">
        <f>ROUND(I380*H380,2)</f>
        <v>0</v>
      </c>
      <c r="K380" s="267"/>
      <c r="L380" s="268"/>
      <c r="M380" s="269" t="s">
        <v>1</v>
      </c>
      <c r="N380" s="270" t="s">
        <v>37</v>
      </c>
      <c r="O380" s="90"/>
      <c r="P380" s="228">
        <f>O380*H380</f>
        <v>0</v>
      </c>
      <c r="Q380" s="228">
        <v>0</v>
      </c>
      <c r="R380" s="228">
        <f>Q380*H380</f>
        <v>0</v>
      </c>
      <c r="S380" s="228">
        <v>0</v>
      </c>
      <c r="T380" s="229">
        <f>S380*H380</f>
        <v>0</v>
      </c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  <c r="AE380" s="37"/>
      <c r="AR380" s="230" t="s">
        <v>159</v>
      </c>
      <c r="AT380" s="230" t="s">
        <v>278</v>
      </c>
      <c r="AU380" s="230" t="s">
        <v>82</v>
      </c>
      <c r="AY380" s="16" t="s">
        <v>139</v>
      </c>
      <c r="BE380" s="231">
        <f>IF(N380="základní",J380,0)</f>
        <v>0</v>
      </c>
      <c r="BF380" s="231">
        <f>IF(N380="snížená",J380,0)</f>
        <v>0</v>
      </c>
      <c r="BG380" s="231">
        <f>IF(N380="zákl. přenesená",J380,0)</f>
        <v>0</v>
      </c>
      <c r="BH380" s="231">
        <f>IF(N380="sníž. přenesená",J380,0)</f>
        <v>0</v>
      </c>
      <c r="BI380" s="231">
        <f>IF(N380="nulová",J380,0)</f>
        <v>0</v>
      </c>
      <c r="BJ380" s="16" t="s">
        <v>80</v>
      </c>
      <c r="BK380" s="231">
        <f>ROUND(I380*H380,2)</f>
        <v>0</v>
      </c>
      <c r="BL380" s="16" t="s">
        <v>146</v>
      </c>
      <c r="BM380" s="230" t="s">
        <v>606</v>
      </c>
    </row>
    <row r="381" s="2" customFormat="1" ht="16.5" customHeight="1">
      <c r="A381" s="37"/>
      <c r="B381" s="38"/>
      <c r="C381" s="218" t="s">
        <v>425</v>
      </c>
      <c r="D381" s="218" t="s">
        <v>142</v>
      </c>
      <c r="E381" s="219" t="s">
        <v>607</v>
      </c>
      <c r="F381" s="220" t="s">
        <v>608</v>
      </c>
      <c r="G381" s="221" t="s">
        <v>244</v>
      </c>
      <c r="H381" s="222">
        <v>1.6000000000000001</v>
      </c>
      <c r="I381" s="223"/>
      <c r="J381" s="224">
        <f>ROUND(I381*H381,2)</f>
        <v>0</v>
      </c>
      <c r="K381" s="225"/>
      <c r="L381" s="43"/>
      <c r="M381" s="226" t="s">
        <v>1</v>
      </c>
      <c r="N381" s="227" t="s">
        <v>37</v>
      </c>
      <c r="O381" s="90"/>
      <c r="P381" s="228">
        <f>O381*H381</f>
        <v>0</v>
      </c>
      <c r="Q381" s="228">
        <v>0</v>
      </c>
      <c r="R381" s="228">
        <f>Q381*H381</f>
        <v>0</v>
      </c>
      <c r="S381" s="228">
        <v>0</v>
      </c>
      <c r="T381" s="229">
        <f>S381*H381</f>
        <v>0</v>
      </c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  <c r="AE381" s="37"/>
      <c r="AR381" s="230" t="s">
        <v>146</v>
      </c>
      <c r="AT381" s="230" t="s">
        <v>142</v>
      </c>
      <c r="AU381" s="230" t="s">
        <v>82</v>
      </c>
      <c r="AY381" s="16" t="s">
        <v>139</v>
      </c>
      <c r="BE381" s="231">
        <f>IF(N381="základní",J381,0)</f>
        <v>0</v>
      </c>
      <c r="BF381" s="231">
        <f>IF(N381="snížená",J381,0)</f>
        <v>0</v>
      </c>
      <c r="BG381" s="231">
        <f>IF(N381="zákl. přenesená",J381,0)</f>
        <v>0</v>
      </c>
      <c r="BH381" s="231">
        <f>IF(N381="sníž. přenesená",J381,0)</f>
        <v>0</v>
      </c>
      <c r="BI381" s="231">
        <f>IF(N381="nulová",J381,0)</f>
        <v>0</v>
      </c>
      <c r="BJ381" s="16" t="s">
        <v>80</v>
      </c>
      <c r="BK381" s="231">
        <f>ROUND(I381*H381,2)</f>
        <v>0</v>
      </c>
      <c r="BL381" s="16" t="s">
        <v>146</v>
      </c>
      <c r="BM381" s="230" t="s">
        <v>609</v>
      </c>
    </row>
    <row r="382" s="13" customFormat="1">
      <c r="A382" s="13"/>
      <c r="B382" s="237"/>
      <c r="C382" s="238"/>
      <c r="D382" s="239" t="s">
        <v>214</v>
      </c>
      <c r="E382" s="240" t="s">
        <v>1</v>
      </c>
      <c r="F382" s="241" t="s">
        <v>610</v>
      </c>
      <c r="G382" s="238"/>
      <c r="H382" s="242">
        <v>1.6000000000000001</v>
      </c>
      <c r="I382" s="243"/>
      <c r="J382" s="238"/>
      <c r="K382" s="238"/>
      <c r="L382" s="244"/>
      <c r="M382" s="245"/>
      <c r="N382" s="246"/>
      <c r="O382" s="246"/>
      <c r="P382" s="246"/>
      <c r="Q382" s="246"/>
      <c r="R382" s="246"/>
      <c r="S382" s="246"/>
      <c r="T382" s="247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T382" s="248" t="s">
        <v>214</v>
      </c>
      <c r="AU382" s="248" t="s">
        <v>82</v>
      </c>
      <c r="AV382" s="13" t="s">
        <v>82</v>
      </c>
      <c r="AW382" s="13" t="s">
        <v>216</v>
      </c>
      <c r="AX382" s="13" t="s">
        <v>72</v>
      </c>
      <c r="AY382" s="248" t="s">
        <v>139</v>
      </c>
    </row>
    <row r="383" s="14" customFormat="1">
      <c r="A383" s="14"/>
      <c r="B383" s="249"/>
      <c r="C383" s="250"/>
      <c r="D383" s="239" t="s">
        <v>214</v>
      </c>
      <c r="E383" s="251" t="s">
        <v>1</v>
      </c>
      <c r="F383" s="252" t="s">
        <v>217</v>
      </c>
      <c r="G383" s="250"/>
      <c r="H383" s="253">
        <v>1.6000000000000001</v>
      </c>
      <c r="I383" s="254"/>
      <c r="J383" s="250"/>
      <c r="K383" s="250"/>
      <c r="L383" s="255"/>
      <c r="M383" s="256"/>
      <c r="N383" s="257"/>
      <c r="O383" s="257"/>
      <c r="P383" s="257"/>
      <c r="Q383" s="257"/>
      <c r="R383" s="257"/>
      <c r="S383" s="257"/>
      <c r="T383" s="258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T383" s="259" t="s">
        <v>214</v>
      </c>
      <c r="AU383" s="259" t="s">
        <v>82</v>
      </c>
      <c r="AV383" s="14" t="s">
        <v>146</v>
      </c>
      <c r="AW383" s="14" t="s">
        <v>216</v>
      </c>
      <c r="AX383" s="14" t="s">
        <v>80</v>
      </c>
      <c r="AY383" s="259" t="s">
        <v>139</v>
      </c>
    </row>
    <row r="384" s="2" customFormat="1" ht="16.5" customHeight="1">
      <c r="A384" s="37"/>
      <c r="B384" s="38"/>
      <c r="C384" s="218" t="s">
        <v>611</v>
      </c>
      <c r="D384" s="218" t="s">
        <v>142</v>
      </c>
      <c r="E384" s="219" t="s">
        <v>612</v>
      </c>
      <c r="F384" s="220" t="s">
        <v>613</v>
      </c>
      <c r="G384" s="221" t="s">
        <v>149</v>
      </c>
      <c r="H384" s="222">
        <v>3</v>
      </c>
      <c r="I384" s="223"/>
      <c r="J384" s="224">
        <f>ROUND(I384*H384,2)</f>
        <v>0</v>
      </c>
      <c r="K384" s="225"/>
      <c r="L384" s="43"/>
      <c r="M384" s="226" t="s">
        <v>1</v>
      </c>
      <c r="N384" s="227" t="s">
        <v>37</v>
      </c>
      <c r="O384" s="90"/>
      <c r="P384" s="228">
        <f>O384*H384</f>
        <v>0</v>
      </c>
      <c r="Q384" s="228">
        <v>0</v>
      </c>
      <c r="R384" s="228">
        <f>Q384*H384</f>
        <v>0</v>
      </c>
      <c r="S384" s="228">
        <v>0</v>
      </c>
      <c r="T384" s="229">
        <f>S384*H384</f>
        <v>0</v>
      </c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  <c r="AE384" s="37"/>
      <c r="AR384" s="230" t="s">
        <v>146</v>
      </c>
      <c r="AT384" s="230" t="s">
        <v>142</v>
      </c>
      <c r="AU384" s="230" t="s">
        <v>82</v>
      </c>
      <c r="AY384" s="16" t="s">
        <v>139</v>
      </c>
      <c r="BE384" s="231">
        <f>IF(N384="základní",J384,0)</f>
        <v>0</v>
      </c>
      <c r="BF384" s="231">
        <f>IF(N384="snížená",J384,0)</f>
        <v>0</v>
      </c>
      <c r="BG384" s="231">
        <f>IF(N384="zákl. přenesená",J384,0)</f>
        <v>0</v>
      </c>
      <c r="BH384" s="231">
        <f>IF(N384="sníž. přenesená",J384,0)</f>
        <v>0</v>
      </c>
      <c r="BI384" s="231">
        <f>IF(N384="nulová",J384,0)</f>
        <v>0</v>
      </c>
      <c r="BJ384" s="16" t="s">
        <v>80</v>
      </c>
      <c r="BK384" s="231">
        <f>ROUND(I384*H384,2)</f>
        <v>0</v>
      </c>
      <c r="BL384" s="16" t="s">
        <v>146</v>
      </c>
      <c r="BM384" s="230" t="s">
        <v>614</v>
      </c>
    </row>
    <row r="385" s="12" customFormat="1" ht="22.8" customHeight="1">
      <c r="A385" s="12"/>
      <c r="B385" s="202"/>
      <c r="C385" s="203"/>
      <c r="D385" s="204" t="s">
        <v>71</v>
      </c>
      <c r="E385" s="216" t="s">
        <v>615</v>
      </c>
      <c r="F385" s="216" t="s">
        <v>616</v>
      </c>
      <c r="G385" s="203"/>
      <c r="H385" s="203"/>
      <c r="I385" s="206"/>
      <c r="J385" s="217">
        <f>BK385</f>
        <v>0</v>
      </c>
      <c r="K385" s="203"/>
      <c r="L385" s="208"/>
      <c r="M385" s="209"/>
      <c r="N385" s="210"/>
      <c r="O385" s="210"/>
      <c r="P385" s="211">
        <f>SUM(P386:P391)</f>
        <v>0</v>
      </c>
      <c r="Q385" s="210"/>
      <c r="R385" s="211">
        <f>SUM(R386:R391)</f>
        <v>0</v>
      </c>
      <c r="S385" s="210"/>
      <c r="T385" s="212">
        <f>SUM(T386:T391)</f>
        <v>0</v>
      </c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R385" s="213" t="s">
        <v>80</v>
      </c>
      <c r="AT385" s="214" t="s">
        <v>71</v>
      </c>
      <c r="AU385" s="214" t="s">
        <v>80</v>
      </c>
      <c r="AY385" s="213" t="s">
        <v>139</v>
      </c>
      <c r="BK385" s="215">
        <f>SUM(BK386:BK391)</f>
        <v>0</v>
      </c>
    </row>
    <row r="386" s="2" customFormat="1" ht="21.75" customHeight="1">
      <c r="A386" s="37"/>
      <c r="B386" s="38"/>
      <c r="C386" s="218" t="s">
        <v>429</v>
      </c>
      <c r="D386" s="218" t="s">
        <v>142</v>
      </c>
      <c r="E386" s="219" t="s">
        <v>617</v>
      </c>
      <c r="F386" s="220" t="s">
        <v>618</v>
      </c>
      <c r="G386" s="221" t="s">
        <v>270</v>
      </c>
      <c r="H386" s="222">
        <v>2332.52</v>
      </c>
      <c r="I386" s="223"/>
      <c r="J386" s="224">
        <f>ROUND(I386*H386,2)</f>
        <v>0</v>
      </c>
      <c r="K386" s="225"/>
      <c r="L386" s="43"/>
      <c r="M386" s="226" t="s">
        <v>1</v>
      </c>
      <c r="N386" s="227" t="s">
        <v>37</v>
      </c>
      <c r="O386" s="90"/>
      <c r="P386" s="228">
        <f>O386*H386</f>
        <v>0</v>
      </c>
      <c r="Q386" s="228">
        <v>0</v>
      </c>
      <c r="R386" s="228">
        <f>Q386*H386</f>
        <v>0</v>
      </c>
      <c r="S386" s="228">
        <v>0</v>
      </c>
      <c r="T386" s="229">
        <f>S386*H386</f>
        <v>0</v>
      </c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  <c r="AE386" s="37"/>
      <c r="AR386" s="230" t="s">
        <v>146</v>
      </c>
      <c r="AT386" s="230" t="s">
        <v>142</v>
      </c>
      <c r="AU386" s="230" t="s">
        <v>82</v>
      </c>
      <c r="AY386" s="16" t="s">
        <v>139</v>
      </c>
      <c r="BE386" s="231">
        <f>IF(N386="základní",J386,0)</f>
        <v>0</v>
      </c>
      <c r="BF386" s="231">
        <f>IF(N386="snížená",J386,0)</f>
        <v>0</v>
      </c>
      <c r="BG386" s="231">
        <f>IF(N386="zákl. přenesená",J386,0)</f>
        <v>0</v>
      </c>
      <c r="BH386" s="231">
        <f>IF(N386="sníž. přenesená",J386,0)</f>
        <v>0</v>
      </c>
      <c r="BI386" s="231">
        <f>IF(N386="nulová",J386,0)</f>
        <v>0</v>
      </c>
      <c r="BJ386" s="16" t="s">
        <v>80</v>
      </c>
      <c r="BK386" s="231">
        <f>ROUND(I386*H386,2)</f>
        <v>0</v>
      </c>
      <c r="BL386" s="16" t="s">
        <v>146</v>
      </c>
      <c r="BM386" s="230" t="s">
        <v>619</v>
      </c>
    </row>
    <row r="387" s="2" customFormat="1" ht="24.15" customHeight="1">
      <c r="A387" s="37"/>
      <c r="B387" s="38"/>
      <c r="C387" s="218" t="s">
        <v>620</v>
      </c>
      <c r="D387" s="218" t="s">
        <v>142</v>
      </c>
      <c r="E387" s="219" t="s">
        <v>621</v>
      </c>
      <c r="F387" s="220" t="s">
        <v>622</v>
      </c>
      <c r="G387" s="221" t="s">
        <v>270</v>
      </c>
      <c r="H387" s="222">
        <v>2332.52</v>
      </c>
      <c r="I387" s="223"/>
      <c r="J387" s="224">
        <f>ROUND(I387*H387,2)</f>
        <v>0</v>
      </c>
      <c r="K387" s="225"/>
      <c r="L387" s="43"/>
      <c r="M387" s="226" t="s">
        <v>1</v>
      </c>
      <c r="N387" s="227" t="s">
        <v>37</v>
      </c>
      <c r="O387" s="90"/>
      <c r="P387" s="228">
        <f>O387*H387</f>
        <v>0</v>
      </c>
      <c r="Q387" s="228">
        <v>0</v>
      </c>
      <c r="R387" s="228">
        <f>Q387*H387</f>
        <v>0</v>
      </c>
      <c r="S387" s="228">
        <v>0</v>
      </c>
      <c r="T387" s="229">
        <f>S387*H387</f>
        <v>0</v>
      </c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  <c r="AE387" s="37"/>
      <c r="AR387" s="230" t="s">
        <v>146</v>
      </c>
      <c r="AT387" s="230" t="s">
        <v>142</v>
      </c>
      <c r="AU387" s="230" t="s">
        <v>82</v>
      </c>
      <c r="AY387" s="16" t="s">
        <v>139</v>
      </c>
      <c r="BE387" s="231">
        <f>IF(N387="základní",J387,0)</f>
        <v>0</v>
      </c>
      <c r="BF387" s="231">
        <f>IF(N387="snížená",J387,0)</f>
        <v>0</v>
      </c>
      <c r="BG387" s="231">
        <f>IF(N387="zákl. přenesená",J387,0)</f>
        <v>0</v>
      </c>
      <c r="BH387" s="231">
        <f>IF(N387="sníž. přenesená",J387,0)</f>
        <v>0</v>
      </c>
      <c r="BI387" s="231">
        <f>IF(N387="nulová",J387,0)</f>
        <v>0</v>
      </c>
      <c r="BJ387" s="16" t="s">
        <v>80</v>
      </c>
      <c r="BK387" s="231">
        <f>ROUND(I387*H387,2)</f>
        <v>0</v>
      </c>
      <c r="BL387" s="16" t="s">
        <v>146</v>
      </c>
      <c r="BM387" s="230" t="s">
        <v>623</v>
      </c>
    </row>
    <row r="388" s="2" customFormat="1" ht="37.8" customHeight="1">
      <c r="A388" s="37"/>
      <c r="B388" s="38"/>
      <c r="C388" s="218" t="s">
        <v>433</v>
      </c>
      <c r="D388" s="218" t="s">
        <v>142</v>
      </c>
      <c r="E388" s="219" t="s">
        <v>624</v>
      </c>
      <c r="F388" s="220" t="s">
        <v>625</v>
      </c>
      <c r="G388" s="221" t="s">
        <v>270</v>
      </c>
      <c r="H388" s="222">
        <v>157.44</v>
      </c>
      <c r="I388" s="223"/>
      <c r="J388" s="224">
        <f>ROUND(I388*H388,2)</f>
        <v>0</v>
      </c>
      <c r="K388" s="225"/>
      <c r="L388" s="43"/>
      <c r="M388" s="226" t="s">
        <v>1</v>
      </c>
      <c r="N388" s="227" t="s">
        <v>37</v>
      </c>
      <c r="O388" s="90"/>
      <c r="P388" s="228">
        <f>O388*H388</f>
        <v>0</v>
      </c>
      <c r="Q388" s="228">
        <v>0</v>
      </c>
      <c r="R388" s="228">
        <f>Q388*H388</f>
        <v>0</v>
      </c>
      <c r="S388" s="228">
        <v>0</v>
      </c>
      <c r="T388" s="229">
        <f>S388*H388</f>
        <v>0</v>
      </c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  <c r="AE388" s="37"/>
      <c r="AR388" s="230" t="s">
        <v>146</v>
      </c>
      <c r="AT388" s="230" t="s">
        <v>142</v>
      </c>
      <c r="AU388" s="230" t="s">
        <v>82</v>
      </c>
      <c r="AY388" s="16" t="s">
        <v>139</v>
      </c>
      <c r="BE388" s="231">
        <f>IF(N388="základní",J388,0)</f>
        <v>0</v>
      </c>
      <c r="BF388" s="231">
        <f>IF(N388="snížená",J388,0)</f>
        <v>0</v>
      </c>
      <c r="BG388" s="231">
        <f>IF(N388="zákl. přenesená",J388,0)</f>
        <v>0</v>
      </c>
      <c r="BH388" s="231">
        <f>IF(N388="sníž. přenesená",J388,0)</f>
        <v>0</v>
      </c>
      <c r="BI388" s="231">
        <f>IF(N388="nulová",J388,0)</f>
        <v>0</v>
      </c>
      <c r="BJ388" s="16" t="s">
        <v>80</v>
      </c>
      <c r="BK388" s="231">
        <f>ROUND(I388*H388,2)</f>
        <v>0</v>
      </c>
      <c r="BL388" s="16" t="s">
        <v>146</v>
      </c>
      <c r="BM388" s="230" t="s">
        <v>626</v>
      </c>
    </row>
    <row r="389" s="2" customFormat="1" ht="37.8" customHeight="1">
      <c r="A389" s="37"/>
      <c r="B389" s="38"/>
      <c r="C389" s="218" t="s">
        <v>83</v>
      </c>
      <c r="D389" s="218" t="s">
        <v>142</v>
      </c>
      <c r="E389" s="219" t="s">
        <v>627</v>
      </c>
      <c r="F389" s="220" t="s">
        <v>628</v>
      </c>
      <c r="G389" s="221" t="s">
        <v>270</v>
      </c>
      <c r="H389" s="222">
        <v>257.04000000000002</v>
      </c>
      <c r="I389" s="223"/>
      <c r="J389" s="224">
        <f>ROUND(I389*H389,2)</f>
        <v>0</v>
      </c>
      <c r="K389" s="225"/>
      <c r="L389" s="43"/>
      <c r="M389" s="226" t="s">
        <v>1</v>
      </c>
      <c r="N389" s="227" t="s">
        <v>37</v>
      </c>
      <c r="O389" s="90"/>
      <c r="P389" s="228">
        <f>O389*H389</f>
        <v>0</v>
      </c>
      <c r="Q389" s="228">
        <v>0</v>
      </c>
      <c r="R389" s="228">
        <f>Q389*H389</f>
        <v>0</v>
      </c>
      <c r="S389" s="228">
        <v>0</v>
      </c>
      <c r="T389" s="229">
        <f>S389*H389</f>
        <v>0</v>
      </c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  <c r="AE389" s="37"/>
      <c r="AR389" s="230" t="s">
        <v>146</v>
      </c>
      <c r="AT389" s="230" t="s">
        <v>142</v>
      </c>
      <c r="AU389" s="230" t="s">
        <v>82</v>
      </c>
      <c r="AY389" s="16" t="s">
        <v>139</v>
      </c>
      <c r="BE389" s="231">
        <f>IF(N389="základní",J389,0)</f>
        <v>0</v>
      </c>
      <c r="BF389" s="231">
        <f>IF(N389="snížená",J389,0)</f>
        <v>0</v>
      </c>
      <c r="BG389" s="231">
        <f>IF(N389="zákl. přenesená",J389,0)</f>
        <v>0</v>
      </c>
      <c r="BH389" s="231">
        <f>IF(N389="sníž. přenesená",J389,0)</f>
        <v>0</v>
      </c>
      <c r="BI389" s="231">
        <f>IF(N389="nulová",J389,0)</f>
        <v>0</v>
      </c>
      <c r="BJ389" s="16" t="s">
        <v>80</v>
      </c>
      <c r="BK389" s="231">
        <f>ROUND(I389*H389,2)</f>
        <v>0</v>
      </c>
      <c r="BL389" s="16" t="s">
        <v>146</v>
      </c>
      <c r="BM389" s="230" t="s">
        <v>629</v>
      </c>
    </row>
    <row r="390" s="2" customFormat="1" ht="44.25" customHeight="1">
      <c r="A390" s="37"/>
      <c r="B390" s="38"/>
      <c r="C390" s="218" t="s">
        <v>438</v>
      </c>
      <c r="D390" s="218" t="s">
        <v>142</v>
      </c>
      <c r="E390" s="219" t="s">
        <v>630</v>
      </c>
      <c r="F390" s="220" t="s">
        <v>631</v>
      </c>
      <c r="G390" s="221" t="s">
        <v>270</v>
      </c>
      <c r="H390" s="222">
        <v>704.51999999999998</v>
      </c>
      <c r="I390" s="223"/>
      <c r="J390" s="224">
        <f>ROUND(I390*H390,2)</f>
        <v>0</v>
      </c>
      <c r="K390" s="225"/>
      <c r="L390" s="43"/>
      <c r="M390" s="226" t="s">
        <v>1</v>
      </c>
      <c r="N390" s="227" t="s">
        <v>37</v>
      </c>
      <c r="O390" s="90"/>
      <c r="P390" s="228">
        <f>O390*H390</f>
        <v>0</v>
      </c>
      <c r="Q390" s="228">
        <v>0</v>
      </c>
      <c r="R390" s="228">
        <f>Q390*H390</f>
        <v>0</v>
      </c>
      <c r="S390" s="228">
        <v>0</v>
      </c>
      <c r="T390" s="229">
        <f>S390*H390</f>
        <v>0</v>
      </c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  <c r="AE390" s="37"/>
      <c r="AR390" s="230" t="s">
        <v>146</v>
      </c>
      <c r="AT390" s="230" t="s">
        <v>142</v>
      </c>
      <c r="AU390" s="230" t="s">
        <v>82</v>
      </c>
      <c r="AY390" s="16" t="s">
        <v>139</v>
      </c>
      <c r="BE390" s="231">
        <f>IF(N390="základní",J390,0)</f>
        <v>0</v>
      </c>
      <c r="BF390" s="231">
        <f>IF(N390="snížená",J390,0)</f>
        <v>0</v>
      </c>
      <c r="BG390" s="231">
        <f>IF(N390="zákl. přenesená",J390,0)</f>
        <v>0</v>
      </c>
      <c r="BH390" s="231">
        <f>IF(N390="sníž. přenesená",J390,0)</f>
        <v>0</v>
      </c>
      <c r="BI390" s="231">
        <f>IF(N390="nulová",J390,0)</f>
        <v>0</v>
      </c>
      <c r="BJ390" s="16" t="s">
        <v>80</v>
      </c>
      <c r="BK390" s="231">
        <f>ROUND(I390*H390,2)</f>
        <v>0</v>
      </c>
      <c r="BL390" s="16" t="s">
        <v>146</v>
      </c>
      <c r="BM390" s="230" t="s">
        <v>632</v>
      </c>
    </row>
    <row r="391" s="2" customFormat="1" ht="44.25" customHeight="1">
      <c r="A391" s="37"/>
      <c r="B391" s="38"/>
      <c r="C391" s="218" t="s">
        <v>633</v>
      </c>
      <c r="D391" s="218" t="s">
        <v>142</v>
      </c>
      <c r="E391" s="219" t="s">
        <v>634</v>
      </c>
      <c r="F391" s="220" t="s">
        <v>635</v>
      </c>
      <c r="G391" s="221" t="s">
        <v>270</v>
      </c>
      <c r="H391" s="222">
        <v>1213.52</v>
      </c>
      <c r="I391" s="223"/>
      <c r="J391" s="224">
        <f>ROUND(I391*H391,2)</f>
        <v>0</v>
      </c>
      <c r="K391" s="225"/>
      <c r="L391" s="43"/>
      <c r="M391" s="226" t="s">
        <v>1</v>
      </c>
      <c r="N391" s="227" t="s">
        <v>37</v>
      </c>
      <c r="O391" s="90"/>
      <c r="P391" s="228">
        <f>O391*H391</f>
        <v>0</v>
      </c>
      <c r="Q391" s="228">
        <v>0</v>
      </c>
      <c r="R391" s="228">
        <f>Q391*H391</f>
        <v>0</v>
      </c>
      <c r="S391" s="228">
        <v>0</v>
      </c>
      <c r="T391" s="229">
        <f>S391*H391</f>
        <v>0</v>
      </c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  <c r="AE391" s="37"/>
      <c r="AR391" s="230" t="s">
        <v>146</v>
      </c>
      <c r="AT391" s="230" t="s">
        <v>142</v>
      </c>
      <c r="AU391" s="230" t="s">
        <v>82</v>
      </c>
      <c r="AY391" s="16" t="s">
        <v>139</v>
      </c>
      <c r="BE391" s="231">
        <f>IF(N391="základní",J391,0)</f>
        <v>0</v>
      </c>
      <c r="BF391" s="231">
        <f>IF(N391="snížená",J391,0)</f>
        <v>0</v>
      </c>
      <c r="BG391" s="231">
        <f>IF(N391="zákl. přenesená",J391,0)</f>
        <v>0</v>
      </c>
      <c r="BH391" s="231">
        <f>IF(N391="sníž. přenesená",J391,0)</f>
        <v>0</v>
      </c>
      <c r="BI391" s="231">
        <f>IF(N391="nulová",J391,0)</f>
        <v>0</v>
      </c>
      <c r="BJ391" s="16" t="s">
        <v>80</v>
      </c>
      <c r="BK391" s="231">
        <f>ROUND(I391*H391,2)</f>
        <v>0</v>
      </c>
      <c r="BL391" s="16" t="s">
        <v>146</v>
      </c>
      <c r="BM391" s="230" t="s">
        <v>636</v>
      </c>
    </row>
    <row r="392" s="12" customFormat="1" ht="22.8" customHeight="1">
      <c r="A392" s="12"/>
      <c r="B392" s="202"/>
      <c r="C392" s="203"/>
      <c r="D392" s="204" t="s">
        <v>71</v>
      </c>
      <c r="E392" s="216" t="s">
        <v>637</v>
      </c>
      <c r="F392" s="216" t="s">
        <v>638</v>
      </c>
      <c r="G392" s="203"/>
      <c r="H392" s="203"/>
      <c r="I392" s="206"/>
      <c r="J392" s="217">
        <f>BK392</f>
        <v>0</v>
      </c>
      <c r="K392" s="203"/>
      <c r="L392" s="208"/>
      <c r="M392" s="209"/>
      <c r="N392" s="210"/>
      <c r="O392" s="210"/>
      <c r="P392" s="211">
        <f>P393</f>
        <v>0</v>
      </c>
      <c r="Q392" s="210"/>
      <c r="R392" s="211">
        <f>R393</f>
        <v>0</v>
      </c>
      <c r="S392" s="210"/>
      <c r="T392" s="212">
        <f>T393</f>
        <v>0</v>
      </c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R392" s="213" t="s">
        <v>80</v>
      </c>
      <c r="AT392" s="214" t="s">
        <v>71</v>
      </c>
      <c r="AU392" s="214" t="s">
        <v>80</v>
      </c>
      <c r="AY392" s="213" t="s">
        <v>139</v>
      </c>
      <c r="BK392" s="215">
        <f>BK393</f>
        <v>0</v>
      </c>
    </row>
    <row r="393" s="2" customFormat="1" ht="33" customHeight="1">
      <c r="A393" s="37"/>
      <c r="B393" s="38"/>
      <c r="C393" s="218" t="s">
        <v>442</v>
      </c>
      <c r="D393" s="218" t="s">
        <v>142</v>
      </c>
      <c r="E393" s="219" t="s">
        <v>639</v>
      </c>
      <c r="F393" s="220" t="s">
        <v>640</v>
      </c>
      <c r="G393" s="221" t="s">
        <v>270</v>
      </c>
      <c r="H393" s="222">
        <v>1790.307</v>
      </c>
      <c r="I393" s="223"/>
      <c r="J393" s="224">
        <f>ROUND(I393*H393,2)</f>
        <v>0</v>
      </c>
      <c r="K393" s="225"/>
      <c r="L393" s="43"/>
      <c r="M393" s="226" t="s">
        <v>1</v>
      </c>
      <c r="N393" s="227" t="s">
        <v>37</v>
      </c>
      <c r="O393" s="90"/>
      <c r="P393" s="228">
        <f>O393*H393</f>
        <v>0</v>
      </c>
      <c r="Q393" s="228">
        <v>0</v>
      </c>
      <c r="R393" s="228">
        <f>Q393*H393</f>
        <v>0</v>
      </c>
      <c r="S393" s="228">
        <v>0</v>
      </c>
      <c r="T393" s="229">
        <f>S393*H393</f>
        <v>0</v>
      </c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  <c r="AE393" s="37"/>
      <c r="AR393" s="230" t="s">
        <v>146</v>
      </c>
      <c r="AT393" s="230" t="s">
        <v>142</v>
      </c>
      <c r="AU393" s="230" t="s">
        <v>82</v>
      </c>
      <c r="AY393" s="16" t="s">
        <v>139</v>
      </c>
      <c r="BE393" s="231">
        <f>IF(N393="základní",J393,0)</f>
        <v>0</v>
      </c>
      <c r="BF393" s="231">
        <f>IF(N393="snížená",J393,0)</f>
        <v>0</v>
      </c>
      <c r="BG393" s="231">
        <f>IF(N393="zákl. přenesená",J393,0)</f>
        <v>0</v>
      </c>
      <c r="BH393" s="231">
        <f>IF(N393="sníž. přenesená",J393,0)</f>
        <v>0</v>
      </c>
      <c r="BI393" s="231">
        <f>IF(N393="nulová",J393,0)</f>
        <v>0</v>
      </c>
      <c r="BJ393" s="16" t="s">
        <v>80</v>
      </c>
      <c r="BK393" s="231">
        <f>ROUND(I393*H393,2)</f>
        <v>0</v>
      </c>
      <c r="BL393" s="16" t="s">
        <v>146</v>
      </c>
      <c r="BM393" s="230" t="s">
        <v>641</v>
      </c>
    </row>
    <row r="394" s="12" customFormat="1" ht="25.92" customHeight="1">
      <c r="A394" s="12"/>
      <c r="B394" s="202"/>
      <c r="C394" s="203"/>
      <c r="D394" s="204" t="s">
        <v>71</v>
      </c>
      <c r="E394" s="205" t="s">
        <v>642</v>
      </c>
      <c r="F394" s="205" t="s">
        <v>643</v>
      </c>
      <c r="G394" s="203"/>
      <c r="H394" s="203"/>
      <c r="I394" s="206"/>
      <c r="J394" s="207">
        <f>BK394</f>
        <v>0</v>
      </c>
      <c r="K394" s="203"/>
      <c r="L394" s="208"/>
      <c r="M394" s="209"/>
      <c r="N394" s="210"/>
      <c r="O394" s="210"/>
      <c r="P394" s="211">
        <f>P395+P404+P408</f>
        <v>0</v>
      </c>
      <c r="Q394" s="210"/>
      <c r="R394" s="211">
        <f>R395+R404+R408</f>
        <v>0</v>
      </c>
      <c r="S394" s="210"/>
      <c r="T394" s="212">
        <f>T395+T404+T408</f>
        <v>0</v>
      </c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R394" s="213" t="s">
        <v>82</v>
      </c>
      <c r="AT394" s="214" t="s">
        <v>71</v>
      </c>
      <c r="AU394" s="214" t="s">
        <v>72</v>
      </c>
      <c r="AY394" s="213" t="s">
        <v>139</v>
      </c>
      <c r="BK394" s="215">
        <f>BK395+BK404+BK408</f>
        <v>0</v>
      </c>
    </row>
    <row r="395" s="12" customFormat="1" ht="22.8" customHeight="1">
      <c r="A395" s="12"/>
      <c r="B395" s="202"/>
      <c r="C395" s="203"/>
      <c r="D395" s="204" t="s">
        <v>71</v>
      </c>
      <c r="E395" s="216" t="s">
        <v>644</v>
      </c>
      <c r="F395" s="216" t="s">
        <v>645</v>
      </c>
      <c r="G395" s="203"/>
      <c r="H395" s="203"/>
      <c r="I395" s="206"/>
      <c r="J395" s="217">
        <f>BK395</f>
        <v>0</v>
      </c>
      <c r="K395" s="203"/>
      <c r="L395" s="208"/>
      <c r="M395" s="209"/>
      <c r="N395" s="210"/>
      <c r="O395" s="210"/>
      <c r="P395" s="211">
        <f>SUM(P396:P403)</f>
        <v>0</v>
      </c>
      <c r="Q395" s="210"/>
      <c r="R395" s="211">
        <f>SUM(R396:R403)</f>
        <v>0</v>
      </c>
      <c r="S395" s="210"/>
      <c r="T395" s="212">
        <f>SUM(T396:T403)</f>
        <v>0</v>
      </c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R395" s="213" t="s">
        <v>82</v>
      </c>
      <c r="AT395" s="214" t="s">
        <v>71</v>
      </c>
      <c r="AU395" s="214" t="s">
        <v>80</v>
      </c>
      <c r="AY395" s="213" t="s">
        <v>139</v>
      </c>
      <c r="BK395" s="215">
        <f>SUM(BK396:BK403)</f>
        <v>0</v>
      </c>
    </row>
    <row r="396" s="2" customFormat="1" ht="24.15" customHeight="1">
      <c r="A396" s="37"/>
      <c r="B396" s="38"/>
      <c r="C396" s="218" t="s">
        <v>646</v>
      </c>
      <c r="D396" s="218" t="s">
        <v>142</v>
      </c>
      <c r="E396" s="219" t="s">
        <v>647</v>
      </c>
      <c r="F396" s="220" t="s">
        <v>648</v>
      </c>
      <c r="G396" s="221" t="s">
        <v>213</v>
      </c>
      <c r="H396" s="222">
        <v>114</v>
      </c>
      <c r="I396" s="223"/>
      <c r="J396" s="224">
        <f>ROUND(I396*H396,2)</f>
        <v>0</v>
      </c>
      <c r="K396" s="225"/>
      <c r="L396" s="43"/>
      <c r="M396" s="226" t="s">
        <v>1</v>
      </c>
      <c r="N396" s="227" t="s">
        <v>37</v>
      </c>
      <c r="O396" s="90"/>
      <c r="P396" s="228">
        <f>O396*H396</f>
        <v>0</v>
      </c>
      <c r="Q396" s="228">
        <v>0</v>
      </c>
      <c r="R396" s="228">
        <f>Q396*H396</f>
        <v>0</v>
      </c>
      <c r="S396" s="228">
        <v>0</v>
      </c>
      <c r="T396" s="229">
        <f>S396*H396</f>
        <v>0</v>
      </c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  <c r="AE396" s="37"/>
      <c r="AR396" s="230" t="s">
        <v>171</v>
      </c>
      <c r="AT396" s="230" t="s">
        <v>142</v>
      </c>
      <c r="AU396" s="230" t="s">
        <v>82</v>
      </c>
      <c r="AY396" s="16" t="s">
        <v>139</v>
      </c>
      <c r="BE396" s="231">
        <f>IF(N396="základní",J396,0)</f>
        <v>0</v>
      </c>
      <c r="BF396" s="231">
        <f>IF(N396="snížená",J396,0)</f>
        <v>0</v>
      </c>
      <c r="BG396" s="231">
        <f>IF(N396="zákl. přenesená",J396,0)</f>
        <v>0</v>
      </c>
      <c r="BH396" s="231">
        <f>IF(N396="sníž. přenesená",J396,0)</f>
        <v>0</v>
      </c>
      <c r="BI396" s="231">
        <f>IF(N396="nulová",J396,0)</f>
        <v>0</v>
      </c>
      <c r="BJ396" s="16" t="s">
        <v>80</v>
      </c>
      <c r="BK396" s="231">
        <f>ROUND(I396*H396,2)</f>
        <v>0</v>
      </c>
      <c r="BL396" s="16" t="s">
        <v>171</v>
      </c>
      <c r="BM396" s="230" t="s">
        <v>649</v>
      </c>
    </row>
    <row r="397" s="13" customFormat="1">
      <c r="A397" s="13"/>
      <c r="B397" s="237"/>
      <c r="C397" s="238"/>
      <c r="D397" s="239" t="s">
        <v>214</v>
      </c>
      <c r="E397" s="240" t="s">
        <v>1</v>
      </c>
      <c r="F397" s="241" t="s">
        <v>650</v>
      </c>
      <c r="G397" s="238"/>
      <c r="H397" s="242">
        <v>114</v>
      </c>
      <c r="I397" s="243"/>
      <c r="J397" s="238"/>
      <c r="K397" s="238"/>
      <c r="L397" s="244"/>
      <c r="M397" s="245"/>
      <c r="N397" s="246"/>
      <c r="O397" s="246"/>
      <c r="P397" s="246"/>
      <c r="Q397" s="246"/>
      <c r="R397" s="246"/>
      <c r="S397" s="246"/>
      <c r="T397" s="247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T397" s="248" t="s">
        <v>214</v>
      </c>
      <c r="AU397" s="248" t="s">
        <v>82</v>
      </c>
      <c r="AV397" s="13" t="s">
        <v>82</v>
      </c>
      <c r="AW397" s="13" t="s">
        <v>216</v>
      </c>
      <c r="AX397" s="13" t="s">
        <v>72</v>
      </c>
      <c r="AY397" s="248" t="s">
        <v>139</v>
      </c>
    </row>
    <row r="398" s="14" customFormat="1">
      <c r="A398" s="14"/>
      <c r="B398" s="249"/>
      <c r="C398" s="250"/>
      <c r="D398" s="239" t="s">
        <v>214</v>
      </c>
      <c r="E398" s="251" t="s">
        <v>1</v>
      </c>
      <c r="F398" s="252" t="s">
        <v>217</v>
      </c>
      <c r="G398" s="250"/>
      <c r="H398" s="253">
        <v>114</v>
      </c>
      <c r="I398" s="254"/>
      <c r="J398" s="250"/>
      <c r="K398" s="250"/>
      <c r="L398" s="255"/>
      <c r="M398" s="256"/>
      <c r="N398" s="257"/>
      <c r="O398" s="257"/>
      <c r="P398" s="257"/>
      <c r="Q398" s="257"/>
      <c r="R398" s="257"/>
      <c r="S398" s="257"/>
      <c r="T398" s="258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T398" s="259" t="s">
        <v>214</v>
      </c>
      <c r="AU398" s="259" t="s">
        <v>82</v>
      </c>
      <c r="AV398" s="14" t="s">
        <v>146</v>
      </c>
      <c r="AW398" s="14" t="s">
        <v>216</v>
      </c>
      <c r="AX398" s="14" t="s">
        <v>80</v>
      </c>
      <c r="AY398" s="259" t="s">
        <v>139</v>
      </c>
    </row>
    <row r="399" s="2" customFormat="1" ht="24.15" customHeight="1">
      <c r="A399" s="37"/>
      <c r="B399" s="38"/>
      <c r="C399" s="218" t="s">
        <v>446</v>
      </c>
      <c r="D399" s="218" t="s">
        <v>142</v>
      </c>
      <c r="E399" s="219" t="s">
        <v>651</v>
      </c>
      <c r="F399" s="220" t="s">
        <v>652</v>
      </c>
      <c r="G399" s="221" t="s">
        <v>213</v>
      </c>
      <c r="H399" s="222">
        <v>45.600000000000001</v>
      </c>
      <c r="I399" s="223"/>
      <c r="J399" s="224">
        <f>ROUND(I399*H399,2)</f>
        <v>0</v>
      </c>
      <c r="K399" s="225"/>
      <c r="L399" s="43"/>
      <c r="M399" s="226" t="s">
        <v>1</v>
      </c>
      <c r="N399" s="227" t="s">
        <v>37</v>
      </c>
      <c r="O399" s="90"/>
      <c r="P399" s="228">
        <f>O399*H399</f>
        <v>0</v>
      </c>
      <c r="Q399" s="228">
        <v>0</v>
      </c>
      <c r="R399" s="228">
        <f>Q399*H399</f>
        <v>0</v>
      </c>
      <c r="S399" s="228">
        <v>0</v>
      </c>
      <c r="T399" s="229">
        <f>S399*H399</f>
        <v>0</v>
      </c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  <c r="AE399" s="37"/>
      <c r="AR399" s="230" t="s">
        <v>171</v>
      </c>
      <c r="AT399" s="230" t="s">
        <v>142</v>
      </c>
      <c r="AU399" s="230" t="s">
        <v>82</v>
      </c>
      <c r="AY399" s="16" t="s">
        <v>139</v>
      </c>
      <c r="BE399" s="231">
        <f>IF(N399="základní",J399,0)</f>
        <v>0</v>
      </c>
      <c r="BF399" s="231">
        <f>IF(N399="snížená",J399,0)</f>
        <v>0</v>
      </c>
      <c r="BG399" s="231">
        <f>IF(N399="zákl. přenesená",J399,0)</f>
        <v>0</v>
      </c>
      <c r="BH399" s="231">
        <f>IF(N399="sníž. přenesená",J399,0)</f>
        <v>0</v>
      </c>
      <c r="BI399" s="231">
        <f>IF(N399="nulová",J399,0)</f>
        <v>0</v>
      </c>
      <c r="BJ399" s="16" t="s">
        <v>80</v>
      </c>
      <c r="BK399" s="231">
        <f>ROUND(I399*H399,2)</f>
        <v>0</v>
      </c>
      <c r="BL399" s="16" t="s">
        <v>171</v>
      </c>
      <c r="BM399" s="230" t="s">
        <v>653</v>
      </c>
    </row>
    <row r="400" s="13" customFormat="1">
      <c r="A400" s="13"/>
      <c r="B400" s="237"/>
      <c r="C400" s="238"/>
      <c r="D400" s="239" t="s">
        <v>214</v>
      </c>
      <c r="E400" s="240" t="s">
        <v>1</v>
      </c>
      <c r="F400" s="241" t="s">
        <v>654</v>
      </c>
      <c r="G400" s="238"/>
      <c r="H400" s="242">
        <v>45.600000000000001</v>
      </c>
      <c r="I400" s="243"/>
      <c r="J400" s="238"/>
      <c r="K400" s="238"/>
      <c r="L400" s="244"/>
      <c r="M400" s="245"/>
      <c r="N400" s="246"/>
      <c r="O400" s="246"/>
      <c r="P400" s="246"/>
      <c r="Q400" s="246"/>
      <c r="R400" s="246"/>
      <c r="S400" s="246"/>
      <c r="T400" s="247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T400" s="248" t="s">
        <v>214</v>
      </c>
      <c r="AU400" s="248" t="s">
        <v>82</v>
      </c>
      <c r="AV400" s="13" t="s">
        <v>82</v>
      </c>
      <c r="AW400" s="13" t="s">
        <v>216</v>
      </c>
      <c r="AX400" s="13" t="s">
        <v>72</v>
      </c>
      <c r="AY400" s="248" t="s">
        <v>139</v>
      </c>
    </row>
    <row r="401" s="14" customFormat="1">
      <c r="A401" s="14"/>
      <c r="B401" s="249"/>
      <c r="C401" s="250"/>
      <c r="D401" s="239" t="s">
        <v>214</v>
      </c>
      <c r="E401" s="251" t="s">
        <v>1</v>
      </c>
      <c r="F401" s="252" t="s">
        <v>217</v>
      </c>
      <c r="G401" s="250"/>
      <c r="H401" s="253">
        <v>45.600000000000001</v>
      </c>
      <c r="I401" s="254"/>
      <c r="J401" s="250"/>
      <c r="K401" s="250"/>
      <c r="L401" s="255"/>
      <c r="M401" s="256"/>
      <c r="N401" s="257"/>
      <c r="O401" s="257"/>
      <c r="P401" s="257"/>
      <c r="Q401" s="257"/>
      <c r="R401" s="257"/>
      <c r="S401" s="257"/>
      <c r="T401" s="258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T401" s="259" t="s">
        <v>214</v>
      </c>
      <c r="AU401" s="259" t="s">
        <v>82</v>
      </c>
      <c r="AV401" s="14" t="s">
        <v>146</v>
      </c>
      <c r="AW401" s="14" t="s">
        <v>216</v>
      </c>
      <c r="AX401" s="14" t="s">
        <v>80</v>
      </c>
      <c r="AY401" s="259" t="s">
        <v>139</v>
      </c>
    </row>
    <row r="402" s="2" customFormat="1" ht="24.15" customHeight="1">
      <c r="A402" s="37"/>
      <c r="B402" s="38"/>
      <c r="C402" s="218" t="s">
        <v>655</v>
      </c>
      <c r="D402" s="218" t="s">
        <v>142</v>
      </c>
      <c r="E402" s="219" t="s">
        <v>656</v>
      </c>
      <c r="F402" s="220" t="s">
        <v>657</v>
      </c>
      <c r="G402" s="221" t="s">
        <v>239</v>
      </c>
      <c r="H402" s="222">
        <v>114</v>
      </c>
      <c r="I402" s="223"/>
      <c r="J402" s="224">
        <f>ROUND(I402*H402,2)</f>
        <v>0</v>
      </c>
      <c r="K402" s="225"/>
      <c r="L402" s="43"/>
      <c r="M402" s="226" t="s">
        <v>1</v>
      </c>
      <c r="N402" s="227" t="s">
        <v>37</v>
      </c>
      <c r="O402" s="90"/>
      <c r="P402" s="228">
        <f>O402*H402</f>
        <v>0</v>
      </c>
      <c r="Q402" s="228">
        <v>0</v>
      </c>
      <c r="R402" s="228">
        <f>Q402*H402</f>
        <v>0</v>
      </c>
      <c r="S402" s="228">
        <v>0</v>
      </c>
      <c r="T402" s="229">
        <f>S402*H402</f>
        <v>0</v>
      </c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  <c r="AE402" s="37"/>
      <c r="AR402" s="230" t="s">
        <v>171</v>
      </c>
      <c r="AT402" s="230" t="s">
        <v>142</v>
      </c>
      <c r="AU402" s="230" t="s">
        <v>82</v>
      </c>
      <c r="AY402" s="16" t="s">
        <v>139</v>
      </c>
      <c r="BE402" s="231">
        <f>IF(N402="základní",J402,0)</f>
        <v>0</v>
      </c>
      <c r="BF402" s="231">
        <f>IF(N402="snížená",J402,0)</f>
        <v>0</v>
      </c>
      <c r="BG402" s="231">
        <f>IF(N402="zákl. přenesená",J402,0)</f>
        <v>0</v>
      </c>
      <c r="BH402" s="231">
        <f>IF(N402="sníž. přenesená",J402,0)</f>
        <v>0</v>
      </c>
      <c r="BI402" s="231">
        <f>IF(N402="nulová",J402,0)</f>
        <v>0</v>
      </c>
      <c r="BJ402" s="16" t="s">
        <v>80</v>
      </c>
      <c r="BK402" s="231">
        <f>ROUND(I402*H402,2)</f>
        <v>0</v>
      </c>
      <c r="BL402" s="16" t="s">
        <v>171</v>
      </c>
      <c r="BM402" s="230" t="s">
        <v>658</v>
      </c>
    </row>
    <row r="403" s="2" customFormat="1" ht="24.15" customHeight="1">
      <c r="A403" s="37"/>
      <c r="B403" s="38"/>
      <c r="C403" s="218" t="s">
        <v>449</v>
      </c>
      <c r="D403" s="218" t="s">
        <v>142</v>
      </c>
      <c r="E403" s="219" t="s">
        <v>659</v>
      </c>
      <c r="F403" s="220" t="s">
        <v>660</v>
      </c>
      <c r="G403" s="221" t="s">
        <v>661</v>
      </c>
      <c r="H403" s="271"/>
      <c r="I403" s="223"/>
      <c r="J403" s="224">
        <f>ROUND(I403*H403,2)</f>
        <v>0</v>
      </c>
      <c r="K403" s="225"/>
      <c r="L403" s="43"/>
      <c r="M403" s="226" t="s">
        <v>1</v>
      </c>
      <c r="N403" s="227" t="s">
        <v>37</v>
      </c>
      <c r="O403" s="90"/>
      <c r="P403" s="228">
        <f>O403*H403</f>
        <v>0</v>
      </c>
      <c r="Q403" s="228">
        <v>0</v>
      </c>
      <c r="R403" s="228">
        <f>Q403*H403</f>
        <v>0</v>
      </c>
      <c r="S403" s="228">
        <v>0</v>
      </c>
      <c r="T403" s="229">
        <f>S403*H403</f>
        <v>0</v>
      </c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  <c r="AE403" s="37"/>
      <c r="AR403" s="230" t="s">
        <v>171</v>
      </c>
      <c r="AT403" s="230" t="s">
        <v>142</v>
      </c>
      <c r="AU403" s="230" t="s">
        <v>82</v>
      </c>
      <c r="AY403" s="16" t="s">
        <v>139</v>
      </c>
      <c r="BE403" s="231">
        <f>IF(N403="základní",J403,0)</f>
        <v>0</v>
      </c>
      <c r="BF403" s="231">
        <f>IF(N403="snížená",J403,0)</f>
        <v>0</v>
      </c>
      <c r="BG403" s="231">
        <f>IF(N403="zákl. přenesená",J403,0)</f>
        <v>0</v>
      </c>
      <c r="BH403" s="231">
        <f>IF(N403="sníž. přenesená",J403,0)</f>
        <v>0</v>
      </c>
      <c r="BI403" s="231">
        <f>IF(N403="nulová",J403,0)</f>
        <v>0</v>
      </c>
      <c r="BJ403" s="16" t="s">
        <v>80</v>
      </c>
      <c r="BK403" s="231">
        <f>ROUND(I403*H403,2)</f>
        <v>0</v>
      </c>
      <c r="BL403" s="16" t="s">
        <v>171</v>
      </c>
      <c r="BM403" s="230" t="s">
        <v>662</v>
      </c>
    </row>
    <row r="404" s="12" customFormat="1" ht="22.8" customHeight="1">
      <c r="A404" s="12"/>
      <c r="B404" s="202"/>
      <c r="C404" s="203"/>
      <c r="D404" s="204" t="s">
        <v>71</v>
      </c>
      <c r="E404" s="216" t="s">
        <v>663</v>
      </c>
      <c r="F404" s="216" t="s">
        <v>664</v>
      </c>
      <c r="G404" s="203"/>
      <c r="H404" s="203"/>
      <c r="I404" s="206"/>
      <c r="J404" s="217">
        <f>BK404</f>
        <v>0</v>
      </c>
      <c r="K404" s="203"/>
      <c r="L404" s="208"/>
      <c r="M404" s="209"/>
      <c r="N404" s="210"/>
      <c r="O404" s="210"/>
      <c r="P404" s="211">
        <f>SUM(P405:P407)</f>
        <v>0</v>
      </c>
      <c r="Q404" s="210"/>
      <c r="R404" s="211">
        <f>SUM(R405:R407)</f>
        <v>0</v>
      </c>
      <c r="S404" s="210"/>
      <c r="T404" s="212">
        <f>SUM(T405:T407)</f>
        <v>0</v>
      </c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R404" s="213" t="s">
        <v>82</v>
      </c>
      <c r="AT404" s="214" t="s">
        <v>71</v>
      </c>
      <c r="AU404" s="214" t="s">
        <v>80</v>
      </c>
      <c r="AY404" s="213" t="s">
        <v>139</v>
      </c>
      <c r="BK404" s="215">
        <f>SUM(BK405:BK407)</f>
        <v>0</v>
      </c>
    </row>
    <row r="405" s="2" customFormat="1" ht="16.5" customHeight="1">
      <c r="A405" s="37"/>
      <c r="B405" s="38"/>
      <c r="C405" s="218" t="s">
        <v>665</v>
      </c>
      <c r="D405" s="218" t="s">
        <v>142</v>
      </c>
      <c r="E405" s="219" t="s">
        <v>666</v>
      </c>
      <c r="F405" s="220" t="s">
        <v>667</v>
      </c>
      <c r="G405" s="221" t="s">
        <v>239</v>
      </c>
      <c r="H405" s="222">
        <v>118</v>
      </c>
      <c r="I405" s="223"/>
      <c r="J405" s="224">
        <f>ROUND(I405*H405,2)</f>
        <v>0</v>
      </c>
      <c r="K405" s="225"/>
      <c r="L405" s="43"/>
      <c r="M405" s="226" t="s">
        <v>1</v>
      </c>
      <c r="N405" s="227" t="s">
        <v>37</v>
      </c>
      <c r="O405" s="90"/>
      <c r="P405" s="228">
        <f>O405*H405</f>
        <v>0</v>
      </c>
      <c r="Q405" s="228">
        <v>0</v>
      </c>
      <c r="R405" s="228">
        <f>Q405*H405</f>
        <v>0</v>
      </c>
      <c r="S405" s="228">
        <v>0</v>
      </c>
      <c r="T405" s="229">
        <f>S405*H405</f>
        <v>0</v>
      </c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  <c r="AE405" s="37"/>
      <c r="AR405" s="230" t="s">
        <v>171</v>
      </c>
      <c r="AT405" s="230" t="s">
        <v>142</v>
      </c>
      <c r="AU405" s="230" t="s">
        <v>82</v>
      </c>
      <c r="AY405" s="16" t="s">
        <v>139</v>
      </c>
      <c r="BE405" s="231">
        <f>IF(N405="základní",J405,0)</f>
        <v>0</v>
      </c>
      <c r="BF405" s="231">
        <f>IF(N405="snížená",J405,0)</f>
        <v>0</v>
      </c>
      <c r="BG405" s="231">
        <f>IF(N405="zákl. přenesená",J405,0)</f>
        <v>0</v>
      </c>
      <c r="BH405" s="231">
        <f>IF(N405="sníž. přenesená",J405,0)</f>
        <v>0</v>
      </c>
      <c r="BI405" s="231">
        <f>IF(N405="nulová",J405,0)</f>
        <v>0</v>
      </c>
      <c r="BJ405" s="16" t="s">
        <v>80</v>
      </c>
      <c r="BK405" s="231">
        <f>ROUND(I405*H405,2)</f>
        <v>0</v>
      </c>
      <c r="BL405" s="16" t="s">
        <v>171</v>
      </c>
      <c r="BM405" s="230" t="s">
        <v>668</v>
      </c>
    </row>
    <row r="406" s="2" customFormat="1" ht="16.5" customHeight="1">
      <c r="A406" s="37"/>
      <c r="B406" s="38"/>
      <c r="C406" s="218" t="s">
        <v>453</v>
      </c>
      <c r="D406" s="218" t="s">
        <v>142</v>
      </c>
      <c r="E406" s="219" t="s">
        <v>669</v>
      </c>
      <c r="F406" s="220" t="s">
        <v>670</v>
      </c>
      <c r="G406" s="221" t="s">
        <v>239</v>
      </c>
      <c r="H406" s="222">
        <v>85</v>
      </c>
      <c r="I406" s="223"/>
      <c r="J406" s="224">
        <f>ROUND(I406*H406,2)</f>
        <v>0</v>
      </c>
      <c r="K406" s="225"/>
      <c r="L406" s="43"/>
      <c r="M406" s="226" t="s">
        <v>1</v>
      </c>
      <c r="N406" s="227" t="s">
        <v>37</v>
      </c>
      <c r="O406" s="90"/>
      <c r="P406" s="228">
        <f>O406*H406</f>
        <v>0</v>
      </c>
      <c r="Q406" s="228">
        <v>0</v>
      </c>
      <c r="R406" s="228">
        <f>Q406*H406</f>
        <v>0</v>
      </c>
      <c r="S406" s="228">
        <v>0</v>
      </c>
      <c r="T406" s="229">
        <f>S406*H406</f>
        <v>0</v>
      </c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  <c r="AE406" s="37"/>
      <c r="AR406" s="230" t="s">
        <v>171</v>
      </c>
      <c r="AT406" s="230" t="s">
        <v>142</v>
      </c>
      <c r="AU406" s="230" t="s">
        <v>82</v>
      </c>
      <c r="AY406" s="16" t="s">
        <v>139</v>
      </c>
      <c r="BE406" s="231">
        <f>IF(N406="základní",J406,0)</f>
        <v>0</v>
      </c>
      <c r="BF406" s="231">
        <f>IF(N406="snížená",J406,0)</f>
        <v>0</v>
      </c>
      <c r="BG406" s="231">
        <f>IF(N406="zákl. přenesená",J406,0)</f>
        <v>0</v>
      </c>
      <c r="BH406" s="231">
        <f>IF(N406="sníž. přenesená",J406,0)</f>
        <v>0</v>
      </c>
      <c r="BI406" s="231">
        <f>IF(N406="nulová",J406,0)</f>
        <v>0</v>
      </c>
      <c r="BJ406" s="16" t="s">
        <v>80</v>
      </c>
      <c r="BK406" s="231">
        <f>ROUND(I406*H406,2)</f>
        <v>0</v>
      </c>
      <c r="BL406" s="16" t="s">
        <v>171</v>
      </c>
      <c r="BM406" s="230" t="s">
        <v>671</v>
      </c>
    </row>
    <row r="407" s="2" customFormat="1" ht="16.5" customHeight="1">
      <c r="A407" s="37"/>
      <c r="B407" s="38"/>
      <c r="C407" s="218" t="s">
        <v>672</v>
      </c>
      <c r="D407" s="218" t="s">
        <v>142</v>
      </c>
      <c r="E407" s="219" t="s">
        <v>673</v>
      </c>
      <c r="F407" s="220" t="s">
        <v>674</v>
      </c>
      <c r="G407" s="221" t="s">
        <v>239</v>
      </c>
      <c r="H407" s="222">
        <v>106</v>
      </c>
      <c r="I407" s="223"/>
      <c r="J407" s="224">
        <f>ROUND(I407*H407,2)</f>
        <v>0</v>
      </c>
      <c r="K407" s="225"/>
      <c r="L407" s="43"/>
      <c r="M407" s="226" t="s">
        <v>1</v>
      </c>
      <c r="N407" s="227" t="s">
        <v>37</v>
      </c>
      <c r="O407" s="90"/>
      <c r="P407" s="228">
        <f>O407*H407</f>
        <v>0</v>
      </c>
      <c r="Q407" s="228">
        <v>0</v>
      </c>
      <c r="R407" s="228">
        <f>Q407*H407</f>
        <v>0</v>
      </c>
      <c r="S407" s="228">
        <v>0</v>
      </c>
      <c r="T407" s="229">
        <f>S407*H407</f>
        <v>0</v>
      </c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  <c r="AE407" s="37"/>
      <c r="AR407" s="230" t="s">
        <v>171</v>
      </c>
      <c r="AT407" s="230" t="s">
        <v>142</v>
      </c>
      <c r="AU407" s="230" t="s">
        <v>82</v>
      </c>
      <c r="AY407" s="16" t="s">
        <v>139</v>
      </c>
      <c r="BE407" s="231">
        <f>IF(N407="základní",J407,0)</f>
        <v>0</v>
      </c>
      <c r="BF407" s="231">
        <f>IF(N407="snížená",J407,0)</f>
        <v>0</v>
      </c>
      <c r="BG407" s="231">
        <f>IF(N407="zákl. přenesená",J407,0)</f>
        <v>0</v>
      </c>
      <c r="BH407" s="231">
        <f>IF(N407="sníž. přenesená",J407,0)</f>
        <v>0</v>
      </c>
      <c r="BI407" s="231">
        <f>IF(N407="nulová",J407,0)</f>
        <v>0</v>
      </c>
      <c r="BJ407" s="16" t="s">
        <v>80</v>
      </c>
      <c r="BK407" s="231">
        <f>ROUND(I407*H407,2)</f>
        <v>0</v>
      </c>
      <c r="BL407" s="16" t="s">
        <v>171</v>
      </c>
      <c r="BM407" s="230" t="s">
        <v>675</v>
      </c>
    </row>
    <row r="408" s="12" customFormat="1" ht="22.8" customHeight="1">
      <c r="A408" s="12"/>
      <c r="B408" s="202"/>
      <c r="C408" s="203"/>
      <c r="D408" s="204" t="s">
        <v>71</v>
      </c>
      <c r="E408" s="216" t="s">
        <v>676</v>
      </c>
      <c r="F408" s="216" t="s">
        <v>677</v>
      </c>
      <c r="G408" s="203"/>
      <c r="H408" s="203"/>
      <c r="I408" s="206"/>
      <c r="J408" s="217">
        <f>BK408</f>
        <v>0</v>
      </c>
      <c r="K408" s="203"/>
      <c r="L408" s="208"/>
      <c r="M408" s="209"/>
      <c r="N408" s="210"/>
      <c r="O408" s="210"/>
      <c r="P408" s="211">
        <f>SUM(P409:P411)</f>
        <v>0</v>
      </c>
      <c r="Q408" s="210"/>
      <c r="R408" s="211">
        <f>SUM(R409:R411)</f>
        <v>0</v>
      </c>
      <c r="S408" s="210"/>
      <c r="T408" s="212">
        <f>SUM(T409:T411)</f>
        <v>0</v>
      </c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R408" s="213" t="s">
        <v>82</v>
      </c>
      <c r="AT408" s="214" t="s">
        <v>71</v>
      </c>
      <c r="AU408" s="214" t="s">
        <v>80</v>
      </c>
      <c r="AY408" s="213" t="s">
        <v>139</v>
      </c>
      <c r="BK408" s="215">
        <f>SUM(BK409:BK411)</f>
        <v>0</v>
      </c>
    </row>
    <row r="409" s="2" customFormat="1" ht="24.15" customHeight="1">
      <c r="A409" s="37"/>
      <c r="B409" s="38"/>
      <c r="C409" s="218" t="s">
        <v>456</v>
      </c>
      <c r="D409" s="218" t="s">
        <v>142</v>
      </c>
      <c r="E409" s="219" t="s">
        <v>678</v>
      </c>
      <c r="F409" s="220" t="s">
        <v>679</v>
      </c>
      <c r="G409" s="221" t="s">
        <v>239</v>
      </c>
      <c r="H409" s="222">
        <v>15</v>
      </c>
      <c r="I409" s="223"/>
      <c r="J409" s="224">
        <f>ROUND(I409*H409,2)</f>
        <v>0</v>
      </c>
      <c r="K409" s="225"/>
      <c r="L409" s="43"/>
      <c r="M409" s="226" t="s">
        <v>1</v>
      </c>
      <c r="N409" s="227" t="s">
        <v>37</v>
      </c>
      <c r="O409" s="90"/>
      <c r="P409" s="228">
        <f>O409*H409</f>
        <v>0</v>
      </c>
      <c r="Q409" s="228">
        <v>0</v>
      </c>
      <c r="R409" s="228">
        <f>Q409*H409</f>
        <v>0</v>
      </c>
      <c r="S409" s="228">
        <v>0</v>
      </c>
      <c r="T409" s="229">
        <f>S409*H409</f>
        <v>0</v>
      </c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  <c r="AE409" s="37"/>
      <c r="AR409" s="230" t="s">
        <v>171</v>
      </c>
      <c r="AT409" s="230" t="s">
        <v>142</v>
      </c>
      <c r="AU409" s="230" t="s">
        <v>82</v>
      </c>
      <c r="AY409" s="16" t="s">
        <v>139</v>
      </c>
      <c r="BE409" s="231">
        <f>IF(N409="základní",J409,0)</f>
        <v>0</v>
      </c>
      <c r="BF409" s="231">
        <f>IF(N409="snížená",J409,0)</f>
        <v>0</v>
      </c>
      <c r="BG409" s="231">
        <f>IF(N409="zákl. přenesená",J409,0)</f>
        <v>0</v>
      </c>
      <c r="BH409" s="231">
        <f>IF(N409="sníž. přenesená",J409,0)</f>
        <v>0</v>
      </c>
      <c r="BI409" s="231">
        <f>IF(N409="nulová",J409,0)</f>
        <v>0</v>
      </c>
      <c r="BJ409" s="16" t="s">
        <v>80</v>
      </c>
      <c r="BK409" s="231">
        <f>ROUND(I409*H409,2)</f>
        <v>0</v>
      </c>
      <c r="BL409" s="16" t="s">
        <v>171</v>
      </c>
      <c r="BM409" s="230" t="s">
        <v>680</v>
      </c>
    </row>
    <row r="410" s="2" customFormat="1" ht="16.5" customHeight="1">
      <c r="A410" s="37"/>
      <c r="B410" s="38"/>
      <c r="C410" s="260" t="s">
        <v>681</v>
      </c>
      <c r="D410" s="260" t="s">
        <v>278</v>
      </c>
      <c r="E410" s="261" t="s">
        <v>682</v>
      </c>
      <c r="F410" s="262" t="s">
        <v>683</v>
      </c>
      <c r="G410" s="263" t="s">
        <v>239</v>
      </c>
      <c r="H410" s="264">
        <v>15</v>
      </c>
      <c r="I410" s="265"/>
      <c r="J410" s="266">
        <f>ROUND(I410*H410,2)</f>
        <v>0</v>
      </c>
      <c r="K410" s="267"/>
      <c r="L410" s="268"/>
      <c r="M410" s="269" t="s">
        <v>1</v>
      </c>
      <c r="N410" s="270" t="s">
        <v>37</v>
      </c>
      <c r="O410" s="90"/>
      <c r="P410" s="228">
        <f>O410*H410</f>
        <v>0</v>
      </c>
      <c r="Q410" s="228">
        <v>0</v>
      </c>
      <c r="R410" s="228">
        <f>Q410*H410</f>
        <v>0</v>
      </c>
      <c r="S410" s="228">
        <v>0</v>
      </c>
      <c r="T410" s="229">
        <f>S410*H410</f>
        <v>0</v>
      </c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  <c r="AE410" s="37"/>
      <c r="AR410" s="230" t="s">
        <v>276</v>
      </c>
      <c r="AT410" s="230" t="s">
        <v>278</v>
      </c>
      <c r="AU410" s="230" t="s">
        <v>82</v>
      </c>
      <c r="AY410" s="16" t="s">
        <v>139</v>
      </c>
      <c r="BE410" s="231">
        <f>IF(N410="základní",J410,0)</f>
        <v>0</v>
      </c>
      <c r="BF410" s="231">
        <f>IF(N410="snížená",J410,0)</f>
        <v>0</v>
      </c>
      <c r="BG410" s="231">
        <f>IF(N410="zákl. přenesená",J410,0)</f>
        <v>0</v>
      </c>
      <c r="BH410" s="231">
        <f>IF(N410="sníž. přenesená",J410,0)</f>
        <v>0</v>
      </c>
      <c r="BI410" s="231">
        <f>IF(N410="nulová",J410,0)</f>
        <v>0</v>
      </c>
      <c r="BJ410" s="16" t="s">
        <v>80</v>
      </c>
      <c r="BK410" s="231">
        <f>ROUND(I410*H410,2)</f>
        <v>0</v>
      </c>
      <c r="BL410" s="16" t="s">
        <v>171</v>
      </c>
      <c r="BM410" s="230" t="s">
        <v>684</v>
      </c>
    </row>
    <row r="411" s="2" customFormat="1" ht="16.5" customHeight="1">
      <c r="A411" s="37"/>
      <c r="B411" s="38"/>
      <c r="C411" s="218" t="s">
        <v>460</v>
      </c>
      <c r="D411" s="218" t="s">
        <v>142</v>
      </c>
      <c r="E411" s="219" t="s">
        <v>685</v>
      </c>
      <c r="F411" s="220" t="s">
        <v>686</v>
      </c>
      <c r="G411" s="221" t="s">
        <v>149</v>
      </c>
      <c r="H411" s="222">
        <v>15</v>
      </c>
      <c r="I411" s="223"/>
      <c r="J411" s="224">
        <f>ROUND(I411*H411,2)</f>
        <v>0</v>
      </c>
      <c r="K411" s="225"/>
      <c r="L411" s="43"/>
      <c r="M411" s="232" t="s">
        <v>1</v>
      </c>
      <c r="N411" s="233" t="s">
        <v>37</v>
      </c>
      <c r="O411" s="234"/>
      <c r="P411" s="235">
        <f>O411*H411</f>
        <v>0</v>
      </c>
      <c r="Q411" s="235">
        <v>0</v>
      </c>
      <c r="R411" s="235">
        <f>Q411*H411</f>
        <v>0</v>
      </c>
      <c r="S411" s="235">
        <v>0</v>
      </c>
      <c r="T411" s="236">
        <f>S411*H411</f>
        <v>0</v>
      </c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  <c r="AE411" s="37"/>
      <c r="AR411" s="230" t="s">
        <v>171</v>
      </c>
      <c r="AT411" s="230" t="s">
        <v>142</v>
      </c>
      <c r="AU411" s="230" t="s">
        <v>82</v>
      </c>
      <c r="AY411" s="16" t="s">
        <v>139</v>
      </c>
      <c r="BE411" s="231">
        <f>IF(N411="základní",J411,0)</f>
        <v>0</v>
      </c>
      <c r="BF411" s="231">
        <f>IF(N411="snížená",J411,0)</f>
        <v>0</v>
      </c>
      <c r="BG411" s="231">
        <f>IF(N411="zákl. přenesená",J411,0)</f>
        <v>0</v>
      </c>
      <c r="BH411" s="231">
        <f>IF(N411="sníž. přenesená",J411,0)</f>
        <v>0</v>
      </c>
      <c r="BI411" s="231">
        <f>IF(N411="nulová",J411,0)</f>
        <v>0</v>
      </c>
      <c r="BJ411" s="16" t="s">
        <v>80</v>
      </c>
      <c r="BK411" s="231">
        <f>ROUND(I411*H411,2)</f>
        <v>0</v>
      </c>
      <c r="BL411" s="16" t="s">
        <v>171</v>
      </c>
      <c r="BM411" s="230" t="s">
        <v>687</v>
      </c>
    </row>
    <row r="412" s="2" customFormat="1" ht="6.96" customHeight="1">
      <c r="A412" s="37"/>
      <c r="B412" s="65"/>
      <c r="C412" s="66"/>
      <c r="D412" s="66"/>
      <c r="E412" s="66"/>
      <c r="F412" s="66"/>
      <c r="G412" s="66"/>
      <c r="H412" s="66"/>
      <c r="I412" s="66"/>
      <c r="J412" s="66"/>
      <c r="K412" s="66"/>
      <c r="L412" s="43"/>
      <c r="M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  <c r="AE412" s="37"/>
    </row>
  </sheetData>
  <sheetProtection sheet="1" autoFilter="0" formatColumns="0" formatRows="0" objects="1" scenarios="1" spinCount="100000" saltValue="M36e/3lwC03p8QIMvVPdBaBqO7azcDFlrGVa1Fh4J1sTfdmN1Czk+P3HNzO/K3T5PrJB5MYi72g2nkJB2bqkLQ==" hashValue="H6vIouyp2gLhMq2LwB690SKNmDzi/WweUx9CtuEmYAJpsHKb3ykKqqm5VNcg+b4+U0DPm5uOvD4h2GogDM+1qQ==" algorithmName="SHA-512" password="CC35"/>
  <autoFilter ref="C129:K411"/>
  <mergeCells count="9">
    <mergeCell ref="E7:H7"/>
    <mergeCell ref="E9:H9"/>
    <mergeCell ref="E18:H18"/>
    <mergeCell ref="E27:H27"/>
    <mergeCell ref="E85:H85"/>
    <mergeCell ref="E87:H87"/>
    <mergeCell ref="E120:H120"/>
    <mergeCell ref="E122:H12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88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82</v>
      </c>
    </row>
    <row r="4" s="1" customFormat="1" ht="24.96" customHeight="1">
      <c r="B4" s="19"/>
      <c r="D4" s="137" t="s">
        <v>113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Rekonstrukce sidliště Spáleniště, II.etapa, Cheb - rozpočet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114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688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10. 10. 2025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tr">
        <f>IF('Rekapitulace stavby'!AN10="","",'Rekapitulace stavby'!AN10)</f>
        <v/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tr">
        <f>IF('Rekapitulace stavby'!E11="","",'Rekapitulace stavby'!E11)</f>
        <v xml:space="preserve"> </v>
      </c>
      <c r="F15" s="37"/>
      <c r="G15" s="37"/>
      <c r="H15" s="37"/>
      <c r="I15" s="139" t="s">
        <v>26</v>
      </c>
      <c r="J15" s="142" t="str">
        <f>IF('Rekapitulace stavby'!AN11="","",'Rekapitulace stavby'!AN11)</f>
        <v/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27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26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29</v>
      </c>
      <c r="E20" s="37"/>
      <c r="F20" s="37"/>
      <c r="G20" s="37"/>
      <c r="H20" s="37"/>
      <c r="I20" s="139" t="s">
        <v>25</v>
      </c>
      <c r="J20" s="142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tr">
        <f>IF('Rekapitulace stavby'!E17="","",'Rekapitulace stavby'!E17)</f>
        <v xml:space="preserve"> </v>
      </c>
      <c r="F21" s="37"/>
      <c r="G21" s="37"/>
      <c r="H21" s="37"/>
      <c r="I21" s="139" t="s">
        <v>26</v>
      </c>
      <c r="J21" s="142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30</v>
      </c>
      <c r="E23" s="37"/>
      <c r="F23" s="37"/>
      <c r="G23" s="37"/>
      <c r="H23" s="37"/>
      <c r="I23" s="139" t="s">
        <v>25</v>
      </c>
      <c r="J23" s="142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tr">
        <f>IF('Rekapitulace stavby'!E20="","",'Rekapitulace stavby'!E20)</f>
        <v xml:space="preserve"> </v>
      </c>
      <c r="F24" s="37"/>
      <c r="G24" s="37"/>
      <c r="H24" s="37"/>
      <c r="I24" s="139" t="s">
        <v>26</v>
      </c>
      <c r="J24" s="142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31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32</v>
      </c>
      <c r="E30" s="37"/>
      <c r="F30" s="37"/>
      <c r="G30" s="37"/>
      <c r="H30" s="37"/>
      <c r="I30" s="37"/>
      <c r="J30" s="150">
        <f>ROUND(J124,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34</v>
      </c>
      <c r="G32" s="37"/>
      <c r="H32" s="37"/>
      <c r="I32" s="151" t="s">
        <v>33</v>
      </c>
      <c r="J32" s="151" t="s">
        <v>35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36</v>
      </c>
      <c r="E33" s="139" t="s">
        <v>37</v>
      </c>
      <c r="F33" s="153">
        <f>ROUND((SUM(BE124:BE377)),  2)</f>
        <v>0</v>
      </c>
      <c r="G33" s="37"/>
      <c r="H33" s="37"/>
      <c r="I33" s="154">
        <v>0.20999999999999999</v>
      </c>
      <c r="J33" s="153">
        <f>ROUND(((SUM(BE124:BE377))*I33),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38</v>
      </c>
      <c r="F34" s="153">
        <f>ROUND((SUM(BF124:BF377)),  2)</f>
        <v>0</v>
      </c>
      <c r="G34" s="37"/>
      <c r="H34" s="37"/>
      <c r="I34" s="154">
        <v>0.12</v>
      </c>
      <c r="J34" s="153">
        <f>ROUND(((SUM(BF124:BF377))*I34),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39</v>
      </c>
      <c r="F35" s="153">
        <f>ROUND((SUM(BG124:BG377)),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40</v>
      </c>
      <c r="F36" s="153">
        <f>ROUND((SUM(BH124:BH377)),  2)</f>
        <v>0</v>
      </c>
      <c r="G36" s="37"/>
      <c r="H36" s="37"/>
      <c r="I36" s="154">
        <v>0.12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41</v>
      </c>
      <c r="F37" s="153">
        <f>ROUND((SUM(BI124:BI377)),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42</v>
      </c>
      <c r="E39" s="157"/>
      <c r="F39" s="157"/>
      <c r="G39" s="158" t="s">
        <v>43</v>
      </c>
      <c r="H39" s="159" t="s">
        <v>44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45</v>
      </c>
      <c r="E50" s="163"/>
      <c r="F50" s="163"/>
      <c r="G50" s="162" t="s">
        <v>46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47</v>
      </c>
      <c r="E61" s="165"/>
      <c r="F61" s="166" t="s">
        <v>48</v>
      </c>
      <c r="G61" s="164" t="s">
        <v>47</v>
      </c>
      <c r="H61" s="165"/>
      <c r="I61" s="165"/>
      <c r="J61" s="167" t="s">
        <v>48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49</v>
      </c>
      <c r="E65" s="168"/>
      <c r="F65" s="168"/>
      <c r="G65" s="162" t="s">
        <v>50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47</v>
      </c>
      <c r="E76" s="165"/>
      <c r="F76" s="166" t="s">
        <v>48</v>
      </c>
      <c r="G76" s="164" t="s">
        <v>47</v>
      </c>
      <c r="H76" s="165"/>
      <c r="I76" s="165"/>
      <c r="J76" s="167" t="s">
        <v>48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116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3" t="str">
        <f>E7</f>
        <v>Rekonstrukce sidliště Spáleniště, II.etapa, Cheb - rozpočet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114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301 - SO 301 - Vodohospodářské objekty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 xml:space="preserve"> </v>
      </c>
      <c r="G89" s="39"/>
      <c r="H89" s="39"/>
      <c r="I89" s="31" t="s">
        <v>22</v>
      </c>
      <c r="J89" s="78" t="str">
        <f>IF(J12="","",J12)</f>
        <v>10. 10. 2025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 xml:space="preserve"> </v>
      </c>
      <c r="G91" s="39"/>
      <c r="H91" s="39"/>
      <c r="I91" s="31" t="s">
        <v>29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27</v>
      </c>
      <c r="D92" s="39"/>
      <c r="E92" s="39"/>
      <c r="F92" s="26" t="str">
        <f>IF(E18="","",E18)</f>
        <v>Vyplň údaj</v>
      </c>
      <c r="G92" s="39"/>
      <c r="H92" s="39"/>
      <c r="I92" s="31" t="s">
        <v>30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117</v>
      </c>
      <c r="D94" s="175"/>
      <c r="E94" s="175"/>
      <c r="F94" s="175"/>
      <c r="G94" s="175"/>
      <c r="H94" s="175"/>
      <c r="I94" s="175"/>
      <c r="J94" s="176" t="s">
        <v>118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119</v>
      </c>
      <c r="D96" s="39"/>
      <c r="E96" s="39"/>
      <c r="F96" s="39"/>
      <c r="G96" s="39"/>
      <c r="H96" s="39"/>
      <c r="I96" s="39"/>
      <c r="J96" s="109">
        <f>J124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120</v>
      </c>
    </row>
    <row r="97" s="9" customFormat="1" ht="24.96" customHeight="1">
      <c r="A97" s="9"/>
      <c r="B97" s="178"/>
      <c r="C97" s="179"/>
      <c r="D97" s="180" t="s">
        <v>121</v>
      </c>
      <c r="E97" s="181"/>
      <c r="F97" s="181"/>
      <c r="G97" s="181"/>
      <c r="H97" s="181"/>
      <c r="I97" s="181"/>
      <c r="J97" s="182">
        <f>J125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4"/>
      <c r="C98" s="185"/>
      <c r="D98" s="186" t="s">
        <v>198</v>
      </c>
      <c r="E98" s="187"/>
      <c r="F98" s="187"/>
      <c r="G98" s="187"/>
      <c r="H98" s="187"/>
      <c r="I98" s="187"/>
      <c r="J98" s="188">
        <f>J126</f>
        <v>0</v>
      </c>
      <c r="K98" s="185"/>
      <c r="L98" s="18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4"/>
      <c r="C99" s="185"/>
      <c r="D99" s="186" t="s">
        <v>199</v>
      </c>
      <c r="E99" s="187"/>
      <c r="F99" s="187"/>
      <c r="G99" s="187"/>
      <c r="H99" s="187"/>
      <c r="I99" s="187"/>
      <c r="J99" s="188">
        <f>J204</f>
        <v>0</v>
      </c>
      <c r="K99" s="185"/>
      <c r="L99" s="18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4"/>
      <c r="C100" s="185"/>
      <c r="D100" s="186" t="s">
        <v>200</v>
      </c>
      <c r="E100" s="187"/>
      <c r="F100" s="187"/>
      <c r="G100" s="187"/>
      <c r="H100" s="187"/>
      <c r="I100" s="187"/>
      <c r="J100" s="188">
        <f>J211</f>
        <v>0</v>
      </c>
      <c r="K100" s="185"/>
      <c r="L100" s="18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4"/>
      <c r="C101" s="185"/>
      <c r="D101" s="186" t="s">
        <v>689</v>
      </c>
      <c r="E101" s="187"/>
      <c r="F101" s="187"/>
      <c r="G101" s="187"/>
      <c r="H101" s="187"/>
      <c r="I101" s="187"/>
      <c r="J101" s="188">
        <f>J217</f>
        <v>0</v>
      </c>
      <c r="K101" s="185"/>
      <c r="L101" s="18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4"/>
      <c r="C102" s="185"/>
      <c r="D102" s="186" t="s">
        <v>690</v>
      </c>
      <c r="E102" s="187"/>
      <c r="F102" s="187"/>
      <c r="G102" s="187"/>
      <c r="H102" s="187"/>
      <c r="I102" s="187"/>
      <c r="J102" s="188">
        <f>J249</f>
        <v>0</v>
      </c>
      <c r="K102" s="185"/>
      <c r="L102" s="18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4"/>
      <c r="C103" s="185"/>
      <c r="D103" s="186" t="s">
        <v>204</v>
      </c>
      <c r="E103" s="187"/>
      <c r="F103" s="187"/>
      <c r="G103" s="187"/>
      <c r="H103" s="187"/>
      <c r="I103" s="187"/>
      <c r="J103" s="188">
        <f>J370</f>
        <v>0</v>
      </c>
      <c r="K103" s="185"/>
      <c r="L103" s="189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4"/>
      <c r="C104" s="185"/>
      <c r="D104" s="186" t="s">
        <v>205</v>
      </c>
      <c r="E104" s="187"/>
      <c r="F104" s="187"/>
      <c r="G104" s="187"/>
      <c r="H104" s="187"/>
      <c r="I104" s="187"/>
      <c r="J104" s="188">
        <f>J376</f>
        <v>0</v>
      </c>
      <c r="K104" s="185"/>
      <c r="L104" s="189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7"/>
      <c r="B105" s="38"/>
      <c r="C105" s="39"/>
      <c r="D105" s="39"/>
      <c r="E105" s="39"/>
      <c r="F105" s="39"/>
      <c r="G105" s="39"/>
      <c r="H105" s="39"/>
      <c r="I105" s="39"/>
      <c r="J105" s="39"/>
      <c r="K105" s="39"/>
      <c r="L105" s="62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6.96" customHeight="1">
      <c r="A106" s="37"/>
      <c r="B106" s="65"/>
      <c r="C106" s="66"/>
      <c r="D106" s="66"/>
      <c r="E106" s="66"/>
      <c r="F106" s="66"/>
      <c r="G106" s="66"/>
      <c r="H106" s="66"/>
      <c r="I106" s="66"/>
      <c r="J106" s="66"/>
      <c r="K106" s="66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10" s="2" customFormat="1" ht="6.96" customHeight="1">
      <c r="A110" s="37"/>
      <c r="B110" s="67"/>
      <c r="C110" s="68"/>
      <c r="D110" s="68"/>
      <c r="E110" s="68"/>
      <c r="F110" s="68"/>
      <c r="G110" s="68"/>
      <c r="H110" s="68"/>
      <c r="I110" s="68"/>
      <c r="J110" s="68"/>
      <c r="K110" s="68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24.96" customHeight="1">
      <c r="A111" s="37"/>
      <c r="B111" s="38"/>
      <c r="C111" s="22" t="s">
        <v>124</v>
      </c>
      <c r="D111" s="39"/>
      <c r="E111" s="39"/>
      <c r="F111" s="39"/>
      <c r="G111" s="39"/>
      <c r="H111" s="39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6.96" customHeight="1">
      <c r="A112" s="37"/>
      <c r="B112" s="38"/>
      <c r="C112" s="39"/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31" t="s">
        <v>16</v>
      </c>
      <c r="D113" s="39"/>
      <c r="E113" s="39"/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6.5" customHeight="1">
      <c r="A114" s="37"/>
      <c r="B114" s="38"/>
      <c r="C114" s="39"/>
      <c r="D114" s="39"/>
      <c r="E114" s="173" t="str">
        <f>E7</f>
        <v>Rekonstrukce sidliště Spáleniště, II.etapa, Cheb - rozpočet</v>
      </c>
      <c r="F114" s="31"/>
      <c r="G114" s="31"/>
      <c r="H114" s="31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114</v>
      </c>
      <c r="D115" s="39"/>
      <c r="E115" s="39"/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6.5" customHeight="1">
      <c r="A116" s="37"/>
      <c r="B116" s="38"/>
      <c r="C116" s="39"/>
      <c r="D116" s="39"/>
      <c r="E116" s="75" t="str">
        <f>E9</f>
        <v>301 - SO 301 - Vodohospodářské objekty</v>
      </c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9"/>
      <c r="D117" s="39"/>
      <c r="E117" s="39"/>
      <c r="F117" s="39"/>
      <c r="G117" s="39"/>
      <c r="H117" s="39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2" customHeight="1">
      <c r="A118" s="37"/>
      <c r="B118" s="38"/>
      <c r="C118" s="31" t="s">
        <v>20</v>
      </c>
      <c r="D118" s="39"/>
      <c r="E118" s="39"/>
      <c r="F118" s="26" t="str">
        <f>F12</f>
        <v xml:space="preserve"> </v>
      </c>
      <c r="G118" s="39"/>
      <c r="H118" s="39"/>
      <c r="I118" s="31" t="s">
        <v>22</v>
      </c>
      <c r="J118" s="78" t="str">
        <f>IF(J12="","",J12)</f>
        <v>10. 10. 2025</v>
      </c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6.96" customHeight="1">
      <c r="A119" s="37"/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5.15" customHeight="1">
      <c r="A120" s="37"/>
      <c r="B120" s="38"/>
      <c r="C120" s="31" t="s">
        <v>24</v>
      </c>
      <c r="D120" s="39"/>
      <c r="E120" s="39"/>
      <c r="F120" s="26" t="str">
        <f>E15</f>
        <v xml:space="preserve"> </v>
      </c>
      <c r="G120" s="39"/>
      <c r="H120" s="39"/>
      <c r="I120" s="31" t="s">
        <v>29</v>
      </c>
      <c r="J120" s="35" t="str">
        <f>E21</f>
        <v xml:space="preserve"> </v>
      </c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5.15" customHeight="1">
      <c r="A121" s="37"/>
      <c r="B121" s="38"/>
      <c r="C121" s="31" t="s">
        <v>27</v>
      </c>
      <c r="D121" s="39"/>
      <c r="E121" s="39"/>
      <c r="F121" s="26" t="str">
        <f>IF(E18="","",E18)</f>
        <v>Vyplň údaj</v>
      </c>
      <c r="G121" s="39"/>
      <c r="H121" s="39"/>
      <c r="I121" s="31" t="s">
        <v>30</v>
      </c>
      <c r="J121" s="35" t="str">
        <f>E24</f>
        <v xml:space="preserve"> </v>
      </c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0.32" customHeight="1">
      <c r="A122" s="37"/>
      <c r="B122" s="38"/>
      <c r="C122" s="39"/>
      <c r="D122" s="39"/>
      <c r="E122" s="39"/>
      <c r="F122" s="39"/>
      <c r="G122" s="39"/>
      <c r="H122" s="39"/>
      <c r="I122" s="39"/>
      <c r="J122" s="39"/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11" customFormat="1" ht="29.28" customHeight="1">
      <c r="A123" s="190"/>
      <c r="B123" s="191"/>
      <c r="C123" s="192" t="s">
        <v>125</v>
      </c>
      <c r="D123" s="193" t="s">
        <v>57</v>
      </c>
      <c r="E123" s="193" t="s">
        <v>53</v>
      </c>
      <c r="F123" s="193" t="s">
        <v>54</v>
      </c>
      <c r="G123" s="193" t="s">
        <v>126</v>
      </c>
      <c r="H123" s="193" t="s">
        <v>127</v>
      </c>
      <c r="I123" s="193" t="s">
        <v>128</v>
      </c>
      <c r="J123" s="194" t="s">
        <v>118</v>
      </c>
      <c r="K123" s="195" t="s">
        <v>129</v>
      </c>
      <c r="L123" s="196"/>
      <c r="M123" s="99" t="s">
        <v>1</v>
      </c>
      <c r="N123" s="100" t="s">
        <v>36</v>
      </c>
      <c r="O123" s="100" t="s">
        <v>130</v>
      </c>
      <c r="P123" s="100" t="s">
        <v>131</v>
      </c>
      <c r="Q123" s="100" t="s">
        <v>132</v>
      </c>
      <c r="R123" s="100" t="s">
        <v>133</v>
      </c>
      <c r="S123" s="100" t="s">
        <v>134</v>
      </c>
      <c r="T123" s="101" t="s">
        <v>135</v>
      </c>
      <c r="U123" s="190"/>
      <c r="V123" s="190"/>
      <c r="W123" s="190"/>
      <c r="X123" s="190"/>
      <c r="Y123" s="190"/>
      <c r="Z123" s="190"/>
      <c r="AA123" s="190"/>
      <c r="AB123" s="190"/>
      <c r="AC123" s="190"/>
      <c r="AD123" s="190"/>
      <c r="AE123" s="190"/>
    </row>
    <row r="124" s="2" customFormat="1" ht="22.8" customHeight="1">
      <c r="A124" s="37"/>
      <c r="B124" s="38"/>
      <c r="C124" s="106" t="s">
        <v>136</v>
      </c>
      <c r="D124" s="39"/>
      <c r="E124" s="39"/>
      <c r="F124" s="39"/>
      <c r="G124" s="39"/>
      <c r="H124" s="39"/>
      <c r="I124" s="39"/>
      <c r="J124" s="197">
        <f>BK124</f>
        <v>0</v>
      </c>
      <c r="K124" s="39"/>
      <c r="L124" s="43"/>
      <c r="M124" s="102"/>
      <c r="N124" s="198"/>
      <c r="O124" s="103"/>
      <c r="P124" s="199">
        <f>P125</f>
        <v>0</v>
      </c>
      <c r="Q124" s="103"/>
      <c r="R124" s="199">
        <f>R125</f>
        <v>0</v>
      </c>
      <c r="S124" s="103"/>
      <c r="T124" s="200">
        <f>T125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T124" s="16" t="s">
        <v>71</v>
      </c>
      <c r="AU124" s="16" t="s">
        <v>120</v>
      </c>
      <c r="BK124" s="201">
        <f>BK125</f>
        <v>0</v>
      </c>
    </row>
    <row r="125" s="12" customFormat="1" ht="25.92" customHeight="1">
      <c r="A125" s="12"/>
      <c r="B125" s="202"/>
      <c r="C125" s="203"/>
      <c r="D125" s="204" t="s">
        <v>71</v>
      </c>
      <c r="E125" s="205" t="s">
        <v>137</v>
      </c>
      <c r="F125" s="205" t="s">
        <v>138</v>
      </c>
      <c r="G125" s="203"/>
      <c r="H125" s="203"/>
      <c r="I125" s="206"/>
      <c r="J125" s="207">
        <f>BK125</f>
        <v>0</v>
      </c>
      <c r="K125" s="203"/>
      <c r="L125" s="208"/>
      <c r="M125" s="209"/>
      <c r="N125" s="210"/>
      <c r="O125" s="210"/>
      <c r="P125" s="211">
        <f>P126+P204+P211+P217+P249+P370+P376</f>
        <v>0</v>
      </c>
      <c r="Q125" s="210"/>
      <c r="R125" s="211">
        <f>R126+R204+R211+R217+R249+R370+R376</f>
        <v>0</v>
      </c>
      <c r="S125" s="210"/>
      <c r="T125" s="212">
        <f>T126+T204+T211+T217+T249+T370+T376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13" t="s">
        <v>80</v>
      </c>
      <c r="AT125" s="214" t="s">
        <v>71</v>
      </c>
      <c r="AU125" s="214" t="s">
        <v>72</v>
      </c>
      <c r="AY125" s="213" t="s">
        <v>139</v>
      </c>
      <c r="BK125" s="215">
        <f>BK126+BK204+BK211+BK217+BK249+BK370+BK376</f>
        <v>0</v>
      </c>
    </row>
    <row r="126" s="12" customFormat="1" ht="22.8" customHeight="1">
      <c r="A126" s="12"/>
      <c r="B126" s="202"/>
      <c r="C126" s="203"/>
      <c r="D126" s="204" t="s">
        <v>71</v>
      </c>
      <c r="E126" s="216" t="s">
        <v>80</v>
      </c>
      <c r="F126" s="216" t="s">
        <v>210</v>
      </c>
      <c r="G126" s="203"/>
      <c r="H126" s="203"/>
      <c r="I126" s="206"/>
      <c r="J126" s="217">
        <f>BK126</f>
        <v>0</v>
      </c>
      <c r="K126" s="203"/>
      <c r="L126" s="208"/>
      <c r="M126" s="209"/>
      <c r="N126" s="210"/>
      <c r="O126" s="210"/>
      <c r="P126" s="211">
        <f>SUM(P127:P203)</f>
        <v>0</v>
      </c>
      <c r="Q126" s="210"/>
      <c r="R126" s="211">
        <f>SUM(R127:R203)</f>
        <v>0</v>
      </c>
      <c r="S126" s="210"/>
      <c r="T126" s="212">
        <f>SUM(T127:T203)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3" t="s">
        <v>80</v>
      </c>
      <c r="AT126" s="214" t="s">
        <v>71</v>
      </c>
      <c r="AU126" s="214" t="s">
        <v>80</v>
      </c>
      <c r="AY126" s="213" t="s">
        <v>139</v>
      </c>
      <c r="BK126" s="215">
        <f>SUM(BK127:BK203)</f>
        <v>0</v>
      </c>
    </row>
    <row r="127" s="2" customFormat="1" ht="24.15" customHeight="1">
      <c r="A127" s="37"/>
      <c r="B127" s="38"/>
      <c r="C127" s="218" t="s">
        <v>80</v>
      </c>
      <c r="D127" s="218" t="s">
        <v>142</v>
      </c>
      <c r="E127" s="219" t="s">
        <v>691</v>
      </c>
      <c r="F127" s="220" t="s">
        <v>692</v>
      </c>
      <c r="G127" s="221" t="s">
        <v>244</v>
      </c>
      <c r="H127" s="222">
        <v>106.2</v>
      </c>
      <c r="I127" s="223"/>
      <c r="J127" s="224">
        <f>ROUND(I127*H127,2)</f>
        <v>0</v>
      </c>
      <c r="K127" s="225"/>
      <c r="L127" s="43"/>
      <c r="M127" s="226" t="s">
        <v>1</v>
      </c>
      <c r="N127" s="227" t="s">
        <v>37</v>
      </c>
      <c r="O127" s="90"/>
      <c r="P127" s="228">
        <f>O127*H127</f>
        <v>0</v>
      </c>
      <c r="Q127" s="228">
        <v>0</v>
      </c>
      <c r="R127" s="228">
        <f>Q127*H127</f>
        <v>0</v>
      </c>
      <c r="S127" s="228">
        <v>0</v>
      </c>
      <c r="T127" s="229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30" t="s">
        <v>146</v>
      </c>
      <c r="AT127" s="230" t="s">
        <v>142</v>
      </c>
      <c r="AU127" s="230" t="s">
        <v>82</v>
      </c>
      <c r="AY127" s="16" t="s">
        <v>139</v>
      </c>
      <c r="BE127" s="231">
        <f>IF(N127="základní",J127,0)</f>
        <v>0</v>
      </c>
      <c r="BF127" s="231">
        <f>IF(N127="snížená",J127,0)</f>
        <v>0</v>
      </c>
      <c r="BG127" s="231">
        <f>IF(N127="zákl. přenesená",J127,0)</f>
        <v>0</v>
      </c>
      <c r="BH127" s="231">
        <f>IF(N127="sníž. přenesená",J127,0)</f>
        <v>0</v>
      </c>
      <c r="BI127" s="231">
        <f>IF(N127="nulová",J127,0)</f>
        <v>0</v>
      </c>
      <c r="BJ127" s="16" t="s">
        <v>80</v>
      </c>
      <c r="BK127" s="231">
        <f>ROUND(I127*H127,2)</f>
        <v>0</v>
      </c>
      <c r="BL127" s="16" t="s">
        <v>146</v>
      </c>
      <c r="BM127" s="230" t="s">
        <v>82</v>
      </c>
    </row>
    <row r="128" s="13" customFormat="1">
      <c r="A128" s="13"/>
      <c r="B128" s="237"/>
      <c r="C128" s="238"/>
      <c r="D128" s="239" t="s">
        <v>214</v>
      </c>
      <c r="E128" s="240" t="s">
        <v>1</v>
      </c>
      <c r="F128" s="241" t="s">
        <v>693</v>
      </c>
      <c r="G128" s="238"/>
      <c r="H128" s="242">
        <v>18.375</v>
      </c>
      <c r="I128" s="243"/>
      <c r="J128" s="238"/>
      <c r="K128" s="238"/>
      <c r="L128" s="244"/>
      <c r="M128" s="245"/>
      <c r="N128" s="246"/>
      <c r="O128" s="246"/>
      <c r="P128" s="246"/>
      <c r="Q128" s="246"/>
      <c r="R128" s="246"/>
      <c r="S128" s="246"/>
      <c r="T128" s="247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48" t="s">
        <v>214</v>
      </c>
      <c r="AU128" s="248" t="s">
        <v>82</v>
      </c>
      <c r="AV128" s="13" t="s">
        <v>82</v>
      </c>
      <c r="AW128" s="13" t="s">
        <v>216</v>
      </c>
      <c r="AX128" s="13" t="s">
        <v>72</v>
      </c>
      <c r="AY128" s="248" t="s">
        <v>139</v>
      </c>
    </row>
    <row r="129" s="13" customFormat="1">
      <c r="A129" s="13"/>
      <c r="B129" s="237"/>
      <c r="C129" s="238"/>
      <c r="D129" s="239" t="s">
        <v>214</v>
      </c>
      <c r="E129" s="240" t="s">
        <v>1</v>
      </c>
      <c r="F129" s="241" t="s">
        <v>694</v>
      </c>
      <c r="G129" s="238"/>
      <c r="H129" s="242">
        <v>34.125</v>
      </c>
      <c r="I129" s="243"/>
      <c r="J129" s="238"/>
      <c r="K129" s="238"/>
      <c r="L129" s="244"/>
      <c r="M129" s="245"/>
      <c r="N129" s="246"/>
      <c r="O129" s="246"/>
      <c r="P129" s="246"/>
      <c r="Q129" s="246"/>
      <c r="R129" s="246"/>
      <c r="S129" s="246"/>
      <c r="T129" s="247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8" t="s">
        <v>214</v>
      </c>
      <c r="AU129" s="248" t="s">
        <v>82</v>
      </c>
      <c r="AV129" s="13" t="s">
        <v>82</v>
      </c>
      <c r="AW129" s="13" t="s">
        <v>216</v>
      </c>
      <c r="AX129" s="13" t="s">
        <v>72</v>
      </c>
      <c r="AY129" s="248" t="s">
        <v>139</v>
      </c>
    </row>
    <row r="130" s="13" customFormat="1">
      <c r="A130" s="13"/>
      <c r="B130" s="237"/>
      <c r="C130" s="238"/>
      <c r="D130" s="239" t="s">
        <v>214</v>
      </c>
      <c r="E130" s="240" t="s">
        <v>1</v>
      </c>
      <c r="F130" s="241" t="s">
        <v>695</v>
      </c>
      <c r="G130" s="238"/>
      <c r="H130" s="242">
        <v>10.5</v>
      </c>
      <c r="I130" s="243"/>
      <c r="J130" s="238"/>
      <c r="K130" s="238"/>
      <c r="L130" s="244"/>
      <c r="M130" s="245"/>
      <c r="N130" s="246"/>
      <c r="O130" s="246"/>
      <c r="P130" s="246"/>
      <c r="Q130" s="246"/>
      <c r="R130" s="246"/>
      <c r="S130" s="246"/>
      <c r="T130" s="247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8" t="s">
        <v>214</v>
      </c>
      <c r="AU130" s="248" t="s">
        <v>82</v>
      </c>
      <c r="AV130" s="13" t="s">
        <v>82</v>
      </c>
      <c r="AW130" s="13" t="s">
        <v>216</v>
      </c>
      <c r="AX130" s="13" t="s">
        <v>72</v>
      </c>
      <c r="AY130" s="248" t="s">
        <v>139</v>
      </c>
    </row>
    <row r="131" s="13" customFormat="1">
      <c r="A131" s="13"/>
      <c r="B131" s="237"/>
      <c r="C131" s="238"/>
      <c r="D131" s="239" t="s">
        <v>214</v>
      </c>
      <c r="E131" s="240" t="s">
        <v>1</v>
      </c>
      <c r="F131" s="241" t="s">
        <v>696</v>
      </c>
      <c r="G131" s="238"/>
      <c r="H131" s="242">
        <v>27</v>
      </c>
      <c r="I131" s="243"/>
      <c r="J131" s="238"/>
      <c r="K131" s="238"/>
      <c r="L131" s="244"/>
      <c r="M131" s="245"/>
      <c r="N131" s="246"/>
      <c r="O131" s="246"/>
      <c r="P131" s="246"/>
      <c r="Q131" s="246"/>
      <c r="R131" s="246"/>
      <c r="S131" s="246"/>
      <c r="T131" s="247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8" t="s">
        <v>214</v>
      </c>
      <c r="AU131" s="248" t="s">
        <v>82</v>
      </c>
      <c r="AV131" s="13" t="s">
        <v>82</v>
      </c>
      <c r="AW131" s="13" t="s">
        <v>216</v>
      </c>
      <c r="AX131" s="13" t="s">
        <v>72</v>
      </c>
      <c r="AY131" s="248" t="s">
        <v>139</v>
      </c>
    </row>
    <row r="132" s="13" customFormat="1">
      <c r="A132" s="13"/>
      <c r="B132" s="237"/>
      <c r="C132" s="238"/>
      <c r="D132" s="239" t="s">
        <v>214</v>
      </c>
      <c r="E132" s="240" t="s">
        <v>1</v>
      </c>
      <c r="F132" s="241" t="s">
        <v>697</v>
      </c>
      <c r="G132" s="238"/>
      <c r="H132" s="242">
        <v>16.200000000000003</v>
      </c>
      <c r="I132" s="243"/>
      <c r="J132" s="238"/>
      <c r="K132" s="238"/>
      <c r="L132" s="244"/>
      <c r="M132" s="245"/>
      <c r="N132" s="246"/>
      <c r="O132" s="246"/>
      <c r="P132" s="246"/>
      <c r="Q132" s="246"/>
      <c r="R132" s="246"/>
      <c r="S132" s="246"/>
      <c r="T132" s="247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8" t="s">
        <v>214</v>
      </c>
      <c r="AU132" s="248" t="s">
        <v>82</v>
      </c>
      <c r="AV132" s="13" t="s">
        <v>82</v>
      </c>
      <c r="AW132" s="13" t="s">
        <v>216</v>
      </c>
      <c r="AX132" s="13" t="s">
        <v>72</v>
      </c>
      <c r="AY132" s="248" t="s">
        <v>139</v>
      </c>
    </row>
    <row r="133" s="14" customFormat="1">
      <c r="A133" s="14"/>
      <c r="B133" s="249"/>
      <c r="C133" s="250"/>
      <c r="D133" s="239" t="s">
        <v>214</v>
      </c>
      <c r="E133" s="251" t="s">
        <v>1</v>
      </c>
      <c r="F133" s="252" t="s">
        <v>217</v>
      </c>
      <c r="G133" s="250"/>
      <c r="H133" s="253">
        <v>106.2</v>
      </c>
      <c r="I133" s="254"/>
      <c r="J133" s="250"/>
      <c r="K133" s="250"/>
      <c r="L133" s="255"/>
      <c r="M133" s="256"/>
      <c r="N133" s="257"/>
      <c r="O133" s="257"/>
      <c r="P133" s="257"/>
      <c r="Q133" s="257"/>
      <c r="R133" s="257"/>
      <c r="S133" s="257"/>
      <c r="T133" s="258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59" t="s">
        <v>214</v>
      </c>
      <c r="AU133" s="259" t="s">
        <v>82</v>
      </c>
      <c r="AV133" s="14" t="s">
        <v>146</v>
      </c>
      <c r="AW133" s="14" t="s">
        <v>216</v>
      </c>
      <c r="AX133" s="14" t="s">
        <v>80</v>
      </c>
      <c r="AY133" s="259" t="s">
        <v>139</v>
      </c>
    </row>
    <row r="134" s="2" customFormat="1" ht="33" customHeight="1">
      <c r="A134" s="37"/>
      <c r="B134" s="38"/>
      <c r="C134" s="218" t="s">
        <v>82</v>
      </c>
      <c r="D134" s="218" t="s">
        <v>142</v>
      </c>
      <c r="E134" s="219" t="s">
        <v>698</v>
      </c>
      <c r="F134" s="220" t="s">
        <v>699</v>
      </c>
      <c r="G134" s="221" t="s">
        <v>244</v>
      </c>
      <c r="H134" s="222">
        <v>574.73299999999995</v>
      </c>
      <c r="I134" s="223"/>
      <c r="J134" s="224">
        <f>ROUND(I134*H134,2)</f>
        <v>0</v>
      </c>
      <c r="K134" s="225"/>
      <c r="L134" s="43"/>
      <c r="M134" s="226" t="s">
        <v>1</v>
      </c>
      <c r="N134" s="227" t="s">
        <v>37</v>
      </c>
      <c r="O134" s="90"/>
      <c r="P134" s="228">
        <f>O134*H134</f>
        <v>0</v>
      </c>
      <c r="Q134" s="228">
        <v>0</v>
      </c>
      <c r="R134" s="228">
        <f>Q134*H134</f>
        <v>0</v>
      </c>
      <c r="S134" s="228">
        <v>0</v>
      </c>
      <c r="T134" s="229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30" t="s">
        <v>146</v>
      </c>
      <c r="AT134" s="230" t="s">
        <v>142</v>
      </c>
      <c r="AU134" s="230" t="s">
        <v>82</v>
      </c>
      <c r="AY134" s="16" t="s">
        <v>139</v>
      </c>
      <c r="BE134" s="231">
        <f>IF(N134="základní",J134,0)</f>
        <v>0</v>
      </c>
      <c r="BF134" s="231">
        <f>IF(N134="snížená",J134,0)</f>
        <v>0</v>
      </c>
      <c r="BG134" s="231">
        <f>IF(N134="zákl. přenesená",J134,0)</f>
        <v>0</v>
      </c>
      <c r="BH134" s="231">
        <f>IF(N134="sníž. přenesená",J134,0)</f>
        <v>0</v>
      </c>
      <c r="BI134" s="231">
        <f>IF(N134="nulová",J134,0)</f>
        <v>0</v>
      </c>
      <c r="BJ134" s="16" t="s">
        <v>80</v>
      </c>
      <c r="BK134" s="231">
        <f>ROUND(I134*H134,2)</f>
        <v>0</v>
      </c>
      <c r="BL134" s="16" t="s">
        <v>146</v>
      </c>
      <c r="BM134" s="230" t="s">
        <v>146</v>
      </c>
    </row>
    <row r="135" s="13" customFormat="1">
      <c r="A135" s="13"/>
      <c r="B135" s="237"/>
      <c r="C135" s="238"/>
      <c r="D135" s="239" t="s">
        <v>214</v>
      </c>
      <c r="E135" s="240" t="s">
        <v>1</v>
      </c>
      <c r="F135" s="241" t="s">
        <v>700</v>
      </c>
      <c r="G135" s="238"/>
      <c r="H135" s="242">
        <v>250.67520000000005</v>
      </c>
      <c r="I135" s="243"/>
      <c r="J135" s="238"/>
      <c r="K135" s="238"/>
      <c r="L135" s="244"/>
      <c r="M135" s="245"/>
      <c r="N135" s="246"/>
      <c r="O135" s="246"/>
      <c r="P135" s="246"/>
      <c r="Q135" s="246"/>
      <c r="R135" s="246"/>
      <c r="S135" s="246"/>
      <c r="T135" s="247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8" t="s">
        <v>214</v>
      </c>
      <c r="AU135" s="248" t="s">
        <v>82</v>
      </c>
      <c r="AV135" s="13" t="s">
        <v>82</v>
      </c>
      <c r="AW135" s="13" t="s">
        <v>216</v>
      </c>
      <c r="AX135" s="13" t="s">
        <v>72</v>
      </c>
      <c r="AY135" s="248" t="s">
        <v>139</v>
      </c>
    </row>
    <row r="136" s="13" customFormat="1">
      <c r="A136" s="13"/>
      <c r="B136" s="237"/>
      <c r="C136" s="238"/>
      <c r="D136" s="239" t="s">
        <v>214</v>
      </c>
      <c r="E136" s="240" t="s">
        <v>1</v>
      </c>
      <c r="F136" s="241" t="s">
        <v>701</v>
      </c>
      <c r="G136" s="238"/>
      <c r="H136" s="242">
        <v>324.05759999999998</v>
      </c>
      <c r="I136" s="243"/>
      <c r="J136" s="238"/>
      <c r="K136" s="238"/>
      <c r="L136" s="244"/>
      <c r="M136" s="245"/>
      <c r="N136" s="246"/>
      <c r="O136" s="246"/>
      <c r="P136" s="246"/>
      <c r="Q136" s="246"/>
      <c r="R136" s="246"/>
      <c r="S136" s="246"/>
      <c r="T136" s="247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8" t="s">
        <v>214</v>
      </c>
      <c r="AU136" s="248" t="s">
        <v>82</v>
      </c>
      <c r="AV136" s="13" t="s">
        <v>82</v>
      </c>
      <c r="AW136" s="13" t="s">
        <v>216</v>
      </c>
      <c r="AX136" s="13" t="s">
        <v>72</v>
      </c>
      <c r="AY136" s="248" t="s">
        <v>139</v>
      </c>
    </row>
    <row r="137" s="14" customFormat="1">
      <c r="A137" s="14"/>
      <c r="B137" s="249"/>
      <c r="C137" s="250"/>
      <c r="D137" s="239" t="s">
        <v>214</v>
      </c>
      <c r="E137" s="251" t="s">
        <v>1</v>
      </c>
      <c r="F137" s="252" t="s">
        <v>217</v>
      </c>
      <c r="G137" s="250"/>
      <c r="H137" s="253">
        <v>574.7328</v>
      </c>
      <c r="I137" s="254"/>
      <c r="J137" s="250"/>
      <c r="K137" s="250"/>
      <c r="L137" s="255"/>
      <c r="M137" s="256"/>
      <c r="N137" s="257"/>
      <c r="O137" s="257"/>
      <c r="P137" s="257"/>
      <c r="Q137" s="257"/>
      <c r="R137" s="257"/>
      <c r="S137" s="257"/>
      <c r="T137" s="258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59" t="s">
        <v>214</v>
      </c>
      <c r="AU137" s="259" t="s">
        <v>82</v>
      </c>
      <c r="AV137" s="14" t="s">
        <v>146</v>
      </c>
      <c r="AW137" s="14" t="s">
        <v>216</v>
      </c>
      <c r="AX137" s="14" t="s">
        <v>80</v>
      </c>
      <c r="AY137" s="259" t="s">
        <v>139</v>
      </c>
    </row>
    <row r="138" s="2" customFormat="1" ht="33" customHeight="1">
      <c r="A138" s="37"/>
      <c r="B138" s="38"/>
      <c r="C138" s="218" t="s">
        <v>152</v>
      </c>
      <c r="D138" s="218" t="s">
        <v>142</v>
      </c>
      <c r="E138" s="219" t="s">
        <v>702</v>
      </c>
      <c r="F138" s="220" t="s">
        <v>703</v>
      </c>
      <c r="G138" s="221" t="s">
        <v>244</v>
      </c>
      <c r="H138" s="222">
        <v>143.68299999999999</v>
      </c>
      <c r="I138" s="223"/>
      <c r="J138" s="224">
        <f>ROUND(I138*H138,2)</f>
        <v>0</v>
      </c>
      <c r="K138" s="225"/>
      <c r="L138" s="43"/>
      <c r="M138" s="226" t="s">
        <v>1</v>
      </c>
      <c r="N138" s="227" t="s">
        <v>37</v>
      </c>
      <c r="O138" s="90"/>
      <c r="P138" s="228">
        <f>O138*H138</f>
        <v>0</v>
      </c>
      <c r="Q138" s="228">
        <v>0</v>
      </c>
      <c r="R138" s="228">
        <f>Q138*H138</f>
        <v>0</v>
      </c>
      <c r="S138" s="228">
        <v>0</v>
      </c>
      <c r="T138" s="229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30" t="s">
        <v>146</v>
      </c>
      <c r="AT138" s="230" t="s">
        <v>142</v>
      </c>
      <c r="AU138" s="230" t="s">
        <v>82</v>
      </c>
      <c r="AY138" s="16" t="s">
        <v>139</v>
      </c>
      <c r="BE138" s="231">
        <f>IF(N138="základní",J138,0)</f>
        <v>0</v>
      </c>
      <c r="BF138" s="231">
        <f>IF(N138="snížená",J138,0)</f>
        <v>0</v>
      </c>
      <c r="BG138" s="231">
        <f>IF(N138="zákl. přenesená",J138,0)</f>
        <v>0</v>
      </c>
      <c r="BH138" s="231">
        <f>IF(N138="sníž. přenesená",J138,0)</f>
        <v>0</v>
      </c>
      <c r="BI138" s="231">
        <f>IF(N138="nulová",J138,0)</f>
        <v>0</v>
      </c>
      <c r="BJ138" s="16" t="s">
        <v>80</v>
      </c>
      <c r="BK138" s="231">
        <f>ROUND(I138*H138,2)</f>
        <v>0</v>
      </c>
      <c r="BL138" s="16" t="s">
        <v>146</v>
      </c>
      <c r="BM138" s="230" t="s">
        <v>155</v>
      </c>
    </row>
    <row r="139" s="13" customFormat="1">
      <c r="A139" s="13"/>
      <c r="B139" s="237"/>
      <c r="C139" s="238"/>
      <c r="D139" s="239" t="s">
        <v>214</v>
      </c>
      <c r="E139" s="240" t="s">
        <v>1</v>
      </c>
      <c r="F139" s="241" t="s">
        <v>704</v>
      </c>
      <c r="G139" s="238"/>
      <c r="H139" s="242">
        <v>62.668800000000012</v>
      </c>
      <c r="I139" s="243"/>
      <c r="J139" s="238"/>
      <c r="K139" s="238"/>
      <c r="L139" s="244"/>
      <c r="M139" s="245"/>
      <c r="N139" s="246"/>
      <c r="O139" s="246"/>
      <c r="P139" s="246"/>
      <c r="Q139" s="246"/>
      <c r="R139" s="246"/>
      <c r="S139" s="246"/>
      <c r="T139" s="247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8" t="s">
        <v>214</v>
      </c>
      <c r="AU139" s="248" t="s">
        <v>82</v>
      </c>
      <c r="AV139" s="13" t="s">
        <v>82</v>
      </c>
      <c r="AW139" s="13" t="s">
        <v>216</v>
      </c>
      <c r="AX139" s="13" t="s">
        <v>72</v>
      </c>
      <c r="AY139" s="248" t="s">
        <v>139</v>
      </c>
    </row>
    <row r="140" s="13" customFormat="1">
      <c r="A140" s="13"/>
      <c r="B140" s="237"/>
      <c r="C140" s="238"/>
      <c r="D140" s="239" t="s">
        <v>214</v>
      </c>
      <c r="E140" s="240" t="s">
        <v>1</v>
      </c>
      <c r="F140" s="241" t="s">
        <v>705</v>
      </c>
      <c r="G140" s="238"/>
      <c r="H140" s="242">
        <v>81.014399999999995</v>
      </c>
      <c r="I140" s="243"/>
      <c r="J140" s="238"/>
      <c r="K140" s="238"/>
      <c r="L140" s="244"/>
      <c r="M140" s="245"/>
      <c r="N140" s="246"/>
      <c r="O140" s="246"/>
      <c r="P140" s="246"/>
      <c r="Q140" s="246"/>
      <c r="R140" s="246"/>
      <c r="S140" s="246"/>
      <c r="T140" s="247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8" t="s">
        <v>214</v>
      </c>
      <c r="AU140" s="248" t="s">
        <v>82</v>
      </c>
      <c r="AV140" s="13" t="s">
        <v>82</v>
      </c>
      <c r="AW140" s="13" t="s">
        <v>216</v>
      </c>
      <c r="AX140" s="13" t="s">
        <v>72</v>
      </c>
      <c r="AY140" s="248" t="s">
        <v>139</v>
      </c>
    </row>
    <row r="141" s="14" customFormat="1">
      <c r="A141" s="14"/>
      <c r="B141" s="249"/>
      <c r="C141" s="250"/>
      <c r="D141" s="239" t="s">
        <v>214</v>
      </c>
      <c r="E141" s="251" t="s">
        <v>1</v>
      </c>
      <c r="F141" s="252" t="s">
        <v>217</v>
      </c>
      <c r="G141" s="250"/>
      <c r="H141" s="253">
        <v>143.6832</v>
      </c>
      <c r="I141" s="254"/>
      <c r="J141" s="250"/>
      <c r="K141" s="250"/>
      <c r="L141" s="255"/>
      <c r="M141" s="256"/>
      <c r="N141" s="257"/>
      <c r="O141" s="257"/>
      <c r="P141" s="257"/>
      <c r="Q141" s="257"/>
      <c r="R141" s="257"/>
      <c r="S141" s="257"/>
      <c r="T141" s="258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59" t="s">
        <v>214</v>
      </c>
      <c r="AU141" s="259" t="s">
        <v>82</v>
      </c>
      <c r="AV141" s="14" t="s">
        <v>146</v>
      </c>
      <c r="AW141" s="14" t="s">
        <v>216</v>
      </c>
      <c r="AX141" s="14" t="s">
        <v>80</v>
      </c>
      <c r="AY141" s="259" t="s">
        <v>139</v>
      </c>
    </row>
    <row r="142" s="2" customFormat="1" ht="33" customHeight="1">
      <c r="A142" s="37"/>
      <c r="B142" s="38"/>
      <c r="C142" s="218" t="s">
        <v>146</v>
      </c>
      <c r="D142" s="218" t="s">
        <v>142</v>
      </c>
      <c r="E142" s="219" t="s">
        <v>706</v>
      </c>
      <c r="F142" s="220" t="s">
        <v>707</v>
      </c>
      <c r="G142" s="221" t="s">
        <v>244</v>
      </c>
      <c r="H142" s="222">
        <v>1528.846</v>
      </c>
      <c r="I142" s="223"/>
      <c r="J142" s="224">
        <f>ROUND(I142*H142,2)</f>
        <v>0</v>
      </c>
      <c r="K142" s="225"/>
      <c r="L142" s="43"/>
      <c r="M142" s="226" t="s">
        <v>1</v>
      </c>
      <c r="N142" s="227" t="s">
        <v>37</v>
      </c>
      <c r="O142" s="90"/>
      <c r="P142" s="228">
        <f>O142*H142</f>
        <v>0</v>
      </c>
      <c r="Q142" s="228">
        <v>0</v>
      </c>
      <c r="R142" s="228">
        <f>Q142*H142</f>
        <v>0</v>
      </c>
      <c r="S142" s="228">
        <v>0</v>
      </c>
      <c r="T142" s="229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30" t="s">
        <v>146</v>
      </c>
      <c r="AT142" s="230" t="s">
        <v>142</v>
      </c>
      <c r="AU142" s="230" t="s">
        <v>82</v>
      </c>
      <c r="AY142" s="16" t="s">
        <v>139</v>
      </c>
      <c r="BE142" s="231">
        <f>IF(N142="základní",J142,0)</f>
        <v>0</v>
      </c>
      <c r="BF142" s="231">
        <f>IF(N142="snížená",J142,0)</f>
        <v>0</v>
      </c>
      <c r="BG142" s="231">
        <f>IF(N142="zákl. přenesená",J142,0)</f>
        <v>0</v>
      </c>
      <c r="BH142" s="231">
        <f>IF(N142="sníž. přenesená",J142,0)</f>
        <v>0</v>
      </c>
      <c r="BI142" s="231">
        <f>IF(N142="nulová",J142,0)</f>
        <v>0</v>
      </c>
      <c r="BJ142" s="16" t="s">
        <v>80</v>
      </c>
      <c r="BK142" s="231">
        <f>ROUND(I142*H142,2)</f>
        <v>0</v>
      </c>
      <c r="BL142" s="16" t="s">
        <v>146</v>
      </c>
      <c r="BM142" s="230" t="s">
        <v>159</v>
      </c>
    </row>
    <row r="143" s="13" customFormat="1">
      <c r="A143" s="13"/>
      <c r="B143" s="237"/>
      <c r="C143" s="238"/>
      <c r="D143" s="239" t="s">
        <v>214</v>
      </c>
      <c r="E143" s="240" t="s">
        <v>1</v>
      </c>
      <c r="F143" s="241" t="s">
        <v>708</v>
      </c>
      <c r="G143" s="238"/>
      <c r="H143" s="242">
        <v>158.41160000000002</v>
      </c>
      <c r="I143" s="243"/>
      <c r="J143" s="238"/>
      <c r="K143" s="238"/>
      <c r="L143" s="244"/>
      <c r="M143" s="245"/>
      <c r="N143" s="246"/>
      <c r="O143" s="246"/>
      <c r="P143" s="246"/>
      <c r="Q143" s="246"/>
      <c r="R143" s="246"/>
      <c r="S143" s="246"/>
      <c r="T143" s="247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8" t="s">
        <v>214</v>
      </c>
      <c r="AU143" s="248" t="s">
        <v>82</v>
      </c>
      <c r="AV143" s="13" t="s">
        <v>82</v>
      </c>
      <c r="AW143" s="13" t="s">
        <v>216</v>
      </c>
      <c r="AX143" s="13" t="s">
        <v>72</v>
      </c>
      <c r="AY143" s="248" t="s">
        <v>139</v>
      </c>
    </row>
    <row r="144" s="13" customFormat="1">
      <c r="A144" s="13"/>
      <c r="B144" s="237"/>
      <c r="C144" s="238"/>
      <c r="D144" s="239" t="s">
        <v>214</v>
      </c>
      <c r="E144" s="240" t="s">
        <v>1</v>
      </c>
      <c r="F144" s="241" t="s">
        <v>709</v>
      </c>
      <c r="G144" s="238"/>
      <c r="H144" s="242">
        <v>108.93168000000001</v>
      </c>
      <c r="I144" s="243"/>
      <c r="J144" s="238"/>
      <c r="K144" s="238"/>
      <c r="L144" s="244"/>
      <c r="M144" s="245"/>
      <c r="N144" s="246"/>
      <c r="O144" s="246"/>
      <c r="P144" s="246"/>
      <c r="Q144" s="246"/>
      <c r="R144" s="246"/>
      <c r="S144" s="246"/>
      <c r="T144" s="247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8" t="s">
        <v>214</v>
      </c>
      <c r="AU144" s="248" t="s">
        <v>82</v>
      </c>
      <c r="AV144" s="13" t="s">
        <v>82</v>
      </c>
      <c r="AW144" s="13" t="s">
        <v>216</v>
      </c>
      <c r="AX144" s="13" t="s">
        <v>72</v>
      </c>
      <c r="AY144" s="248" t="s">
        <v>139</v>
      </c>
    </row>
    <row r="145" s="13" customFormat="1">
      <c r="A145" s="13"/>
      <c r="B145" s="237"/>
      <c r="C145" s="238"/>
      <c r="D145" s="239" t="s">
        <v>214</v>
      </c>
      <c r="E145" s="240" t="s">
        <v>1</v>
      </c>
      <c r="F145" s="241" t="s">
        <v>710</v>
      </c>
      <c r="G145" s="238"/>
      <c r="H145" s="242">
        <v>274.54143999999997</v>
      </c>
      <c r="I145" s="243"/>
      <c r="J145" s="238"/>
      <c r="K145" s="238"/>
      <c r="L145" s="244"/>
      <c r="M145" s="245"/>
      <c r="N145" s="246"/>
      <c r="O145" s="246"/>
      <c r="P145" s="246"/>
      <c r="Q145" s="246"/>
      <c r="R145" s="246"/>
      <c r="S145" s="246"/>
      <c r="T145" s="247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8" t="s">
        <v>214</v>
      </c>
      <c r="AU145" s="248" t="s">
        <v>82</v>
      </c>
      <c r="AV145" s="13" t="s">
        <v>82</v>
      </c>
      <c r="AW145" s="13" t="s">
        <v>216</v>
      </c>
      <c r="AX145" s="13" t="s">
        <v>72</v>
      </c>
      <c r="AY145" s="248" t="s">
        <v>139</v>
      </c>
    </row>
    <row r="146" s="13" customFormat="1">
      <c r="A146" s="13"/>
      <c r="B146" s="237"/>
      <c r="C146" s="238"/>
      <c r="D146" s="239" t="s">
        <v>214</v>
      </c>
      <c r="E146" s="240" t="s">
        <v>1</v>
      </c>
      <c r="F146" s="241" t="s">
        <v>711</v>
      </c>
      <c r="G146" s="238"/>
      <c r="H146" s="242">
        <v>134.87232000000003</v>
      </c>
      <c r="I146" s="243"/>
      <c r="J146" s="238"/>
      <c r="K146" s="238"/>
      <c r="L146" s="244"/>
      <c r="M146" s="245"/>
      <c r="N146" s="246"/>
      <c r="O146" s="246"/>
      <c r="P146" s="246"/>
      <c r="Q146" s="246"/>
      <c r="R146" s="246"/>
      <c r="S146" s="246"/>
      <c r="T146" s="247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8" t="s">
        <v>214</v>
      </c>
      <c r="AU146" s="248" t="s">
        <v>82</v>
      </c>
      <c r="AV146" s="13" t="s">
        <v>82</v>
      </c>
      <c r="AW146" s="13" t="s">
        <v>216</v>
      </c>
      <c r="AX146" s="13" t="s">
        <v>72</v>
      </c>
      <c r="AY146" s="248" t="s">
        <v>139</v>
      </c>
    </row>
    <row r="147" s="13" customFormat="1">
      <c r="A147" s="13"/>
      <c r="B147" s="237"/>
      <c r="C147" s="238"/>
      <c r="D147" s="239" t="s">
        <v>214</v>
      </c>
      <c r="E147" s="240" t="s">
        <v>1</v>
      </c>
      <c r="F147" s="241" t="s">
        <v>712</v>
      </c>
      <c r="G147" s="238"/>
      <c r="H147" s="242">
        <v>168.9888</v>
      </c>
      <c r="I147" s="243"/>
      <c r="J147" s="238"/>
      <c r="K147" s="238"/>
      <c r="L147" s="244"/>
      <c r="M147" s="245"/>
      <c r="N147" s="246"/>
      <c r="O147" s="246"/>
      <c r="P147" s="246"/>
      <c r="Q147" s="246"/>
      <c r="R147" s="246"/>
      <c r="S147" s="246"/>
      <c r="T147" s="247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8" t="s">
        <v>214</v>
      </c>
      <c r="AU147" s="248" t="s">
        <v>82</v>
      </c>
      <c r="AV147" s="13" t="s">
        <v>82</v>
      </c>
      <c r="AW147" s="13" t="s">
        <v>216</v>
      </c>
      <c r="AX147" s="13" t="s">
        <v>72</v>
      </c>
      <c r="AY147" s="248" t="s">
        <v>139</v>
      </c>
    </row>
    <row r="148" s="13" customFormat="1">
      <c r="A148" s="13"/>
      <c r="B148" s="237"/>
      <c r="C148" s="238"/>
      <c r="D148" s="239" t="s">
        <v>214</v>
      </c>
      <c r="E148" s="240" t="s">
        <v>1</v>
      </c>
      <c r="F148" s="241" t="s">
        <v>713</v>
      </c>
      <c r="G148" s="238"/>
      <c r="H148" s="242">
        <v>409.25</v>
      </c>
      <c r="I148" s="243"/>
      <c r="J148" s="238"/>
      <c r="K148" s="238"/>
      <c r="L148" s="244"/>
      <c r="M148" s="245"/>
      <c r="N148" s="246"/>
      <c r="O148" s="246"/>
      <c r="P148" s="246"/>
      <c r="Q148" s="246"/>
      <c r="R148" s="246"/>
      <c r="S148" s="246"/>
      <c r="T148" s="247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8" t="s">
        <v>214</v>
      </c>
      <c r="AU148" s="248" t="s">
        <v>82</v>
      </c>
      <c r="AV148" s="13" t="s">
        <v>82</v>
      </c>
      <c r="AW148" s="13" t="s">
        <v>216</v>
      </c>
      <c r="AX148" s="13" t="s">
        <v>72</v>
      </c>
      <c r="AY148" s="248" t="s">
        <v>139</v>
      </c>
    </row>
    <row r="149" s="13" customFormat="1">
      <c r="A149" s="13"/>
      <c r="B149" s="237"/>
      <c r="C149" s="238"/>
      <c r="D149" s="239" t="s">
        <v>214</v>
      </c>
      <c r="E149" s="240" t="s">
        <v>1</v>
      </c>
      <c r="F149" s="241" t="s">
        <v>714</v>
      </c>
      <c r="G149" s="238"/>
      <c r="H149" s="242">
        <v>273.85000000000002</v>
      </c>
      <c r="I149" s="243"/>
      <c r="J149" s="238"/>
      <c r="K149" s="238"/>
      <c r="L149" s="244"/>
      <c r="M149" s="245"/>
      <c r="N149" s="246"/>
      <c r="O149" s="246"/>
      <c r="P149" s="246"/>
      <c r="Q149" s="246"/>
      <c r="R149" s="246"/>
      <c r="S149" s="246"/>
      <c r="T149" s="247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8" t="s">
        <v>214</v>
      </c>
      <c r="AU149" s="248" t="s">
        <v>82</v>
      </c>
      <c r="AV149" s="13" t="s">
        <v>82</v>
      </c>
      <c r="AW149" s="13" t="s">
        <v>216</v>
      </c>
      <c r="AX149" s="13" t="s">
        <v>72</v>
      </c>
      <c r="AY149" s="248" t="s">
        <v>139</v>
      </c>
    </row>
    <row r="150" s="14" customFormat="1">
      <c r="A150" s="14"/>
      <c r="B150" s="249"/>
      <c r="C150" s="250"/>
      <c r="D150" s="239" t="s">
        <v>214</v>
      </c>
      <c r="E150" s="251" t="s">
        <v>1</v>
      </c>
      <c r="F150" s="252" t="s">
        <v>217</v>
      </c>
      <c r="G150" s="250"/>
      <c r="H150" s="253">
        <v>1528.84584</v>
      </c>
      <c r="I150" s="254"/>
      <c r="J150" s="250"/>
      <c r="K150" s="250"/>
      <c r="L150" s="255"/>
      <c r="M150" s="256"/>
      <c r="N150" s="257"/>
      <c r="O150" s="257"/>
      <c r="P150" s="257"/>
      <c r="Q150" s="257"/>
      <c r="R150" s="257"/>
      <c r="S150" s="257"/>
      <c r="T150" s="258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59" t="s">
        <v>214</v>
      </c>
      <c r="AU150" s="259" t="s">
        <v>82</v>
      </c>
      <c r="AV150" s="14" t="s">
        <v>146</v>
      </c>
      <c r="AW150" s="14" t="s">
        <v>216</v>
      </c>
      <c r="AX150" s="14" t="s">
        <v>80</v>
      </c>
      <c r="AY150" s="259" t="s">
        <v>139</v>
      </c>
    </row>
    <row r="151" s="2" customFormat="1" ht="33" customHeight="1">
      <c r="A151" s="37"/>
      <c r="B151" s="38"/>
      <c r="C151" s="218" t="s">
        <v>151</v>
      </c>
      <c r="D151" s="218" t="s">
        <v>142</v>
      </c>
      <c r="E151" s="219" t="s">
        <v>715</v>
      </c>
      <c r="F151" s="220" t="s">
        <v>716</v>
      </c>
      <c r="G151" s="221" t="s">
        <v>244</v>
      </c>
      <c r="H151" s="222">
        <v>211.43600000000001</v>
      </c>
      <c r="I151" s="223"/>
      <c r="J151" s="224">
        <f>ROUND(I151*H151,2)</f>
        <v>0</v>
      </c>
      <c r="K151" s="225"/>
      <c r="L151" s="43"/>
      <c r="M151" s="226" t="s">
        <v>1</v>
      </c>
      <c r="N151" s="227" t="s">
        <v>37</v>
      </c>
      <c r="O151" s="90"/>
      <c r="P151" s="228">
        <f>O151*H151</f>
        <v>0</v>
      </c>
      <c r="Q151" s="228">
        <v>0</v>
      </c>
      <c r="R151" s="228">
        <f>Q151*H151</f>
        <v>0</v>
      </c>
      <c r="S151" s="228">
        <v>0</v>
      </c>
      <c r="T151" s="229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30" t="s">
        <v>146</v>
      </c>
      <c r="AT151" s="230" t="s">
        <v>142</v>
      </c>
      <c r="AU151" s="230" t="s">
        <v>82</v>
      </c>
      <c r="AY151" s="16" t="s">
        <v>139</v>
      </c>
      <c r="BE151" s="231">
        <f>IF(N151="základní",J151,0)</f>
        <v>0</v>
      </c>
      <c r="BF151" s="231">
        <f>IF(N151="snížená",J151,0)</f>
        <v>0</v>
      </c>
      <c r="BG151" s="231">
        <f>IF(N151="zákl. přenesená",J151,0)</f>
        <v>0</v>
      </c>
      <c r="BH151" s="231">
        <f>IF(N151="sníž. přenesená",J151,0)</f>
        <v>0</v>
      </c>
      <c r="BI151" s="231">
        <f>IF(N151="nulová",J151,0)</f>
        <v>0</v>
      </c>
      <c r="BJ151" s="16" t="s">
        <v>80</v>
      </c>
      <c r="BK151" s="231">
        <f>ROUND(I151*H151,2)</f>
        <v>0</v>
      </c>
      <c r="BL151" s="16" t="s">
        <v>146</v>
      </c>
      <c r="BM151" s="230" t="s">
        <v>162</v>
      </c>
    </row>
    <row r="152" s="13" customFormat="1">
      <c r="A152" s="13"/>
      <c r="B152" s="237"/>
      <c r="C152" s="238"/>
      <c r="D152" s="239" t="s">
        <v>214</v>
      </c>
      <c r="E152" s="240" t="s">
        <v>1</v>
      </c>
      <c r="F152" s="241" t="s">
        <v>717</v>
      </c>
      <c r="G152" s="238"/>
      <c r="H152" s="242">
        <v>39.602900000000005</v>
      </c>
      <c r="I152" s="243"/>
      <c r="J152" s="238"/>
      <c r="K152" s="238"/>
      <c r="L152" s="244"/>
      <c r="M152" s="245"/>
      <c r="N152" s="246"/>
      <c r="O152" s="246"/>
      <c r="P152" s="246"/>
      <c r="Q152" s="246"/>
      <c r="R152" s="246"/>
      <c r="S152" s="246"/>
      <c r="T152" s="247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8" t="s">
        <v>214</v>
      </c>
      <c r="AU152" s="248" t="s">
        <v>82</v>
      </c>
      <c r="AV152" s="13" t="s">
        <v>82</v>
      </c>
      <c r="AW152" s="13" t="s">
        <v>216</v>
      </c>
      <c r="AX152" s="13" t="s">
        <v>72</v>
      </c>
      <c r="AY152" s="248" t="s">
        <v>139</v>
      </c>
    </row>
    <row r="153" s="13" customFormat="1">
      <c r="A153" s="13"/>
      <c r="B153" s="237"/>
      <c r="C153" s="238"/>
      <c r="D153" s="239" t="s">
        <v>214</v>
      </c>
      <c r="E153" s="240" t="s">
        <v>1</v>
      </c>
      <c r="F153" s="241" t="s">
        <v>718</v>
      </c>
      <c r="G153" s="238"/>
      <c r="H153" s="242">
        <v>27.232920000000004</v>
      </c>
      <c r="I153" s="243"/>
      <c r="J153" s="238"/>
      <c r="K153" s="238"/>
      <c r="L153" s="244"/>
      <c r="M153" s="245"/>
      <c r="N153" s="246"/>
      <c r="O153" s="246"/>
      <c r="P153" s="246"/>
      <c r="Q153" s="246"/>
      <c r="R153" s="246"/>
      <c r="S153" s="246"/>
      <c r="T153" s="247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8" t="s">
        <v>214</v>
      </c>
      <c r="AU153" s="248" t="s">
        <v>82</v>
      </c>
      <c r="AV153" s="13" t="s">
        <v>82</v>
      </c>
      <c r="AW153" s="13" t="s">
        <v>216</v>
      </c>
      <c r="AX153" s="13" t="s">
        <v>72</v>
      </c>
      <c r="AY153" s="248" t="s">
        <v>139</v>
      </c>
    </row>
    <row r="154" s="13" customFormat="1">
      <c r="A154" s="13"/>
      <c r="B154" s="237"/>
      <c r="C154" s="238"/>
      <c r="D154" s="239" t="s">
        <v>214</v>
      </c>
      <c r="E154" s="240" t="s">
        <v>1</v>
      </c>
      <c r="F154" s="241" t="s">
        <v>719</v>
      </c>
      <c r="G154" s="238"/>
      <c r="H154" s="242">
        <v>68.635359999999991</v>
      </c>
      <c r="I154" s="243"/>
      <c r="J154" s="238"/>
      <c r="K154" s="238"/>
      <c r="L154" s="244"/>
      <c r="M154" s="245"/>
      <c r="N154" s="246"/>
      <c r="O154" s="246"/>
      <c r="P154" s="246"/>
      <c r="Q154" s="246"/>
      <c r="R154" s="246"/>
      <c r="S154" s="246"/>
      <c r="T154" s="247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8" t="s">
        <v>214</v>
      </c>
      <c r="AU154" s="248" t="s">
        <v>82</v>
      </c>
      <c r="AV154" s="13" t="s">
        <v>82</v>
      </c>
      <c r="AW154" s="13" t="s">
        <v>216</v>
      </c>
      <c r="AX154" s="13" t="s">
        <v>72</v>
      </c>
      <c r="AY154" s="248" t="s">
        <v>139</v>
      </c>
    </row>
    <row r="155" s="13" customFormat="1">
      <c r="A155" s="13"/>
      <c r="B155" s="237"/>
      <c r="C155" s="238"/>
      <c r="D155" s="239" t="s">
        <v>214</v>
      </c>
      <c r="E155" s="240" t="s">
        <v>1</v>
      </c>
      <c r="F155" s="241" t="s">
        <v>720</v>
      </c>
      <c r="G155" s="238"/>
      <c r="H155" s="242">
        <v>33.718080000000008</v>
      </c>
      <c r="I155" s="243"/>
      <c r="J155" s="238"/>
      <c r="K155" s="238"/>
      <c r="L155" s="244"/>
      <c r="M155" s="245"/>
      <c r="N155" s="246"/>
      <c r="O155" s="246"/>
      <c r="P155" s="246"/>
      <c r="Q155" s="246"/>
      <c r="R155" s="246"/>
      <c r="S155" s="246"/>
      <c r="T155" s="247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8" t="s">
        <v>214</v>
      </c>
      <c r="AU155" s="248" t="s">
        <v>82</v>
      </c>
      <c r="AV155" s="13" t="s">
        <v>82</v>
      </c>
      <c r="AW155" s="13" t="s">
        <v>216</v>
      </c>
      <c r="AX155" s="13" t="s">
        <v>72</v>
      </c>
      <c r="AY155" s="248" t="s">
        <v>139</v>
      </c>
    </row>
    <row r="156" s="13" customFormat="1">
      <c r="A156" s="13"/>
      <c r="B156" s="237"/>
      <c r="C156" s="238"/>
      <c r="D156" s="239" t="s">
        <v>214</v>
      </c>
      <c r="E156" s="240" t="s">
        <v>1</v>
      </c>
      <c r="F156" s="241" t="s">
        <v>721</v>
      </c>
      <c r="G156" s="238"/>
      <c r="H156" s="242">
        <v>42.247199999999999</v>
      </c>
      <c r="I156" s="243"/>
      <c r="J156" s="238"/>
      <c r="K156" s="238"/>
      <c r="L156" s="244"/>
      <c r="M156" s="245"/>
      <c r="N156" s="246"/>
      <c r="O156" s="246"/>
      <c r="P156" s="246"/>
      <c r="Q156" s="246"/>
      <c r="R156" s="246"/>
      <c r="S156" s="246"/>
      <c r="T156" s="247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8" t="s">
        <v>214</v>
      </c>
      <c r="AU156" s="248" t="s">
        <v>82</v>
      </c>
      <c r="AV156" s="13" t="s">
        <v>82</v>
      </c>
      <c r="AW156" s="13" t="s">
        <v>216</v>
      </c>
      <c r="AX156" s="13" t="s">
        <v>72</v>
      </c>
      <c r="AY156" s="248" t="s">
        <v>139</v>
      </c>
    </row>
    <row r="157" s="14" customFormat="1">
      <c r="A157" s="14"/>
      <c r="B157" s="249"/>
      <c r="C157" s="250"/>
      <c r="D157" s="239" t="s">
        <v>214</v>
      </c>
      <c r="E157" s="251" t="s">
        <v>1</v>
      </c>
      <c r="F157" s="252" t="s">
        <v>217</v>
      </c>
      <c r="G157" s="250"/>
      <c r="H157" s="253">
        <v>211.43646000000001</v>
      </c>
      <c r="I157" s="254"/>
      <c r="J157" s="250"/>
      <c r="K157" s="250"/>
      <c r="L157" s="255"/>
      <c r="M157" s="256"/>
      <c r="N157" s="257"/>
      <c r="O157" s="257"/>
      <c r="P157" s="257"/>
      <c r="Q157" s="257"/>
      <c r="R157" s="257"/>
      <c r="S157" s="257"/>
      <c r="T157" s="258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59" t="s">
        <v>214</v>
      </c>
      <c r="AU157" s="259" t="s">
        <v>82</v>
      </c>
      <c r="AV157" s="14" t="s">
        <v>146</v>
      </c>
      <c r="AW157" s="14" t="s">
        <v>216</v>
      </c>
      <c r="AX157" s="14" t="s">
        <v>80</v>
      </c>
      <c r="AY157" s="259" t="s">
        <v>139</v>
      </c>
    </row>
    <row r="158" s="2" customFormat="1" ht="21.75" customHeight="1">
      <c r="A158" s="37"/>
      <c r="B158" s="38"/>
      <c r="C158" s="218" t="s">
        <v>155</v>
      </c>
      <c r="D158" s="218" t="s">
        <v>142</v>
      </c>
      <c r="E158" s="219" t="s">
        <v>722</v>
      </c>
      <c r="F158" s="220" t="s">
        <v>723</v>
      </c>
      <c r="G158" s="221" t="s">
        <v>213</v>
      </c>
      <c r="H158" s="222">
        <v>1249.7000000000001</v>
      </c>
      <c r="I158" s="223"/>
      <c r="J158" s="224">
        <f>ROUND(I158*H158,2)</f>
        <v>0</v>
      </c>
      <c r="K158" s="225"/>
      <c r="L158" s="43"/>
      <c r="M158" s="226" t="s">
        <v>1</v>
      </c>
      <c r="N158" s="227" t="s">
        <v>37</v>
      </c>
      <c r="O158" s="90"/>
      <c r="P158" s="228">
        <f>O158*H158</f>
        <v>0</v>
      </c>
      <c r="Q158" s="228">
        <v>0</v>
      </c>
      <c r="R158" s="228">
        <f>Q158*H158</f>
        <v>0</v>
      </c>
      <c r="S158" s="228">
        <v>0</v>
      </c>
      <c r="T158" s="229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30" t="s">
        <v>146</v>
      </c>
      <c r="AT158" s="230" t="s">
        <v>142</v>
      </c>
      <c r="AU158" s="230" t="s">
        <v>82</v>
      </c>
      <c r="AY158" s="16" t="s">
        <v>139</v>
      </c>
      <c r="BE158" s="231">
        <f>IF(N158="základní",J158,0)</f>
        <v>0</v>
      </c>
      <c r="BF158" s="231">
        <f>IF(N158="snížená",J158,0)</f>
        <v>0</v>
      </c>
      <c r="BG158" s="231">
        <f>IF(N158="zákl. přenesená",J158,0)</f>
        <v>0</v>
      </c>
      <c r="BH158" s="231">
        <f>IF(N158="sníž. přenesená",J158,0)</f>
        <v>0</v>
      </c>
      <c r="BI158" s="231">
        <f>IF(N158="nulová",J158,0)</f>
        <v>0</v>
      </c>
      <c r="BJ158" s="16" t="s">
        <v>80</v>
      </c>
      <c r="BK158" s="231">
        <f>ROUND(I158*H158,2)</f>
        <v>0</v>
      </c>
      <c r="BL158" s="16" t="s">
        <v>146</v>
      </c>
      <c r="BM158" s="230" t="s">
        <v>8</v>
      </c>
    </row>
    <row r="159" s="13" customFormat="1">
      <c r="A159" s="13"/>
      <c r="B159" s="237"/>
      <c r="C159" s="238"/>
      <c r="D159" s="239" t="s">
        <v>214</v>
      </c>
      <c r="E159" s="240" t="s">
        <v>1</v>
      </c>
      <c r="F159" s="241" t="s">
        <v>724</v>
      </c>
      <c r="G159" s="238"/>
      <c r="H159" s="242">
        <v>108.78</v>
      </c>
      <c r="I159" s="243"/>
      <c r="J159" s="238"/>
      <c r="K159" s="238"/>
      <c r="L159" s="244"/>
      <c r="M159" s="245"/>
      <c r="N159" s="246"/>
      <c r="O159" s="246"/>
      <c r="P159" s="246"/>
      <c r="Q159" s="246"/>
      <c r="R159" s="246"/>
      <c r="S159" s="246"/>
      <c r="T159" s="247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8" t="s">
        <v>214</v>
      </c>
      <c r="AU159" s="248" t="s">
        <v>82</v>
      </c>
      <c r="AV159" s="13" t="s">
        <v>82</v>
      </c>
      <c r="AW159" s="13" t="s">
        <v>216</v>
      </c>
      <c r="AX159" s="13" t="s">
        <v>72</v>
      </c>
      <c r="AY159" s="248" t="s">
        <v>139</v>
      </c>
    </row>
    <row r="160" s="13" customFormat="1">
      <c r="A160" s="13"/>
      <c r="B160" s="237"/>
      <c r="C160" s="238"/>
      <c r="D160" s="239" t="s">
        <v>214</v>
      </c>
      <c r="E160" s="240" t="s">
        <v>1</v>
      </c>
      <c r="F160" s="241" t="s">
        <v>725</v>
      </c>
      <c r="G160" s="238"/>
      <c r="H160" s="242">
        <v>40.176000000000002</v>
      </c>
      <c r="I160" s="243"/>
      <c r="J160" s="238"/>
      <c r="K160" s="238"/>
      <c r="L160" s="244"/>
      <c r="M160" s="245"/>
      <c r="N160" s="246"/>
      <c r="O160" s="246"/>
      <c r="P160" s="246"/>
      <c r="Q160" s="246"/>
      <c r="R160" s="246"/>
      <c r="S160" s="246"/>
      <c r="T160" s="247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8" t="s">
        <v>214</v>
      </c>
      <c r="AU160" s="248" t="s">
        <v>82</v>
      </c>
      <c r="AV160" s="13" t="s">
        <v>82</v>
      </c>
      <c r="AW160" s="13" t="s">
        <v>216</v>
      </c>
      <c r="AX160" s="13" t="s">
        <v>72</v>
      </c>
      <c r="AY160" s="248" t="s">
        <v>139</v>
      </c>
    </row>
    <row r="161" s="13" customFormat="1">
      <c r="A161" s="13"/>
      <c r="B161" s="237"/>
      <c r="C161" s="238"/>
      <c r="D161" s="239" t="s">
        <v>214</v>
      </c>
      <c r="E161" s="240" t="s">
        <v>1</v>
      </c>
      <c r="F161" s="241" t="s">
        <v>726</v>
      </c>
      <c r="G161" s="238"/>
      <c r="H161" s="242">
        <v>37.856000000000002</v>
      </c>
      <c r="I161" s="243"/>
      <c r="J161" s="238"/>
      <c r="K161" s="238"/>
      <c r="L161" s="244"/>
      <c r="M161" s="245"/>
      <c r="N161" s="246"/>
      <c r="O161" s="246"/>
      <c r="P161" s="246"/>
      <c r="Q161" s="246"/>
      <c r="R161" s="246"/>
      <c r="S161" s="246"/>
      <c r="T161" s="247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8" t="s">
        <v>214</v>
      </c>
      <c r="AU161" s="248" t="s">
        <v>82</v>
      </c>
      <c r="AV161" s="13" t="s">
        <v>82</v>
      </c>
      <c r="AW161" s="13" t="s">
        <v>216</v>
      </c>
      <c r="AX161" s="13" t="s">
        <v>72</v>
      </c>
      <c r="AY161" s="248" t="s">
        <v>139</v>
      </c>
    </row>
    <row r="162" s="13" customFormat="1">
      <c r="A162" s="13"/>
      <c r="B162" s="237"/>
      <c r="C162" s="238"/>
      <c r="D162" s="239" t="s">
        <v>214</v>
      </c>
      <c r="E162" s="240" t="s">
        <v>1</v>
      </c>
      <c r="F162" s="241" t="s">
        <v>727</v>
      </c>
      <c r="G162" s="238"/>
      <c r="H162" s="242">
        <v>887.20399999999995</v>
      </c>
      <c r="I162" s="243"/>
      <c r="J162" s="238"/>
      <c r="K162" s="238"/>
      <c r="L162" s="244"/>
      <c r="M162" s="245"/>
      <c r="N162" s="246"/>
      <c r="O162" s="246"/>
      <c r="P162" s="246"/>
      <c r="Q162" s="246"/>
      <c r="R162" s="246"/>
      <c r="S162" s="246"/>
      <c r="T162" s="247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8" t="s">
        <v>214</v>
      </c>
      <c r="AU162" s="248" t="s">
        <v>82</v>
      </c>
      <c r="AV162" s="13" t="s">
        <v>82</v>
      </c>
      <c r="AW162" s="13" t="s">
        <v>216</v>
      </c>
      <c r="AX162" s="13" t="s">
        <v>72</v>
      </c>
      <c r="AY162" s="248" t="s">
        <v>139</v>
      </c>
    </row>
    <row r="163" s="13" customFormat="1">
      <c r="A163" s="13"/>
      <c r="B163" s="237"/>
      <c r="C163" s="238"/>
      <c r="D163" s="239" t="s">
        <v>214</v>
      </c>
      <c r="E163" s="240" t="s">
        <v>1</v>
      </c>
      <c r="F163" s="241" t="s">
        <v>728</v>
      </c>
      <c r="G163" s="238"/>
      <c r="H163" s="242">
        <v>175.684</v>
      </c>
      <c r="I163" s="243"/>
      <c r="J163" s="238"/>
      <c r="K163" s="238"/>
      <c r="L163" s="244"/>
      <c r="M163" s="245"/>
      <c r="N163" s="246"/>
      <c r="O163" s="246"/>
      <c r="P163" s="246"/>
      <c r="Q163" s="246"/>
      <c r="R163" s="246"/>
      <c r="S163" s="246"/>
      <c r="T163" s="247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8" t="s">
        <v>214</v>
      </c>
      <c r="AU163" s="248" t="s">
        <v>82</v>
      </c>
      <c r="AV163" s="13" t="s">
        <v>82</v>
      </c>
      <c r="AW163" s="13" t="s">
        <v>216</v>
      </c>
      <c r="AX163" s="13" t="s">
        <v>72</v>
      </c>
      <c r="AY163" s="248" t="s">
        <v>139</v>
      </c>
    </row>
    <row r="164" s="14" customFormat="1">
      <c r="A164" s="14"/>
      <c r="B164" s="249"/>
      <c r="C164" s="250"/>
      <c r="D164" s="239" t="s">
        <v>214</v>
      </c>
      <c r="E164" s="251" t="s">
        <v>1</v>
      </c>
      <c r="F164" s="252" t="s">
        <v>217</v>
      </c>
      <c r="G164" s="250"/>
      <c r="H164" s="253">
        <v>1249.7000000000001</v>
      </c>
      <c r="I164" s="254"/>
      <c r="J164" s="250"/>
      <c r="K164" s="250"/>
      <c r="L164" s="255"/>
      <c r="M164" s="256"/>
      <c r="N164" s="257"/>
      <c r="O164" s="257"/>
      <c r="P164" s="257"/>
      <c r="Q164" s="257"/>
      <c r="R164" s="257"/>
      <c r="S164" s="257"/>
      <c r="T164" s="258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59" t="s">
        <v>214</v>
      </c>
      <c r="AU164" s="259" t="s">
        <v>82</v>
      </c>
      <c r="AV164" s="14" t="s">
        <v>146</v>
      </c>
      <c r="AW164" s="14" t="s">
        <v>216</v>
      </c>
      <c r="AX164" s="14" t="s">
        <v>80</v>
      </c>
      <c r="AY164" s="259" t="s">
        <v>139</v>
      </c>
    </row>
    <row r="165" s="2" customFormat="1" ht="24.15" customHeight="1">
      <c r="A165" s="37"/>
      <c r="B165" s="38"/>
      <c r="C165" s="218" t="s">
        <v>165</v>
      </c>
      <c r="D165" s="218" t="s">
        <v>142</v>
      </c>
      <c r="E165" s="219" t="s">
        <v>729</v>
      </c>
      <c r="F165" s="220" t="s">
        <v>730</v>
      </c>
      <c r="G165" s="221" t="s">
        <v>213</v>
      </c>
      <c r="H165" s="222">
        <v>1375.778</v>
      </c>
      <c r="I165" s="223"/>
      <c r="J165" s="224">
        <f>ROUND(I165*H165,2)</f>
        <v>0</v>
      </c>
      <c r="K165" s="225"/>
      <c r="L165" s="43"/>
      <c r="M165" s="226" t="s">
        <v>1</v>
      </c>
      <c r="N165" s="227" t="s">
        <v>37</v>
      </c>
      <c r="O165" s="90"/>
      <c r="P165" s="228">
        <f>O165*H165</f>
        <v>0</v>
      </c>
      <c r="Q165" s="228">
        <v>0</v>
      </c>
      <c r="R165" s="228">
        <f>Q165*H165</f>
        <v>0</v>
      </c>
      <c r="S165" s="228">
        <v>0</v>
      </c>
      <c r="T165" s="229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30" t="s">
        <v>146</v>
      </c>
      <c r="AT165" s="230" t="s">
        <v>142</v>
      </c>
      <c r="AU165" s="230" t="s">
        <v>82</v>
      </c>
      <c r="AY165" s="16" t="s">
        <v>139</v>
      </c>
      <c r="BE165" s="231">
        <f>IF(N165="základní",J165,0)</f>
        <v>0</v>
      </c>
      <c r="BF165" s="231">
        <f>IF(N165="snížená",J165,0)</f>
        <v>0</v>
      </c>
      <c r="BG165" s="231">
        <f>IF(N165="zákl. přenesená",J165,0)</f>
        <v>0</v>
      </c>
      <c r="BH165" s="231">
        <f>IF(N165="sníž. přenesená",J165,0)</f>
        <v>0</v>
      </c>
      <c r="BI165" s="231">
        <f>IF(N165="nulová",J165,0)</f>
        <v>0</v>
      </c>
      <c r="BJ165" s="16" t="s">
        <v>80</v>
      </c>
      <c r="BK165" s="231">
        <f>ROUND(I165*H165,2)</f>
        <v>0</v>
      </c>
      <c r="BL165" s="16" t="s">
        <v>146</v>
      </c>
      <c r="BM165" s="230" t="s">
        <v>168</v>
      </c>
    </row>
    <row r="166" s="13" customFormat="1">
      <c r="A166" s="13"/>
      <c r="B166" s="237"/>
      <c r="C166" s="238"/>
      <c r="D166" s="239" t="s">
        <v>214</v>
      </c>
      <c r="E166" s="240" t="s">
        <v>1</v>
      </c>
      <c r="F166" s="241" t="s">
        <v>731</v>
      </c>
      <c r="G166" s="238"/>
      <c r="H166" s="242">
        <v>258.30000000000001</v>
      </c>
      <c r="I166" s="243"/>
      <c r="J166" s="238"/>
      <c r="K166" s="238"/>
      <c r="L166" s="244"/>
      <c r="M166" s="245"/>
      <c r="N166" s="246"/>
      <c r="O166" s="246"/>
      <c r="P166" s="246"/>
      <c r="Q166" s="246"/>
      <c r="R166" s="246"/>
      <c r="S166" s="246"/>
      <c r="T166" s="247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8" t="s">
        <v>214</v>
      </c>
      <c r="AU166" s="248" t="s">
        <v>82</v>
      </c>
      <c r="AV166" s="13" t="s">
        <v>82</v>
      </c>
      <c r="AW166" s="13" t="s">
        <v>216</v>
      </c>
      <c r="AX166" s="13" t="s">
        <v>72</v>
      </c>
      <c r="AY166" s="248" t="s">
        <v>139</v>
      </c>
    </row>
    <row r="167" s="13" customFormat="1">
      <c r="A167" s="13"/>
      <c r="B167" s="237"/>
      <c r="C167" s="238"/>
      <c r="D167" s="239" t="s">
        <v>214</v>
      </c>
      <c r="E167" s="240" t="s">
        <v>1</v>
      </c>
      <c r="F167" s="241" t="s">
        <v>732</v>
      </c>
      <c r="G167" s="238"/>
      <c r="H167" s="242">
        <v>247.57199999999997</v>
      </c>
      <c r="I167" s="243"/>
      <c r="J167" s="238"/>
      <c r="K167" s="238"/>
      <c r="L167" s="244"/>
      <c r="M167" s="245"/>
      <c r="N167" s="246"/>
      <c r="O167" s="246"/>
      <c r="P167" s="246"/>
      <c r="Q167" s="246"/>
      <c r="R167" s="246"/>
      <c r="S167" s="246"/>
      <c r="T167" s="247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8" t="s">
        <v>214</v>
      </c>
      <c r="AU167" s="248" t="s">
        <v>82</v>
      </c>
      <c r="AV167" s="13" t="s">
        <v>82</v>
      </c>
      <c r="AW167" s="13" t="s">
        <v>216</v>
      </c>
      <c r="AX167" s="13" t="s">
        <v>72</v>
      </c>
      <c r="AY167" s="248" t="s">
        <v>139</v>
      </c>
    </row>
    <row r="168" s="13" customFormat="1">
      <c r="A168" s="13"/>
      <c r="B168" s="237"/>
      <c r="C168" s="238"/>
      <c r="D168" s="239" t="s">
        <v>214</v>
      </c>
      <c r="E168" s="240" t="s">
        <v>1</v>
      </c>
      <c r="F168" s="241" t="s">
        <v>733</v>
      </c>
      <c r="G168" s="238"/>
      <c r="H168" s="242">
        <v>601.59799999999996</v>
      </c>
      <c r="I168" s="243"/>
      <c r="J168" s="238"/>
      <c r="K168" s="238"/>
      <c r="L168" s="244"/>
      <c r="M168" s="245"/>
      <c r="N168" s="246"/>
      <c r="O168" s="246"/>
      <c r="P168" s="246"/>
      <c r="Q168" s="246"/>
      <c r="R168" s="246"/>
      <c r="S168" s="246"/>
      <c r="T168" s="247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8" t="s">
        <v>214</v>
      </c>
      <c r="AU168" s="248" t="s">
        <v>82</v>
      </c>
      <c r="AV168" s="13" t="s">
        <v>82</v>
      </c>
      <c r="AW168" s="13" t="s">
        <v>216</v>
      </c>
      <c r="AX168" s="13" t="s">
        <v>72</v>
      </c>
      <c r="AY168" s="248" t="s">
        <v>139</v>
      </c>
    </row>
    <row r="169" s="13" customFormat="1">
      <c r="A169" s="13"/>
      <c r="B169" s="237"/>
      <c r="C169" s="238"/>
      <c r="D169" s="239" t="s">
        <v>214</v>
      </c>
      <c r="E169" s="240" t="s">
        <v>1</v>
      </c>
      <c r="F169" s="241" t="s">
        <v>734</v>
      </c>
      <c r="G169" s="238"/>
      <c r="H169" s="242">
        <v>268.30799999999999</v>
      </c>
      <c r="I169" s="243"/>
      <c r="J169" s="238"/>
      <c r="K169" s="238"/>
      <c r="L169" s="244"/>
      <c r="M169" s="245"/>
      <c r="N169" s="246"/>
      <c r="O169" s="246"/>
      <c r="P169" s="246"/>
      <c r="Q169" s="246"/>
      <c r="R169" s="246"/>
      <c r="S169" s="246"/>
      <c r="T169" s="247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8" t="s">
        <v>214</v>
      </c>
      <c r="AU169" s="248" t="s">
        <v>82</v>
      </c>
      <c r="AV169" s="13" t="s">
        <v>82</v>
      </c>
      <c r="AW169" s="13" t="s">
        <v>216</v>
      </c>
      <c r="AX169" s="13" t="s">
        <v>72</v>
      </c>
      <c r="AY169" s="248" t="s">
        <v>139</v>
      </c>
    </row>
    <row r="170" s="14" customFormat="1">
      <c r="A170" s="14"/>
      <c r="B170" s="249"/>
      <c r="C170" s="250"/>
      <c r="D170" s="239" t="s">
        <v>214</v>
      </c>
      <c r="E170" s="251" t="s">
        <v>1</v>
      </c>
      <c r="F170" s="252" t="s">
        <v>217</v>
      </c>
      <c r="G170" s="250"/>
      <c r="H170" s="253">
        <v>1375.7779999999998</v>
      </c>
      <c r="I170" s="254"/>
      <c r="J170" s="250"/>
      <c r="K170" s="250"/>
      <c r="L170" s="255"/>
      <c r="M170" s="256"/>
      <c r="N170" s="257"/>
      <c r="O170" s="257"/>
      <c r="P170" s="257"/>
      <c r="Q170" s="257"/>
      <c r="R170" s="257"/>
      <c r="S170" s="257"/>
      <c r="T170" s="258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59" t="s">
        <v>214</v>
      </c>
      <c r="AU170" s="259" t="s">
        <v>82</v>
      </c>
      <c r="AV170" s="14" t="s">
        <v>146</v>
      </c>
      <c r="AW170" s="14" t="s">
        <v>216</v>
      </c>
      <c r="AX170" s="14" t="s">
        <v>80</v>
      </c>
      <c r="AY170" s="259" t="s">
        <v>139</v>
      </c>
    </row>
    <row r="171" s="2" customFormat="1" ht="24.15" customHeight="1">
      <c r="A171" s="37"/>
      <c r="B171" s="38"/>
      <c r="C171" s="218" t="s">
        <v>159</v>
      </c>
      <c r="D171" s="218" t="s">
        <v>142</v>
      </c>
      <c r="E171" s="219" t="s">
        <v>735</v>
      </c>
      <c r="F171" s="220" t="s">
        <v>736</v>
      </c>
      <c r="G171" s="221" t="s">
        <v>213</v>
      </c>
      <c r="H171" s="222">
        <v>1249.7000000000001</v>
      </c>
      <c r="I171" s="223"/>
      <c r="J171" s="224">
        <f>ROUND(I171*H171,2)</f>
        <v>0</v>
      </c>
      <c r="K171" s="225"/>
      <c r="L171" s="43"/>
      <c r="M171" s="226" t="s">
        <v>1</v>
      </c>
      <c r="N171" s="227" t="s">
        <v>37</v>
      </c>
      <c r="O171" s="90"/>
      <c r="P171" s="228">
        <f>O171*H171</f>
        <v>0</v>
      </c>
      <c r="Q171" s="228">
        <v>0</v>
      </c>
      <c r="R171" s="228">
        <f>Q171*H171</f>
        <v>0</v>
      </c>
      <c r="S171" s="228">
        <v>0</v>
      </c>
      <c r="T171" s="229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230" t="s">
        <v>146</v>
      </c>
      <c r="AT171" s="230" t="s">
        <v>142</v>
      </c>
      <c r="AU171" s="230" t="s">
        <v>82</v>
      </c>
      <c r="AY171" s="16" t="s">
        <v>139</v>
      </c>
      <c r="BE171" s="231">
        <f>IF(N171="základní",J171,0)</f>
        <v>0</v>
      </c>
      <c r="BF171" s="231">
        <f>IF(N171="snížená",J171,0)</f>
        <v>0</v>
      </c>
      <c r="BG171" s="231">
        <f>IF(N171="zákl. přenesená",J171,0)</f>
        <v>0</v>
      </c>
      <c r="BH171" s="231">
        <f>IF(N171="sníž. přenesená",J171,0)</f>
        <v>0</v>
      </c>
      <c r="BI171" s="231">
        <f>IF(N171="nulová",J171,0)</f>
        <v>0</v>
      </c>
      <c r="BJ171" s="16" t="s">
        <v>80</v>
      </c>
      <c r="BK171" s="231">
        <f>ROUND(I171*H171,2)</f>
        <v>0</v>
      </c>
      <c r="BL171" s="16" t="s">
        <v>146</v>
      </c>
      <c r="BM171" s="230" t="s">
        <v>171</v>
      </c>
    </row>
    <row r="172" s="2" customFormat="1" ht="24.15" customHeight="1">
      <c r="A172" s="37"/>
      <c r="B172" s="38"/>
      <c r="C172" s="218" t="s">
        <v>140</v>
      </c>
      <c r="D172" s="218" t="s">
        <v>142</v>
      </c>
      <c r="E172" s="219" t="s">
        <v>737</v>
      </c>
      <c r="F172" s="220" t="s">
        <v>738</v>
      </c>
      <c r="G172" s="221" t="s">
        <v>213</v>
      </c>
      <c r="H172" s="222">
        <v>1375.778</v>
      </c>
      <c r="I172" s="223"/>
      <c r="J172" s="224">
        <f>ROUND(I172*H172,2)</f>
        <v>0</v>
      </c>
      <c r="K172" s="225"/>
      <c r="L172" s="43"/>
      <c r="M172" s="226" t="s">
        <v>1</v>
      </c>
      <c r="N172" s="227" t="s">
        <v>37</v>
      </c>
      <c r="O172" s="90"/>
      <c r="P172" s="228">
        <f>O172*H172</f>
        <v>0</v>
      </c>
      <c r="Q172" s="228">
        <v>0</v>
      </c>
      <c r="R172" s="228">
        <f>Q172*H172</f>
        <v>0</v>
      </c>
      <c r="S172" s="228">
        <v>0</v>
      </c>
      <c r="T172" s="229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230" t="s">
        <v>146</v>
      </c>
      <c r="AT172" s="230" t="s">
        <v>142</v>
      </c>
      <c r="AU172" s="230" t="s">
        <v>82</v>
      </c>
      <c r="AY172" s="16" t="s">
        <v>139</v>
      </c>
      <c r="BE172" s="231">
        <f>IF(N172="základní",J172,0)</f>
        <v>0</v>
      </c>
      <c r="BF172" s="231">
        <f>IF(N172="snížená",J172,0)</f>
        <v>0</v>
      </c>
      <c r="BG172" s="231">
        <f>IF(N172="zákl. přenesená",J172,0)</f>
        <v>0</v>
      </c>
      <c r="BH172" s="231">
        <f>IF(N172="sníž. přenesená",J172,0)</f>
        <v>0</v>
      </c>
      <c r="BI172" s="231">
        <f>IF(N172="nulová",J172,0)</f>
        <v>0</v>
      </c>
      <c r="BJ172" s="16" t="s">
        <v>80</v>
      </c>
      <c r="BK172" s="231">
        <f>ROUND(I172*H172,2)</f>
        <v>0</v>
      </c>
      <c r="BL172" s="16" t="s">
        <v>146</v>
      </c>
      <c r="BM172" s="230" t="s">
        <v>174</v>
      </c>
    </row>
    <row r="173" s="2" customFormat="1" ht="37.8" customHeight="1">
      <c r="A173" s="37"/>
      <c r="B173" s="38"/>
      <c r="C173" s="218" t="s">
        <v>162</v>
      </c>
      <c r="D173" s="218" t="s">
        <v>142</v>
      </c>
      <c r="E173" s="219" t="s">
        <v>265</v>
      </c>
      <c r="F173" s="220" t="s">
        <v>266</v>
      </c>
      <c r="G173" s="221" t="s">
        <v>244</v>
      </c>
      <c r="H173" s="222">
        <v>2064.5</v>
      </c>
      <c r="I173" s="223"/>
      <c r="J173" s="224">
        <f>ROUND(I173*H173,2)</f>
        <v>0</v>
      </c>
      <c r="K173" s="225"/>
      <c r="L173" s="43"/>
      <c r="M173" s="226" t="s">
        <v>1</v>
      </c>
      <c r="N173" s="227" t="s">
        <v>37</v>
      </c>
      <c r="O173" s="90"/>
      <c r="P173" s="228">
        <f>O173*H173</f>
        <v>0</v>
      </c>
      <c r="Q173" s="228">
        <v>0</v>
      </c>
      <c r="R173" s="228">
        <f>Q173*H173</f>
        <v>0</v>
      </c>
      <c r="S173" s="228">
        <v>0</v>
      </c>
      <c r="T173" s="229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230" t="s">
        <v>146</v>
      </c>
      <c r="AT173" s="230" t="s">
        <v>142</v>
      </c>
      <c r="AU173" s="230" t="s">
        <v>82</v>
      </c>
      <c r="AY173" s="16" t="s">
        <v>139</v>
      </c>
      <c r="BE173" s="231">
        <f>IF(N173="základní",J173,0)</f>
        <v>0</v>
      </c>
      <c r="BF173" s="231">
        <f>IF(N173="snížená",J173,0)</f>
        <v>0</v>
      </c>
      <c r="BG173" s="231">
        <f>IF(N173="zákl. přenesená",J173,0)</f>
        <v>0</v>
      </c>
      <c r="BH173" s="231">
        <f>IF(N173="sníž. přenesená",J173,0)</f>
        <v>0</v>
      </c>
      <c r="BI173" s="231">
        <f>IF(N173="nulová",J173,0)</f>
        <v>0</v>
      </c>
      <c r="BJ173" s="16" t="s">
        <v>80</v>
      </c>
      <c r="BK173" s="231">
        <f>ROUND(I173*H173,2)</f>
        <v>0</v>
      </c>
      <c r="BL173" s="16" t="s">
        <v>146</v>
      </c>
      <c r="BM173" s="230" t="s">
        <v>177</v>
      </c>
    </row>
    <row r="174" s="13" customFormat="1">
      <c r="A174" s="13"/>
      <c r="B174" s="237"/>
      <c r="C174" s="238"/>
      <c r="D174" s="239" t="s">
        <v>214</v>
      </c>
      <c r="E174" s="240" t="s">
        <v>1</v>
      </c>
      <c r="F174" s="241" t="s">
        <v>739</v>
      </c>
      <c r="G174" s="238"/>
      <c r="H174" s="242">
        <v>2064.5</v>
      </c>
      <c r="I174" s="243"/>
      <c r="J174" s="238"/>
      <c r="K174" s="238"/>
      <c r="L174" s="244"/>
      <c r="M174" s="245"/>
      <c r="N174" s="246"/>
      <c r="O174" s="246"/>
      <c r="P174" s="246"/>
      <c r="Q174" s="246"/>
      <c r="R174" s="246"/>
      <c r="S174" s="246"/>
      <c r="T174" s="247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8" t="s">
        <v>214</v>
      </c>
      <c r="AU174" s="248" t="s">
        <v>82</v>
      </c>
      <c r="AV174" s="13" t="s">
        <v>82</v>
      </c>
      <c r="AW174" s="13" t="s">
        <v>216</v>
      </c>
      <c r="AX174" s="13" t="s">
        <v>72</v>
      </c>
      <c r="AY174" s="248" t="s">
        <v>139</v>
      </c>
    </row>
    <row r="175" s="14" customFormat="1">
      <c r="A175" s="14"/>
      <c r="B175" s="249"/>
      <c r="C175" s="250"/>
      <c r="D175" s="239" t="s">
        <v>214</v>
      </c>
      <c r="E175" s="251" t="s">
        <v>1</v>
      </c>
      <c r="F175" s="252" t="s">
        <v>217</v>
      </c>
      <c r="G175" s="250"/>
      <c r="H175" s="253">
        <v>2064.5</v>
      </c>
      <c r="I175" s="254"/>
      <c r="J175" s="250"/>
      <c r="K175" s="250"/>
      <c r="L175" s="255"/>
      <c r="M175" s="256"/>
      <c r="N175" s="257"/>
      <c r="O175" s="257"/>
      <c r="P175" s="257"/>
      <c r="Q175" s="257"/>
      <c r="R175" s="257"/>
      <c r="S175" s="257"/>
      <c r="T175" s="258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59" t="s">
        <v>214</v>
      </c>
      <c r="AU175" s="259" t="s">
        <v>82</v>
      </c>
      <c r="AV175" s="14" t="s">
        <v>146</v>
      </c>
      <c r="AW175" s="14" t="s">
        <v>216</v>
      </c>
      <c r="AX175" s="14" t="s">
        <v>80</v>
      </c>
      <c r="AY175" s="259" t="s">
        <v>139</v>
      </c>
    </row>
    <row r="176" s="2" customFormat="1" ht="24.15" customHeight="1">
      <c r="A176" s="37"/>
      <c r="B176" s="38"/>
      <c r="C176" s="218" t="s">
        <v>178</v>
      </c>
      <c r="D176" s="218" t="s">
        <v>142</v>
      </c>
      <c r="E176" s="219" t="s">
        <v>740</v>
      </c>
      <c r="F176" s="220" t="s">
        <v>741</v>
      </c>
      <c r="G176" s="221" t="s">
        <v>244</v>
      </c>
      <c r="H176" s="222">
        <v>2064.5</v>
      </c>
      <c r="I176" s="223"/>
      <c r="J176" s="224">
        <f>ROUND(I176*H176,2)</f>
        <v>0</v>
      </c>
      <c r="K176" s="225"/>
      <c r="L176" s="43"/>
      <c r="M176" s="226" t="s">
        <v>1</v>
      </c>
      <c r="N176" s="227" t="s">
        <v>37</v>
      </c>
      <c r="O176" s="90"/>
      <c r="P176" s="228">
        <f>O176*H176</f>
        <v>0</v>
      </c>
      <c r="Q176" s="228">
        <v>0</v>
      </c>
      <c r="R176" s="228">
        <f>Q176*H176</f>
        <v>0</v>
      </c>
      <c r="S176" s="228">
        <v>0</v>
      </c>
      <c r="T176" s="229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230" t="s">
        <v>146</v>
      </c>
      <c r="AT176" s="230" t="s">
        <v>142</v>
      </c>
      <c r="AU176" s="230" t="s">
        <v>82</v>
      </c>
      <c r="AY176" s="16" t="s">
        <v>139</v>
      </c>
      <c r="BE176" s="231">
        <f>IF(N176="základní",J176,0)</f>
        <v>0</v>
      </c>
      <c r="BF176" s="231">
        <f>IF(N176="snížená",J176,0)</f>
        <v>0</v>
      </c>
      <c r="BG176" s="231">
        <f>IF(N176="zákl. přenesená",J176,0)</f>
        <v>0</v>
      </c>
      <c r="BH176" s="231">
        <f>IF(N176="sníž. přenesená",J176,0)</f>
        <v>0</v>
      </c>
      <c r="BI176" s="231">
        <f>IF(N176="nulová",J176,0)</f>
        <v>0</v>
      </c>
      <c r="BJ176" s="16" t="s">
        <v>80</v>
      </c>
      <c r="BK176" s="231">
        <f>ROUND(I176*H176,2)</f>
        <v>0</v>
      </c>
      <c r="BL176" s="16" t="s">
        <v>146</v>
      </c>
      <c r="BM176" s="230" t="s">
        <v>181</v>
      </c>
    </row>
    <row r="177" s="13" customFormat="1">
      <c r="A177" s="13"/>
      <c r="B177" s="237"/>
      <c r="C177" s="238"/>
      <c r="D177" s="239" t="s">
        <v>214</v>
      </c>
      <c r="E177" s="240" t="s">
        <v>1</v>
      </c>
      <c r="F177" s="241" t="s">
        <v>742</v>
      </c>
      <c r="G177" s="238"/>
      <c r="H177" s="242">
        <v>2064.4999999999995</v>
      </c>
      <c r="I177" s="243"/>
      <c r="J177" s="238"/>
      <c r="K177" s="238"/>
      <c r="L177" s="244"/>
      <c r="M177" s="245"/>
      <c r="N177" s="246"/>
      <c r="O177" s="246"/>
      <c r="P177" s="246"/>
      <c r="Q177" s="246"/>
      <c r="R177" s="246"/>
      <c r="S177" s="246"/>
      <c r="T177" s="247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8" t="s">
        <v>214</v>
      </c>
      <c r="AU177" s="248" t="s">
        <v>82</v>
      </c>
      <c r="AV177" s="13" t="s">
        <v>82</v>
      </c>
      <c r="AW177" s="13" t="s">
        <v>216</v>
      </c>
      <c r="AX177" s="13" t="s">
        <v>72</v>
      </c>
      <c r="AY177" s="248" t="s">
        <v>139</v>
      </c>
    </row>
    <row r="178" s="14" customFormat="1">
      <c r="A178" s="14"/>
      <c r="B178" s="249"/>
      <c r="C178" s="250"/>
      <c r="D178" s="239" t="s">
        <v>214</v>
      </c>
      <c r="E178" s="251" t="s">
        <v>1</v>
      </c>
      <c r="F178" s="252" t="s">
        <v>217</v>
      </c>
      <c r="G178" s="250"/>
      <c r="H178" s="253">
        <v>2064.4999999999995</v>
      </c>
      <c r="I178" s="254"/>
      <c r="J178" s="250"/>
      <c r="K178" s="250"/>
      <c r="L178" s="255"/>
      <c r="M178" s="256"/>
      <c r="N178" s="257"/>
      <c r="O178" s="257"/>
      <c r="P178" s="257"/>
      <c r="Q178" s="257"/>
      <c r="R178" s="257"/>
      <c r="S178" s="257"/>
      <c r="T178" s="258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59" t="s">
        <v>214</v>
      </c>
      <c r="AU178" s="259" t="s">
        <v>82</v>
      </c>
      <c r="AV178" s="14" t="s">
        <v>146</v>
      </c>
      <c r="AW178" s="14" t="s">
        <v>216</v>
      </c>
      <c r="AX178" s="14" t="s">
        <v>80</v>
      </c>
      <c r="AY178" s="259" t="s">
        <v>139</v>
      </c>
    </row>
    <row r="179" s="2" customFormat="1" ht="33" customHeight="1">
      <c r="A179" s="37"/>
      <c r="B179" s="38"/>
      <c r="C179" s="218" t="s">
        <v>8</v>
      </c>
      <c r="D179" s="218" t="s">
        <v>142</v>
      </c>
      <c r="E179" s="219" t="s">
        <v>268</v>
      </c>
      <c r="F179" s="220" t="s">
        <v>269</v>
      </c>
      <c r="G179" s="221" t="s">
        <v>270</v>
      </c>
      <c r="H179" s="222">
        <v>3716.0999999999999</v>
      </c>
      <c r="I179" s="223"/>
      <c r="J179" s="224">
        <f>ROUND(I179*H179,2)</f>
        <v>0</v>
      </c>
      <c r="K179" s="225"/>
      <c r="L179" s="43"/>
      <c r="M179" s="226" t="s">
        <v>1</v>
      </c>
      <c r="N179" s="227" t="s">
        <v>37</v>
      </c>
      <c r="O179" s="90"/>
      <c r="P179" s="228">
        <f>O179*H179</f>
        <v>0</v>
      </c>
      <c r="Q179" s="228">
        <v>0</v>
      </c>
      <c r="R179" s="228">
        <f>Q179*H179</f>
        <v>0</v>
      </c>
      <c r="S179" s="228">
        <v>0</v>
      </c>
      <c r="T179" s="229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230" t="s">
        <v>146</v>
      </c>
      <c r="AT179" s="230" t="s">
        <v>142</v>
      </c>
      <c r="AU179" s="230" t="s">
        <v>82</v>
      </c>
      <c r="AY179" s="16" t="s">
        <v>139</v>
      </c>
      <c r="BE179" s="231">
        <f>IF(N179="základní",J179,0)</f>
        <v>0</v>
      </c>
      <c r="BF179" s="231">
        <f>IF(N179="snížená",J179,0)</f>
        <v>0</v>
      </c>
      <c r="BG179" s="231">
        <f>IF(N179="zákl. přenesená",J179,0)</f>
        <v>0</v>
      </c>
      <c r="BH179" s="231">
        <f>IF(N179="sníž. přenesená",J179,0)</f>
        <v>0</v>
      </c>
      <c r="BI179" s="231">
        <f>IF(N179="nulová",J179,0)</f>
        <v>0</v>
      </c>
      <c r="BJ179" s="16" t="s">
        <v>80</v>
      </c>
      <c r="BK179" s="231">
        <f>ROUND(I179*H179,2)</f>
        <v>0</v>
      </c>
      <c r="BL179" s="16" t="s">
        <v>146</v>
      </c>
      <c r="BM179" s="230" t="s">
        <v>184</v>
      </c>
    </row>
    <row r="180" s="13" customFormat="1">
      <c r="A180" s="13"/>
      <c r="B180" s="237"/>
      <c r="C180" s="238"/>
      <c r="D180" s="239" t="s">
        <v>214</v>
      </c>
      <c r="E180" s="240" t="s">
        <v>1</v>
      </c>
      <c r="F180" s="241" t="s">
        <v>743</v>
      </c>
      <c r="G180" s="238"/>
      <c r="H180" s="242">
        <v>3716.0999999999999</v>
      </c>
      <c r="I180" s="243"/>
      <c r="J180" s="238"/>
      <c r="K180" s="238"/>
      <c r="L180" s="244"/>
      <c r="M180" s="245"/>
      <c r="N180" s="246"/>
      <c r="O180" s="246"/>
      <c r="P180" s="246"/>
      <c r="Q180" s="246"/>
      <c r="R180" s="246"/>
      <c r="S180" s="246"/>
      <c r="T180" s="247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8" t="s">
        <v>214</v>
      </c>
      <c r="AU180" s="248" t="s">
        <v>82</v>
      </c>
      <c r="AV180" s="13" t="s">
        <v>82</v>
      </c>
      <c r="AW180" s="13" t="s">
        <v>216</v>
      </c>
      <c r="AX180" s="13" t="s">
        <v>72</v>
      </c>
      <c r="AY180" s="248" t="s">
        <v>139</v>
      </c>
    </row>
    <row r="181" s="14" customFormat="1">
      <c r="A181" s="14"/>
      <c r="B181" s="249"/>
      <c r="C181" s="250"/>
      <c r="D181" s="239" t="s">
        <v>214</v>
      </c>
      <c r="E181" s="251" t="s">
        <v>1</v>
      </c>
      <c r="F181" s="252" t="s">
        <v>217</v>
      </c>
      <c r="G181" s="250"/>
      <c r="H181" s="253">
        <v>3716.0999999999999</v>
      </c>
      <c r="I181" s="254"/>
      <c r="J181" s="250"/>
      <c r="K181" s="250"/>
      <c r="L181" s="255"/>
      <c r="M181" s="256"/>
      <c r="N181" s="257"/>
      <c r="O181" s="257"/>
      <c r="P181" s="257"/>
      <c r="Q181" s="257"/>
      <c r="R181" s="257"/>
      <c r="S181" s="257"/>
      <c r="T181" s="258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59" t="s">
        <v>214</v>
      </c>
      <c r="AU181" s="259" t="s">
        <v>82</v>
      </c>
      <c r="AV181" s="14" t="s">
        <v>146</v>
      </c>
      <c r="AW181" s="14" t="s">
        <v>216</v>
      </c>
      <c r="AX181" s="14" t="s">
        <v>80</v>
      </c>
      <c r="AY181" s="259" t="s">
        <v>139</v>
      </c>
    </row>
    <row r="182" s="2" customFormat="1" ht="16.5" customHeight="1">
      <c r="A182" s="37"/>
      <c r="B182" s="38"/>
      <c r="C182" s="218" t="s">
        <v>185</v>
      </c>
      <c r="D182" s="218" t="s">
        <v>142</v>
      </c>
      <c r="E182" s="219" t="s">
        <v>272</v>
      </c>
      <c r="F182" s="220" t="s">
        <v>273</v>
      </c>
      <c r="G182" s="221" t="s">
        <v>244</v>
      </c>
      <c r="H182" s="222">
        <v>2064.5</v>
      </c>
      <c r="I182" s="223"/>
      <c r="J182" s="224">
        <f>ROUND(I182*H182,2)</f>
        <v>0</v>
      </c>
      <c r="K182" s="225"/>
      <c r="L182" s="43"/>
      <c r="M182" s="226" t="s">
        <v>1</v>
      </c>
      <c r="N182" s="227" t="s">
        <v>37</v>
      </c>
      <c r="O182" s="90"/>
      <c r="P182" s="228">
        <f>O182*H182</f>
        <v>0</v>
      </c>
      <c r="Q182" s="228">
        <v>0</v>
      </c>
      <c r="R182" s="228">
        <f>Q182*H182</f>
        <v>0</v>
      </c>
      <c r="S182" s="228">
        <v>0</v>
      </c>
      <c r="T182" s="229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230" t="s">
        <v>146</v>
      </c>
      <c r="AT182" s="230" t="s">
        <v>142</v>
      </c>
      <c r="AU182" s="230" t="s">
        <v>82</v>
      </c>
      <c r="AY182" s="16" t="s">
        <v>139</v>
      </c>
      <c r="BE182" s="231">
        <f>IF(N182="základní",J182,0)</f>
        <v>0</v>
      </c>
      <c r="BF182" s="231">
        <f>IF(N182="snížená",J182,0)</f>
        <v>0</v>
      </c>
      <c r="BG182" s="231">
        <f>IF(N182="zákl. přenesená",J182,0)</f>
        <v>0</v>
      </c>
      <c r="BH182" s="231">
        <f>IF(N182="sníž. přenesená",J182,0)</f>
        <v>0</v>
      </c>
      <c r="BI182" s="231">
        <f>IF(N182="nulová",J182,0)</f>
        <v>0</v>
      </c>
      <c r="BJ182" s="16" t="s">
        <v>80</v>
      </c>
      <c r="BK182" s="231">
        <f>ROUND(I182*H182,2)</f>
        <v>0</v>
      </c>
      <c r="BL182" s="16" t="s">
        <v>146</v>
      </c>
      <c r="BM182" s="230" t="s">
        <v>188</v>
      </c>
    </row>
    <row r="183" s="2" customFormat="1" ht="24.15" customHeight="1">
      <c r="A183" s="37"/>
      <c r="B183" s="38"/>
      <c r="C183" s="218" t="s">
        <v>168</v>
      </c>
      <c r="D183" s="218" t="s">
        <v>142</v>
      </c>
      <c r="E183" s="219" t="s">
        <v>744</v>
      </c>
      <c r="F183" s="220" t="s">
        <v>745</v>
      </c>
      <c r="G183" s="221" t="s">
        <v>244</v>
      </c>
      <c r="H183" s="222">
        <v>1168.2000000000001</v>
      </c>
      <c r="I183" s="223"/>
      <c r="J183" s="224">
        <f>ROUND(I183*H183,2)</f>
        <v>0</v>
      </c>
      <c r="K183" s="225"/>
      <c r="L183" s="43"/>
      <c r="M183" s="226" t="s">
        <v>1</v>
      </c>
      <c r="N183" s="227" t="s">
        <v>37</v>
      </c>
      <c r="O183" s="90"/>
      <c r="P183" s="228">
        <f>O183*H183</f>
        <v>0</v>
      </c>
      <c r="Q183" s="228">
        <v>0</v>
      </c>
      <c r="R183" s="228">
        <f>Q183*H183</f>
        <v>0</v>
      </c>
      <c r="S183" s="228">
        <v>0</v>
      </c>
      <c r="T183" s="229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230" t="s">
        <v>146</v>
      </c>
      <c r="AT183" s="230" t="s">
        <v>142</v>
      </c>
      <c r="AU183" s="230" t="s">
        <v>82</v>
      </c>
      <c r="AY183" s="16" t="s">
        <v>139</v>
      </c>
      <c r="BE183" s="231">
        <f>IF(N183="základní",J183,0)</f>
        <v>0</v>
      </c>
      <c r="BF183" s="231">
        <f>IF(N183="snížená",J183,0)</f>
        <v>0</v>
      </c>
      <c r="BG183" s="231">
        <f>IF(N183="zákl. přenesená",J183,0)</f>
        <v>0</v>
      </c>
      <c r="BH183" s="231">
        <f>IF(N183="sníž. přenesená",J183,0)</f>
        <v>0</v>
      </c>
      <c r="BI183" s="231">
        <f>IF(N183="nulová",J183,0)</f>
        <v>0</v>
      </c>
      <c r="BJ183" s="16" t="s">
        <v>80</v>
      </c>
      <c r="BK183" s="231">
        <f>ROUND(I183*H183,2)</f>
        <v>0</v>
      </c>
      <c r="BL183" s="16" t="s">
        <v>146</v>
      </c>
      <c r="BM183" s="230" t="s">
        <v>192</v>
      </c>
    </row>
    <row r="184" s="13" customFormat="1">
      <c r="A184" s="13"/>
      <c r="B184" s="237"/>
      <c r="C184" s="238"/>
      <c r="D184" s="239" t="s">
        <v>214</v>
      </c>
      <c r="E184" s="240" t="s">
        <v>1</v>
      </c>
      <c r="F184" s="241" t="s">
        <v>746</v>
      </c>
      <c r="G184" s="238"/>
      <c r="H184" s="242">
        <v>148.30000000000001</v>
      </c>
      <c r="I184" s="243"/>
      <c r="J184" s="238"/>
      <c r="K184" s="238"/>
      <c r="L184" s="244"/>
      <c r="M184" s="245"/>
      <c r="N184" s="246"/>
      <c r="O184" s="246"/>
      <c r="P184" s="246"/>
      <c r="Q184" s="246"/>
      <c r="R184" s="246"/>
      <c r="S184" s="246"/>
      <c r="T184" s="247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8" t="s">
        <v>214</v>
      </c>
      <c r="AU184" s="248" t="s">
        <v>82</v>
      </c>
      <c r="AV184" s="13" t="s">
        <v>82</v>
      </c>
      <c r="AW184" s="13" t="s">
        <v>216</v>
      </c>
      <c r="AX184" s="13" t="s">
        <v>72</v>
      </c>
      <c r="AY184" s="248" t="s">
        <v>139</v>
      </c>
    </row>
    <row r="185" s="13" customFormat="1">
      <c r="A185" s="13"/>
      <c r="B185" s="237"/>
      <c r="C185" s="238"/>
      <c r="D185" s="239" t="s">
        <v>214</v>
      </c>
      <c r="E185" s="240" t="s">
        <v>1</v>
      </c>
      <c r="F185" s="241" t="s">
        <v>747</v>
      </c>
      <c r="G185" s="238"/>
      <c r="H185" s="242">
        <v>104.09999999999999</v>
      </c>
      <c r="I185" s="243"/>
      <c r="J185" s="238"/>
      <c r="K185" s="238"/>
      <c r="L185" s="244"/>
      <c r="M185" s="245"/>
      <c r="N185" s="246"/>
      <c r="O185" s="246"/>
      <c r="P185" s="246"/>
      <c r="Q185" s="246"/>
      <c r="R185" s="246"/>
      <c r="S185" s="246"/>
      <c r="T185" s="247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8" t="s">
        <v>214</v>
      </c>
      <c r="AU185" s="248" t="s">
        <v>82</v>
      </c>
      <c r="AV185" s="13" t="s">
        <v>82</v>
      </c>
      <c r="AW185" s="13" t="s">
        <v>216</v>
      </c>
      <c r="AX185" s="13" t="s">
        <v>72</v>
      </c>
      <c r="AY185" s="248" t="s">
        <v>139</v>
      </c>
    </row>
    <row r="186" s="13" customFormat="1">
      <c r="A186" s="13"/>
      <c r="B186" s="237"/>
      <c r="C186" s="238"/>
      <c r="D186" s="239" t="s">
        <v>214</v>
      </c>
      <c r="E186" s="240" t="s">
        <v>1</v>
      </c>
      <c r="F186" s="241" t="s">
        <v>748</v>
      </c>
      <c r="G186" s="238"/>
      <c r="H186" s="242">
        <v>266.60000000000002</v>
      </c>
      <c r="I186" s="243"/>
      <c r="J186" s="238"/>
      <c r="K186" s="238"/>
      <c r="L186" s="244"/>
      <c r="M186" s="245"/>
      <c r="N186" s="246"/>
      <c r="O186" s="246"/>
      <c r="P186" s="246"/>
      <c r="Q186" s="246"/>
      <c r="R186" s="246"/>
      <c r="S186" s="246"/>
      <c r="T186" s="247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48" t="s">
        <v>214</v>
      </c>
      <c r="AU186" s="248" t="s">
        <v>82</v>
      </c>
      <c r="AV186" s="13" t="s">
        <v>82</v>
      </c>
      <c r="AW186" s="13" t="s">
        <v>216</v>
      </c>
      <c r="AX186" s="13" t="s">
        <v>72</v>
      </c>
      <c r="AY186" s="248" t="s">
        <v>139</v>
      </c>
    </row>
    <row r="187" s="13" customFormat="1">
      <c r="A187" s="13"/>
      <c r="B187" s="237"/>
      <c r="C187" s="238"/>
      <c r="D187" s="239" t="s">
        <v>214</v>
      </c>
      <c r="E187" s="240" t="s">
        <v>1</v>
      </c>
      <c r="F187" s="241" t="s">
        <v>749</v>
      </c>
      <c r="G187" s="238"/>
      <c r="H187" s="242">
        <v>131.20000000000005</v>
      </c>
      <c r="I187" s="243"/>
      <c r="J187" s="238"/>
      <c r="K187" s="238"/>
      <c r="L187" s="244"/>
      <c r="M187" s="245"/>
      <c r="N187" s="246"/>
      <c r="O187" s="246"/>
      <c r="P187" s="246"/>
      <c r="Q187" s="246"/>
      <c r="R187" s="246"/>
      <c r="S187" s="246"/>
      <c r="T187" s="247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8" t="s">
        <v>214</v>
      </c>
      <c r="AU187" s="248" t="s">
        <v>82</v>
      </c>
      <c r="AV187" s="13" t="s">
        <v>82</v>
      </c>
      <c r="AW187" s="13" t="s">
        <v>216</v>
      </c>
      <c r="AX187" s="13" t="s">
        <v>72</v>
      </c>
      <c r="AY187" s="248" t="s">
        <v>139</v>
      </c>
    </row>
    <row r="188" s="13" customFormat="1">
      <c r="A188" s="13"/>
      <c r="B188" s="237"/>
      <c r="C188" s="238"/>
      <c r="D188" s="239" t="s">
        <v>214</v>
      </c>
      <c r="E188" s="240" t="s">
        <v>1</v>
      </c>
      <c r="F188" s="241" t="s">
        <v>750</v>
      </c>
      <c r="G188" s="238"/>
      <c r="H188" s="242">
        <v>297.10000000000002</v>
      </c>
      <c r="I188" s="243"/>
      <c r="J188" s="238"/>
      <c r="K188" s="238"/>
      <c r="L188" s="244"/>
      <c r="M188" s="245"/>
      <c r="N188" s="246"/>
      <c r="O188" s="246"/>
      <c r="P188" s="246"/>
      <c r="Q188" s="246"/>
      <c r="R188" s="246"/>
      <c r="S188" s="246"/>
      <c r="T188" s="247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8" t="s">
        <v>214</v>
      </c>
      <c r="AU188" s="248" t="s">
        <v>82</v>
      </c>
      <c r="AV188" s="13" t="s">
        <v>82</v>
      </c>
      <c r="AW188" s="13" t="s">
        <v>216</v>
      </c>
      <c r="AX188" s="13" t="s">
        <v>72</v>
      </c>
      <c r="AY188" s="248" t="s">
        <v>139</v>
      </c>
    </row>
    <row r="189" s="13" customFormat="1">
      <c r="A189" s="13"/>
      <c r="B189" s="237"/>
      <c r="C189" s="238"/>
      <c r="D189" s="239" t="s">
        <v>214</v>
      </c>
      <c r="E189" s="240" t="s">
        <v>1</v>
      </c>
      <c r="F189" s="241" t="s">
        <v>751</v>
      </c>
      <c r="G189" s="238"/>
      <c r="H189" s="242">
        <v>186.39999999999998</v>
      </c>
      <c r="I189" s="243"/>
      <c r="J189" s="238"/>
      <c r="K189" s="238"/>
      <c r="L189" s="244"/>
      <c r="M189" s="245"/>
      <c r="N189" s="246"/>
      <c r="O189" s="246"/>
      <c r="P189" s="246"/>
      <c r="Q189" s="246"/>
      <c r="R189" s="246"/>
      <c r="S189" s="246"/>
      <c r="T189" s="247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48" t="s">
        <v>214</v>
      </c>
      <c r="AU189" s="248" t="s">
        <v>82</v>
      </c>
      <c r="AV189" s="13" t="s">
        <v>82</v>
      </c>
      <c r="AW189" s="13" t="s">
        <v>216</v>
      </c>
      <c r="AX189" s="13" t="s">
        <v>72</v>
      </c>
      <c r="AY189" s="248" t="s">
        <v>139</v>
      </c>
    </row>
    <row r="190" s="13" customFormat="1">
      <c r="A190" s="13"/>
      <c r="B190" s="237"/>
      <c r="C190" s="238"/>
      <c r="D190" s="239" t="s">
        <v>214</v>
      </c>
      <c r="E190" s="240" t="s">
        <v>1</v>
      </c>
      <c r="F190" s="241" t="s">
        <v>752</v>
      </c>
      <c r="G190" s="238"/>
      <c r="H190" s="242">
        <v>34.5</v>
      </c>
      <c r="I190" s="243"/>
      <c r="J190" s="238"/>
      <c r="K190" s="238"/>
      <c r="L190" s="244"/>
      <c r="M190" s="245"/>
      <c r="N190" s="246"/>
      <c r="O190" s="246"/>
      <c r="P190" s="246"/>
      <c r="Q190" s="246"/>
      <c r="R190" s="246"/>
      <c r="S190" s="246"/>
      <c r="T190" s="247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8" t="s">
        <v>214</v>
      </c>
      <c r="AU190" s="248" t="s">
        <v>82</v>
      </c>
      <c r="AV190" s="13" t="s">
        <v>82</v>
      </c>
      <c r="AW190" s="13" t="s">
        <v>216</v>
      </c>
      <c r="AX190" s="13" t="s">
        <v>72</v>
      </c>
      <c r="AY190" s="248" t="s">
        <v>139</v>
      </c>
    </row>
    <row r="191" s="14" customFormat="1">
      <c r="A191" s="14"/>
      <c r="B191" s="249"/>
      <c r="C191" s="250"/>
      <c r="D191" s="239" t="s">
        <v>214</v>
      </c>
      <c r="E191" s="251" t="s">
        <v>1</v>
      </c>
      <c r="F191" s="252" t="s">
        <v>217</v>
      </c>
      <c r="G191" s="250"/>
      <c r="H191" s="253">
        <v>1168.2000000000001</v>
      </c>
      <c r="I191" s="254"/>
      <c r="J191" s="250"/>
      <c r="K191" s="250"/>
      <c r="L191" s="255"/>
      <c r="M191" s="256"/>
      <c r="N191" s="257"/>
      <c r="O191" s="257"/>
      <c r="P191" s="257"/>
      <c r="Q191" s="257"/>
      <c r="R191" s="257"/>
      <c r="S191" s="257"/>
      <c r="T191" s="258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59" t="s">
        <v>214</v>
      </c>
      <c r="AU191" s="259" t="s">
        <v>82</v>
      </c>
      <c r="AV191" s="14" t="s">
        <v>146</v>
      </c>
      <c r="AW191" s="14" t="s">
        <v>216</v>
      </c>
      <c r="AX191" s="14" t="s">
        <v>80</v>
      </c>
      <c r="AY191" s="259" t="s">
        <v>139</v>
      </c>
    </row>
    <row r="192" s="2" customFormat="1" ht="24.15" customHeight="1">
      <c r="A192" s="37"/>
      <c r="B192" s="38"/>
      <c r="C192" s="218" t="s">
        <v>193</v>
      </c>
      <c r="D192" s="218" t="s">
        <v>142</v>
      </c>
      <c r="E192" s="219" t="s">
        <v>753</v>
      </c>
      <c r="F192" s="220" t="s">
        <v>754</v>
      </c>
      <c r="G192" s="221" t="s">
        <v>244</v>
      </c>
      <c r="H192" s="222">
        <v>343.81200000000001</v>
      </c>
      <c r="I192" s="223"/>
      <c r="J192" s="224">
        <f>ROUND(I192*H192,2)</f>
        <v>0</v>
      </c>
      <c r="K192" s="225"/>
      <c r="L192" s="43"/>
      <c r="M192" s="226" t="s">
        <v>1</v>
      </c>
      <c r="N192" s="227" t="s">
        <v>37</v>
      </c>
      <c r="O192" s="90"/>
      <c r="P192" s="228">
        <f>O192*H192</f>
        <v>0</v>
      </c>
      <c r="Q192" s="228">
        <v>0</v>
      </c>
      <c r="R192" s="228">
        <f>Q192*H192</f>
        <v>0</v>
      </c>
      <c r="S192" s="228">
        <v>0</v>
      </c>
      <c r="T192" s="229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230" t="s">
        <v>146</v>
      </c>
      <c r="AT192" s="230" t="s">
        <v>142</v>
      </c>
      <c r="AU192" s="230" t="s">
        <v>82</v>
      </c>
      <c r="AY192" s="16" t="s">
        <v>139</v>
      </c>
      <c r="BE192" s="231">
        <f>IF(N192="základní",J192,0)</f>
        <v>0</v>
      </c>
      <c r="BF192" s="231">
        <f>IF(N192="snížená",J192,0)</f>
        <v>0</v>
      </c>
      <c r="BG192" s="231">
        <f>IF(N192="zákl. přenesená",J192,0)</f>
        <v>0</v>
      </c>
      <c r="BH192" s="231">
        <f>IF(N192="sníž. přenesená",J192,0)</f>
        <v>0</v>
      </c>
      <c r="BI192" s="231">
        <f>IF(N192="nulová",J192,0)</f>
        <v>0</v>
      </c>
      <c r="BJ192" s="16" t="s">
        <v>80</v>
      </c>
      <c r="BK192" s="231">
        <f>ROUND(I192*H192,2)</f>
        <v>0</v>
      </c>
      <c r="BL192" s="16" t="s">
        <v>146</v>
      </c>
      <c r="BM192" s="230" t="s">
        <v>196</v>
      </c>
    </row>
    <row r="193" s="2" customFormat="1" ht="16.5" customHeight="1">
      <c r="A193" s="37"/>
      <c r="B193" s="38"/>
      <c r="C193" s="260" t="s">
        <v>171</v>
      </c>
      <c r="D193" s="260" t="s">
        <v>278</v>
      </c>
      <c r="E193" s="261" t="s">
        <v>755</v>
      </c>
      <c r="F193" s="262" t="s">
        <v>756</v>
      </c>
      <c r="G193" s="263" t="s">
        <v>270</v>
      </c>
      <c r="H193" s="264">
        <v>636.05200000000002</v>
      </c>
      <c r="I193" s="265"/>
      <c r="J193" s="266">
        <f>ROUND(I193*H193,2)</f>
        <v>0</v>
      </c>
      <c r="K193" s="267"/>
      <c r="L193" s="268"/>
      <c r="M193" s="269" t="s">
        <v>1</v>
      </c>
      <c r="N193" s="270" t="s">
        <v>37</v>
      </c>
      <c r="O193" s="90"/>
      <c r="P193" s="228">
        <f>O193*H193</f>
        <v>0</v>
      </c>
      <c r="Q193" s="228">
        <v>0</v>
      </c>
      <c r="R193" s="228">
        <f>Q193*H193</f>
        <v>0</v>
      </c>
      <c r="S193" s="228">
        <v>0</v>
      </c>
      <c r="T193" s="229">
        <f>S193*H193</f>
        <v>0</v>
      </c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R193" s="230" t="s">
        <v>159</v>
      </c>
      <c r="AT193" s="230" t="s">
        <v>278</v>
      </c>
      <c r="AU193" s="230" t="s">
        <v>82</v>
      </c>
      <c r="AY193" s="16" t="s">
        <v>139</v>
      </c>
      <c r="BE193" s="231">
        <f>IF(N193="základní",J193,0)</f>
        <v>0</v>
      </c>
      <c r="BF193" s="231">
        <f>IF(N193="snížená",J193,0)</f>
        <v>0</v>
      </c>
      <c r="BG193" s="231">
        <f>IF(N193="zákl. přenesená",J193,0)</f>
        <v>0</v>
      </c>
      <c r="BH193" s="231">
        <f>IF(N193="sníž. přenesená",J193,0)</f>
        <v>0</v>
      </c>
      <c r="BI193" s="231">
        <f>IF(N193="nulová",J193,0)</f>
        <v>0</v>
      </c>
      <c r="BJ193" s="16" t="s">
        <v>80</v>
      </c>
      <c r="BK193" s="231">
        <f>ROUND(I193*H193,2)</f>
        <v>0</v>
      </c>
      <c r="BL193" s="16" t="s">
        <v>146</v>
      </c>
      <c r="BM193" s="230" t="s">
        <v>276</v>
      </c>
    </row>
    <row r="194" s="13" customFormat="1">
      <c r="A194" s="13"/>
      <c r="B194" s="237"/>
      <c r="C194" s="238"/>
      <c r="D194" s="239" t="s">
        <v>214</v>
      </c>
      <c r="E194" s="240" t="s">
        <v>1</v>
      </c>
      <c r="F194" s="241" t="s">
        <v>757</v>
      </c>
      <c r="G194" s="238"/>
      <c r="H194" s="242">
        <v>636.05220000000008</v>
      </c>
      <c r="I194" s="243"/>
      <c r="J194" s="238"/>
      <c r="K194" s="238"/>
      <c r="L194" s="244"/>
      <c r="M194" s="245"/>
      <c r="N194" s="246"/>
      <c r="O194" s="246"/>
      <c r="P194" s="246"/>
      <c r="Q194" s="246"/>
      <c r="R194" s="246"/>
      <c r="S194" s="246"/>
      <c r="T194" s="247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8" t="s">
        <v>214</v>
      </c>
      <c r="AU194" s="248" t="s">
        <v>82</v>
      </c>
      <c r="AV194" s="13" t="s">
        <v>82</v>
      </c>
      <c r="AW194" s="13" t="s">
        <v>216</v>
      </c>
      <c r="AX194" s="13" t="s">
        <v>72</v>
      </c>
      <c r="AY194" s="248" t="s">
        <v>139</v>
      </c>
    </row>
    <row r="195" s="14" customFormat="1">
      <c r="A195" s="14"/>
      <c r="B195" s="249"/>
      <c r="C195" s="250"/>
      <c r="D195" s="239" t="s">
        <v>214</v>
      </c>
      <c r="E195" s="251" t="s">
        <v>1</v>
      </c>
      <c r="F195" s="252" t="s">
        <v>217</v>
      </c>
      <c r="G195" s="250"/>
      <c r="H195" s="253">
        <v>636.05220000000008</v>
      </c>
      <c r="I195" s="254"/>
      <c r="J195" s="250"/>
      <c r="K195" s="250"/>
      <c r="L195" s="255"/>
      <c r="M195" s="256"/>
      <c r="N195" s="257"/>
      <c r="O195" s="257"/>
      <c r="P195" s="257"/>
      <c r="Q195" s="257"/>
      <c r="R195" s="257"/>
      <c r="S195" s="257"/>
      <c r="T195" s="258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59" t="s">
        <v>214</v>
      </c>
      <c r="AU195" s="259" t="s">
        <v>82</v>
      </c>
      <c r="AV195" s="14" t="s">
        <v>146</v>
      </c>
      <c r="AW195" s="14" t="s">
        <v>216</v>
      </c>
      <c r="AX195" s="14" t="s">
        <v>80</v>
      </c>
      <c r="AY195" s="259" t="s">
        <v>139</v>
      </c>
    </row>
    <row r="196" s="2" customFormat="1" ht="33" customHeight="1">
      <c r="A196" s="37"/>
      <c r="B196" s="38"/>
      <c r="C196" s="218" t="s">
        <v>277</v>
      </c>
      <c r="D196" s="218" t="s">
        <v>142</v>
      </c>
      <c r="E196" s="219" t="s">
        <v>758</v>
      </c>
      <c r="F196" s="220" t="s">
        <v>759</v>
      </c>
      <c r="G196" s="221" t="s">
        <v>244</v>
      </c>
      <c r="H196" s="222">
        <v>549.779</v>
      </c>
      <c r="I196" s="223"/>
      <c r="J196" s="224">
        <f>ROUND(I196*H196,2)</f>
        <v>0</v>
      </c>
      <c r="K196" s="225"/>
      <c r="L196" s="43"/>
      <c r="M196" s="226" t="s">
        <v>1</v>
      </c>
      <c r="N196" s="227" t="s">
        <v>37</v>
      </c>
      <c r="O196" s="90"/>
      <c r="P196" s="228">
        <f>O196*H196</f>
        <v>0</v>
      </c>
      <c r="Q196" s="228">
        <v>0</v>
      </c>
      <c r="R196" s="228">
        <f>Q196*H196</f>
        <v>0</v>
      </c>
      <c r="S196" s="228">
        <v>0</v>
      </c>
      <c r="T196" s="229">
        <f>S196*H196</f>
        <v>0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230" t="s">
        <v>146</v>
      </c>
      <c r="AT196" s="230" t="s">
        <v>142</v>
      </c>
      <c r="AU196" s="230" t="s">
        <v>82</v>
      </c>
      <c r="AY196" s="16" t="s">
        <v>139</v>
      </c>
      <c r="BE196" s="231">
        <f>IF(N196="základní",J196,0)</f>
        <v>0</v>
      </c>
      <c r="BF196" s="231">
        <f>IF(N196="snížená",J196,0)</f>
        <v>0</v>
      </c>
      <c r="BG196" s="231">
        <f>IF(N196="zákl. přenesená",J196,0)</f>
        <v>0</v>
      </c>
      <c r="BH196" s="231">
        <f>IF(N196="sníž. přenesená",J196,0)</f>
        <v>0</v>
      </c>
      <c r="BI196" s="231">
        <f>IF(N196="nulová",J196,0)</f>
        <v>0</v>
      </c>
      <c r="BJ196" s="16" t="s">
        <v>80</v>
      </c>
      <c r="BK196" s="231">
        <f>ROUND(I196*H196,2)</f>
        <v>0</v>
      </c>
      <c r="BL196" s="16" t="s">
        <v>146</v>
      </c>
      <c r="BM196" s="230" t="s">
        <v>281</v>
      </c>
    </row>
    <row r="197" s="13" customFormat="1">
      <c r="A197" s="13"/>
      <c r="B197" s="237"/>
      <c r="C197" s="238"/>
      <c r="D197" s="239" t="s">
        <v>214</v>
      </c>
      <c r="E197" s="240" t="s">
        <v>1</v>
      </c>
      <c r="F197" s="241" t="s">
        <v>760</v>
      </c>
      <c r="G197" s="238"/>
      <c r="H197" s="242">
        <v>159.43023039999997</v>
      </c>
      <c r="I197" s="243"/>
      <c r="J197" s="238"/>
      <c r="K197" s="238"/>
      <c r="L197" s="244"/>
      <c r="M197" s="245"/>
      <c r="N197" s="246"/>
      <c r="O197" s="246"/>
      <c r="P197" s="246"/>
      <c r="Q197" s="246"/>
      <c r="R197" s="246"/>
      <c r="S197" s="246"/>
      <c r="T197" s="247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8" t="s">
        <v>214</v>
      </c>
      <c r="AU197" s="248" t="s">
        <v>82</v>
      </c>
      <c r="AV197" s="13" t="s">
        <v>82</v>
      </c>
      <c r="AW197" s="13" t="s">
        <v>216</v>
      </c>
      <c r="AX197" s="13" t="s">
        <v>72</v>
      </c>
      <c r="AY197" s="248" t="s">
        <v>139</v>
      </c>
    </row>
    <row r="198" s="13" customFormat="1">
      <c r="A198" s="13"/>
      <c r="B198" s="237"/>
      <c r="C198" s="238"/>
      <c r="D198" s="239" t="s">
        <v>214</v>
      </c>
      <c r="E198" s="240" t="s">
        <v>1</v>
      </c>
      <c r="F198" s="241" t="s">
        <v>761</v>
      </c>
      <c r="G198" s="238"/>
      <c r="H198" s="242">
        <v>7.264975999999999</v>
      </c>
      <c r="I198" s="243"/>
      <c r="J198" s="238"/>
      <c r="K198" s="238"/>
      <c r="L198" s="244"/>
      <c r="M198" s="245"/>
      <c r="N198" s="246"/>
      <c r="O198" s="246"/>
      <c r="P198" s="246"/>
      <c r="Q198" s="246"/>
      <c r="R198" s="246"/>
      <c r="S198" s="246"/>
      <c r="T198" s="247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8" t="s">
        <v>214</v>
      </c>
      <c r="AU198" s="248" t="s">
        <v>82</v>
      </c>
      <c r="AV198" s="13" t="s">
        <v>82</v>
      </c>
      <c r="AW198" s="13" t="s">
        <v>216</v>
      </c>
      <c r="AX198" s="13" t="s">
        <v>72</v>
      </c>
      <c r="AY198" s="248" t="s">
        <v>139</v>
      </c>
    </row>
    <row r="199" s="13" customFormat="1">
      <c r="A199" s="13"/>
      <c r="B199" s="237"/>
      <c r="C199" s="238"/>
      <c r="D199" s="239" t="s">
        <v>214</v>
      </c>
      <c r="E199" s="240" t="s">
        <v>1</v>
      </c>
      <c r="F199" s="241" t="s">
        <v>762</v>
      </c>
      <c r="G199" s="238"/>
      <c r="H199" s="242">
        <v>175.25200000000001</v>
      </c>
      <c r="I199" s="243"/>
      <c r="J199" s="238"/>
      <c r="K199" s="238"/>
      <c r="L199" s="244"/>
      <c r="M199" s="245"/>
      <c r="N199" s="246"/>
      <c r="O199" s="246"/>
      <c r="P199" s="246"/>
      <c r="Q199" s="246"/>
      <c r="R199" s="246"/>
      <c r="S199" s="246"/>
      <c r="T199" s="247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8" t="s">
        <v>214</v>
      </c>
      <c r="AU199" s="248" t="s">
        <v>82</v>
      </c>
      <c r="AV199" s="13" t="s">
        <v>82</v>
      </c>
      <c r="AW199" s="13" t="s">
        <v>216</v>
      </c>
      <c r="AX199" s="13" t="s">
        <v>72</v>
      </c>
      <c r="AY199" s="248" t="s">
        <v>139</v>
      </c>
    </row>
    <row r="200" s="13" customFormat="1">
      <c r="A200" s="13"/>
      <c r="B200" s="237"/>
      <c r="C200" s="238"/>
      <c r="D200" s="239" t="s">
        <v>214</v>
      </c>
      <c r="E200" s="240" t="s">
        <v>1</v>
      </c>
      <c r="F200" s="241" t="s">
        <v>763</v>
      </c>
      <c r="G200" s="238"/>
      <c r="H200" s="242">
        <v>207.83200000000002</v>
      </c>
      <c r="I200" s="243"/>
      <c r="J200" s="238"/>
      <c r="K200" s="238"/>
      <c r="L200" s="244"/>
      <c r="M200" s="245"/>
      <c r="N200" s="246"/>
      <c r="O200" s="246"/>
      <c r="P200" s="246"/>
      <c r="Q200" s="246"/>
      <c r="R200" s="246"/>
      <c r="S200" s="246"/>
      <c r="T200" s="247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48" t="s">
        <v>214</v>
      </c>
      <c r="AU200" s="248" t="s">
        <v>82</v>
      </c>
      <c r="AV200" s="13" t="s">
        <v>82</v>
      </c>
      <c r="AW200" s="13" t="s">
        <v>216</v>
      </c>
      <c r="AX200" s="13" t="s">
        <v>72</v>
      </c>
      <c r="AY200" s="248" t="s">
        <v>139</v>
      </c>
    </row>
    <row r="201" s="14" customFormat="1">
      <c r="A201" s="14"/>
      <c r="B201" s="249"/>
      <c r="C201" s="250"/>
      <c r="D201" s="239" t="s">
        <v>214</v>
      </c>
      <c r="E201" s="251" t="s">
        <v>1</v>
      </c>
      <c r="F201" s="252" t="s">
        <v>217</v>
      </c>
      <c r="G201" s="250"/>
      <c r="H201" s="253">
        <v>549.77920640000002</v>
      </c>
      <c r="I201" s="254"/>
      <c r="J201" s="250"/>
      <c r="K201" s="250"/>
      <c r="L201" s="255"/>
      <c r="M201" s="256"/>
      <c r="N201" s="257"/>
      <c r="O201" s="257"/>
      <c r="P201" s="257"/>
      <c r="Q201" s="257"/>
      <c r="R201" s="257"/>
      <c r="S201" s="257"/>
      <c r="T201" s="258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59" t="s">
        <v>214</v>
      </c>
      <c r="AU201" s="259" t="s">
        <v>82</v>
      </c>
      <c r="AV201" s="14" t="s">
        <v>146</v>
      </c>
      <c r="AW201" s="14" t="s">
        <v>216</v>
      </c>
      <c r="AX201" s="14" t="s">
        <v>80</v>
      </c>
      <c r="AY201" s="259" t="s">
        <v>139</v>
      </c>
    </row>
    <row r="202" s="2" customFormat="1" ht="16.5" customHeight="1">
      <c r="A202" s="37"/>
      <c r="B202" s="38"/>
      <c r="C202" s="260" t="s">
        <v>174</v>
      </c>
      <c r="D202" s="260" t="s">
        <v>278</v>
      </c>
      <c r="E202" s="261" t="s">
        <v>755</v>
      </c>
      <c r="F202" s="262" t="s">
        <v>756</v>
      </c>
      <c r="G202" s="263" t="s">
        <v>270</v>
      </c>
      <c r="H202" s="264">
        <v>13.44</v>
      </c>
      <c r="I202" s="265"/>
      <c r="J202" s="266">
        <f>ROUND(I202*H202,2)</f>
        <v>0</v>
      </c>
      <c r="K202" s="267"/>
      <c r="L202" s="268"/>
      <c r="M202" s="269" t="s">
        <v>1</v>
      </c>
      <c r="N202" s="270" t="s">
        <v>37</v>
      </c>
      <c r="O202" s="90"/>
      <c r="P202" s="228">
        <f>O202*H202</f>
        <v>0</v>
      </c>
      <c r="Q202" s="228">
        <v>0</v>
      </c>
      <c r="R202" s="228">
        <f>Q202*H202</f>
        <v>0</v>
      </c>
      <c r="S202" s="228">
        <v>0</v>
      </c>
      <c r="T202" s="229">
        <f>S202*H202</f>
        <v>0</v>
      </c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R202" s="230" t="s">
        <v>159</v>
      </c>
      <c r="AT202" s="230" t="s">
        <v>278</v>
      </c>
      <c r="AU202" s="230" t="s">
        <v>82</v>
      </c>
      <c r="AY202" s="16" t="s">
        <v>139</v>
      </c>
      <c r="BE202" s="231">
        <f>IF(N202="základní",J202,0)</f>
        <v>0</v>
      </c>
      <c r="BF202" s="231">
        <f>IF(N202="snížená",J202,0)</f>
        <v>0</v>
      </c>
      <c r="BG202" s="231">
        <f>IF(N202="zákl. přenesená",J202,0)</f>
        <v>0</v>
      </c>
      <c r="BH202" s="231">
        <f>IF(N202="sníž. přenesená",J202,0)</f>
        <v>0</v>
      </c>
      <c r="BI202" s="231">
        <f>IF(N202="nulová",J202,0)</f>
        <v>0</v>
      </c>
      <c r="BJ202" s="16" t="s">
        <v>80</v>
      </c>
      <c r="BK202" s="231">
        <f>ROUND(I202*H202,2)</f>
        <v>0</v>
      </c>
      <c r="BL202" s="16" t="s">
        <v>146</v>
      </c>
      <c r="BM202" s="230" t="s">
        <v>285</v>
      </c>
    </row>
    <row r="203" s="2" customFormat="1" ht="33" customHeight="1">
      <c r="A203" s="37"/>
      <c r="B203" s="38"/>
      <c r="C203" s="260" t="s">
        <v>288</v>
      </c>
      <c r="D203" s="260" t="s">
        <v>278</v>
      </c>
      <c r="E203" s="261" t="s">
        <v>764</v>
      </c>
      <c r="F203" s="262" t="s">
        <v>765</v>
      </c>
      <c r="G203" s="263" t="s">
        <v>270</v>
      </c>
      <c r="H203" s="264">
        <v>2369.6999999999998</v>
      </c>
      <c r="I203" s="265"/>
      <c r="J203" s="266">
        <f>ROUND(I203*H203,2)</f>
        <v>0</v>
      </c>
      <c r="K203" s="267"/>
      <c r="L203" s="268"/>
      <c r="M203" s="269" t="s">
        <v>1</v>
      </c>
      <c r="N203" s="270" t="s">
        <v>37</v>
      </c>
      <c r="O203" s="90"/>
      <c r="P203" s="228">
        <f>O203*H203</f>
        <v>0</v>
      </c>
      <c r="Q203" s="228">
        <v>0</v>
      </c>
      <c r="R203" s="228">
        <f>Q203*H203</f>
        <v>0</v>
      </c>
      <c r="S203" s="228">
        <v>0</v>
      </c>
      <c r="T203" s="229">
        <f>S203*H203</f>
        <v>0</v>
      </c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R203" s="230" t="s">
        <v>159</v>
      </c>
      <c r="AT203" s="230" t="s">
        <v>278</v>
      </c>
      <c r="AU203" s="230" t="s">
        <v>82</v>
      </c>
      <c r="AY203" s="16" t="s">
        <v>139</v>
      </c>
      <c r="BE203" s="231">
        <f>IF(N203="základní",J203,0)</f>
        <v>0</v>
      </c>
      <c r="BF203" s="231">
        <f>IF(N203="snížená",J203,0)</f>
        <v>0</v>
      </c>
      <c r="BG203" s="231">
        <f>IF(N203="zákl. přenesená",J203,0)</f>
        <v>0</v>
      </c>
      <c r="BH203" s="231">
        <f>IF(N203="sníž. přenesená",J203,0)</f>
        <v>0</v>
      </c>
      <c r="BI203" s="231">
        <f>IF(N203="nulová",J203,0)</f>
        <v>0</v>
      </c>
      <c r="BJ203" s="16" t="s">
        <v>80</v>
      </c>
      <c r="BK203" s="231">
        <f>ROUND(I203*H203,2)</f>
        <v>0</v>
      </c>
      <c r="BL203" s="16" t="s">
        <v>146</v>
      </c>
      <c r="BM203" s="230" t="s">
        <v>291</v>
      </c>
    </row>
    <row r="204" s="12" customFormat="1" ht="22.8" customHeight="1">
      <c r="A204" s="12"/>
      <c r="B204" s="202"/>
      <c r="C204" s="203"/>
      <c r="D204" s="204" t="s">
        <v>71</v>
      </c>
      <c r="E204" s="216" t="s">
        <v>82</v>
      </c>
      <c r="F204" s="216" t="s">
        <v>302</v>
      </c>
      <c r="G204" s="203"/>
      <c r="H204" s="203"/>
      <c r="I204" s="206"/>
      <c r="J204" s="217">
        <f>BK204</f>
        <v>0</v>
      </c>
      <c r="K204" s="203"/>
      <c r="L204" s="208"/>
      <c r="M204" s="209"/>
      <c r="N204" s="210"/>
      <c r="O204" s="210"/>
      <c r="P204" s="211">
        <f>SUM(P205:P210)</f>
        <v>0</v>
      </c>
      <c r="Q204" s="210"/>
      <c r="R204" s="211">
        <f>SUM(R205:R210)</f>
        <v>0</v>
      </c>
      <c r="S204" s="210"/>
      <c r="T204" s="212">
        <f>SUM(T205:T210)</f>
        <v>0</v>
      </c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R204" s="213" t="s">
        <v>80</v>
      </c>
      <c r="AT204" s="214" t="s">
        <v>71</v>
      </c>
      <c r="AU204" s="214" t="s">
        <v>80</v>
      </c>
      <c r="AY204" s="213" t="s">
        <v>139</v>
      </c>
      <c r="BK204" s="215">
        <f>SUM(BK205:BK210)</f>
        <v>0</v>
      </c>
    </row>
    <row r="205" s="2" customFormat="1" ht="24.15" customHeight="1">
      <c r="A205" s="37"/>
      <c r="B205" s="38"/>
      <c r="C205" s="218" t="s">
        <v>177</v>
      </c>
      <c r="D205" s="218" t="s">
        <v>142</v>
      </c>
      <c r="E205" s="219" t="s">
        <v>766</v>
      </c>
      <c r="F205" s="220" t="s">
        <v>767</v>
      </c>
      <c r="G205" s="221" t="s">
        <v>244</v>
      </c>
      <c r="H205" s="222">
        <v>12.506</v>
      </c>
      <c r="I205" s="223"/>
      <c r="J205" s="224">
        <f>ROUND(I205*H205,2)</f>
        <v>0</v>
      </c>
      <c r="K205" s="225"/>
      <c r="L205" s="43"/>
      <c r="M205" s="226" t="s">
        <v>1</v>
      </c>
      <c r="N205" s="227" t="s">
        <v>37</v>
      </c>
      <c r="O205" s="90"/>
      <c r="P205" s="228">
        <f>O205*H205</f>
        <v>0</v>
      </c>
      <c r="Q205" s="228">
        <v>0</v>
      </c>
      <c r="R205" s="228">
        <f>Q205*H205</f>
        <v>0</v>
      </c>
      <c r="S205" s="228">
        <v>0</v>
      </c>
      <c r="T205" s="229">
        <f>S205*H205</f>
        <v>0</v>
      </c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R205" s="230" t="s">
        <v>146</v>
      </c>
      <c r="AT205" s="230" t="s">
        <v>142</v>
      </c>
      <c r="AU205" s="230" t="s">
        <v>82</v>
      </c>
      <c r="AY205" s="16" t="s">
        <v>139</v>
      </c>
      <c r="BE205" s="231">
        <f>IF(N205="základní",J205,0)</f>
        <v>0</v>
      </c>
      <c r="BF205" s="231">
        <f>IF(N205="snížená",J205,0)</f>
        <v>0</v>
      </c>
      <c r="BG205" s="231">
        <f>IF(N205="zákl. přenesená",J205,0)</f>
        <v>0</v>
      </c>
      <c r="BH205" s="231">
        <f>IF(N205="sníž. přenesená",J205,0)</f>
        <v>0</v>
      </c>
      <c r="BI205" s="231">
        <f>IF(N205="nulová",J205,0)</f>
        <v>0</v>
      </c>
      <c r="BJ205" s="16" t="s">
        <v>80</v>
      </c>
      <c r="BK205" s="231">
        <f>ROUND(I205*H205,2)</f>
        <v>0</v>
      </c>
      <c r="BL205" s="16" t="s">
        <v>146</v>
      </c>
      <c r="BM205" s="230" t="s">
        <v>305</v>
      </c>
    </row>
    <row r="206" s="13" customFormat="1">
      <c r="A206" s="13"/>
      <c r="B206" s="237"/>
      <c r="C206" s="238"/>
      <c r="D206" s="239" t="s">
        <v>214</v>
      </c>
      <c r="E206" s="240" t="s">
        <v>1</v>
      </c>
      <c r="F206" s="241" t="s">
        <v>768</v>
      </c>
      <c r="G206" s="238"/>
      <c r="H206" s="242">
        <v>12.50625</v>
      </c>
      <c r="I206" s="243"/>
      <c r="J206" s="238"/>
      <c r="K206" s="238"/>
      <c r="L206" s="244"/>
      <c r="M206" s="245"/>
      <c r="N206" s="246"/>
      <c r="O206" s="246"/>
      <c r="P206" s="246"/>
      <c r="Q206" s="246"/>
      <c r="R206" s="246"/>
      <c r="S206" s="246"/>
      <c r="T206" s="247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48" t="s">
        <v>214</v>
      </c>
      <c r="AU206" s="248" t="s">
        <v>82</v>
      </c>
      <c r="AV206" s="13" t="s">
        <v>82</v>
      </c>
      <c r="AW206" s="13" t="s">
        <v>216</v>
      </c>
      <c r="AX206" s="13" t="s">
        <v>72</v>
      </c>
      <c r="AY206" s="248" t="s">
        <v>139</v>
      </c>
    </row>
    <row r="207" s="14" customFormat="1">
      <c r="A207" s="14"/>
      <c r="B207" s="249"/>
      <c r="C207" s="250"/>
      <c r="D207" s="239" t="s">
        <v>214</v>
      </c>
      <c r="E207" s="251" t="s">
        <v>1</v>
      </c>
      <c r="F207" s="252" t="s">
        <v>217</v>
      </c>
      <c r="G207" s="250"/>
      <c r="H207" s="253">
        <v>12.50625</v>
      </c>
      <c r="I207" s="254"/>
      <c r="J207" s="250"/>
      <c r="K207" s="250"/>
      <c r="L207" s="255"/>
      <c r="M207" s="256"/>
      <c r="N207" s="257"/>
      <c r="O207" s="257"/>
      <c r="P207" s="257"/>
      <c r="Q207" s="257"/>
      <c r="R207" s="257"/>
      <c r="S207" s="257"/>
      <c r="T207" s="258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59" t="s">
        <v>214</v>
      </c>
      <c r="AU207" s="259" t="s">
        <v>82</v>
      </c>
      <c r="AV207" s="14" t="s">
        <v>146</v>
      </c>
      <c r="AW207" s="14" t="s">
        <v>216</v>
      </c>
      <c r="AX207" s="14" t="s">
        <v>80</v>
      </c>
      <c r="AY207" s="259" t="s">
        <v>139</v>
      </c>
    </row>
    <row r="208" s="2" customFormat="1" ht="24.15" customHeight="1">
      <c r="A208" s="37"/>
      <c r="B208" s="38"/>
      <c r="C208" s="218" t="s">
        <v>7</v>
      </c>
      <c r="D208" s="218" t="s">
        <v>142</v>
      </c>
      <c r="E208" s="219" t="s">
        <v>769</v>
      </c>
      <c r="F208" s="220" t="s">
        <v>770</v>
      </c>
      <c r="G208" s="221" t="s">
        <v>239</v>
      </c>
      <c r="H208" s="222">
        <v>333.5</v>
      </c>
      <c r="I208" s="223"/>
      <c r="J208" s="224">
        <f>ROUND(I208*H208,2)</f>
        <v>0</v>
      </c>
      <c r="K208" s="225"/>
      <c r="L208" s="43"/>
      <c r="M208" s="226" t="s">
        <v>1</v>
      </c>
      <c r="N208" s="227" t="s">
        <v>37</v>
      </c>
      <c r="O208" s="90"/>
      <c r="P208" s="228">
        <f>O208*H208</f>
        <v>0</v>
      </c>
      <c r="Q208" s="228">
        <v>0</v>
      </c>
      <c r="R208" s="228">
        <f>Q208*H208</f>
        <v>0</v>
      </c>
      <c r="S208" s="228">
        <v>0</v>
      </c>
      <c r="T208" s="229">
        <f>S208*H208</f>
        <v>0</v>
      </c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R208" s="230" t="s">
        <v>146</v>
      </c>
      <c r="AT208" s="230" t="s">
        <v>142</v>
      </c>
      <c r="AU208" s="230" t="s">
        <v>82</v>
      </c>
      <c r="AY208" s="16" t="s">
        <v>139</v>
      </c>
      <c r="BE208" s="231">
        <f>IF(N208="základní",J208,0)</f>
        <v>0</v>
      </c>
      <c r="BF208" s="231">
        <f>IF(N208="snížená",J208,0)</f>
        <v>0</v>
      </c>
      <c r="BG208" s="231">
        <f>IF(N208="zákl. přenesená",J208,0)</f>
        <v>0</v>
      </c>
      <c r="BH208" s="231">
        <f>IF(N208="sníž. přenesená",J208,0)</f>
        <v>0</v>
      </c>
      <c r="BI208" s="231">
        <f>IF(N208="nulová",J208,0)</f>
        <v>0</v>
      </c>
      <c r="BJ208" s="16" t="s">
        <v>80</v>
      </c>
      <c r="BK208" s="231">
        <f>ROUND(I208*H208,2)</f>
        <v>0</v>
      </c>
      <c r="BL208" s="16" t="s">
        <v>146</v>
      </c>
      <c r="BM208" s="230" t="s">
        <v>309</v>
      </c>
    </row>
    <row r="209" s="13" customFormat="1">
      <c r="A209" s="13"/>
      <c r="B209" s="237"/>
      <c r="C209" s="238"/>
      <c r="D209" s="239" t="s">
        <v>214</v>
      </c>
      <c r="E209" s="240" t="s">
        <v>1</v>
      </c>
      <c r="F209" s="241" t="s">
        <v>771</v>
      </c>
      <c r="G209" s="238"/>
      <c r="H209" s="242">
        <v>333.5</v>
      </c>
      <c r="I209" s="243"/>
      <c r="J209" s="238"/>
      <c r="K209" s="238"/>
      <c r="L209" s="244"/>
      <c r="M209" s="245"/>
      <c r="N209" s="246"/>
      <c r="O209" s="246"/>
      <c r="P209" s="246"/>
      <c r="Q209" s="246"/>
      <c r="R209" s="246"/>
      <c r="S209" s="246"/>
      <c r="T209" s="247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48" t="s">
        <v>214</v>
      </c>
      <c r="AU209" s="248" t="s">
        <v>82</v>
      </c>
      <c r="AV209" s="13" t="s">
        <v>82</v>
      </c>
      <c r="AW209" s="13" t="s">
        <v>216</v>
      </c>
      <c r="AX209" s="13" t="s">
        <v>72</v>
      </c>
      <c r="AY209" s="248" t="s">
        <v>139</v>
      </c>
    </row>
    <row r="210" s="14" customFormat="1">
      <c r="A210" s="14"/>
      <c r="B210" s="249"/>
      <c r="C210" s="250"/>
      <c r="D210" s="239" t="s">
        <v>214</v>
      </c>
      <c r="E210" s="251" t="s">
        <v>1</v>
      </c>
      <c r="F210" s="252" t="s">
        <v>217</v>
      </c>
      <c r="G210" s="250"/>
      <c r="H210" s="253">
        <v>333.5</v>
      </c>
      <c r="I210" s="254"/>
      <c r="J210" s="250"/>
      <c r="K210" s="250"/>
      <c r="L210" s="255"/>
      <c r="M210" s="256"/>
      <c r="N210" s="257"/>
      <c r="O210" s="257"/>
      <c r="P210" s="257"/>
      <c r="Q210" s="257"/>
      <c r="R210" s="257"/>
      <c r="S210" s="257"/>
      <c r="T210" s="258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59" t="s">
        <v>214</v>
      </c>
      <c r="AU210" s="259" t="s">
        <v>82</v>
      </c>
      <c r="AV210" s="14" t="s">
        <v>146</v>
      </c>
      <c r="AW210" s="14" t="s">
        <v>216</v>
      </c>
      <c r="AX210" s="14" t="s">
        <v>80</v>
      </c>
      <c r="AY210" s="259" t="s">
        <v>139</v>
      </c>
    </row>
    <row r="211" s="12" customFormat="1" ht="22.8" customHeight="1">
      <c r="A211" s="12"/>
      <c r="B211" s="202"/>
      <c r="C211" s="203"/>
      <c r="D211" s="204" t="s">
        <v>71</v>
      </c>
      <c r="E211" s="216" t="s">
        <v>152</v>
      </c>
      <c r="F211" s="216" t="s">
        <v>330</v>
      </c>
      <c r="G211" s="203"/>
      <c r="H211" s="203"/>
      <c r="I211" s="206"/>
      <c r="J211" s="217">
        <f>BK211</f>
        <v>0</v>
      </c>
      <c r="K211" s="203"/>
      <c r="L211" s="208"/>
      <c r="M211" s="209"/>
      <c r="N211" s="210"/>
      <c r="O211" s="210"/>
      <c r="P211" s="211">
        <f>SUM(P212:P216)</f>
        <v>0</v>
      </c>
      <c r="Q211" s="210"/>
      <c r="R211" s="211">
        <f>SUM(R212:R216)</f>
        <v>0</v>
      </c>
      <c r="S211" s="210"/>
      <c r="T211" s="212">
        <f>SUM(T212:T216)</f>
        <v>0</v>
      </c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R211" s="213" t="s">
        <v>80</v>
      </c>
      <c r="AT211" s="214" t="s">
        <v>71</v>
      </c>
      <c r="AU211" s="214" t="s">
        <v>80</v>
      </c>
      <c r="AY211" s="213" t="s">
        <v>139</v>
      </c>
      <c r="BK211" s="215">
        <f>SUM(BK212:BK216)</f>
        <v>0</v>
      </c>
    </row>
    <row r="212" s="2" customFormat="1" ht="21.75" customHeight="1">
      <c r="A212" s="37"/>
      <c r="B212" s="38"/>
      <c r="C212" s="218" t="s">
        <v>181</v>
      </c>
      <c r="D212" s="218" t="s">
        <v>142</v>
      </c>
      <c r="E212" s="219" t="s">
        <v>772</v>
      </c>
      <c r="F212" s="220" t="s">
        <v>773</v>
      </c>
      <c r="G212" s="221" t="s">
        <v>239</v>
      </c>
      <c r="H212" s="222">
        <v>333.5</v>
      </c>
      <c r="I212" s="223"/>
      <c r="J212" s="224">
        <f>ROUND(I212*H212,2)</f>
        <v>0</v>
      </c>
      <c r="K212" s="225"/>
      <c r="L212" s="43"/>
      <c r="M212" s="226" t="s">
        <v>1</v>
      </c>
      <c r="N212" s="227" t="s">
        <v>37</v>
      </c>
      <c r="O212" s="90"/>
      <c r="P212" s="228">
        <f>O212*H212</f>
        <v>0</v>
      </c>
      <c r="Q212" s="228">
        <v>0</v>
      </c>
      <c r="R212" s="228">
        <f>Q212*H212</f>
        <v>0</v>
      </c>
      <c r="S212" s="228">
        <v>0</v>
      </c>
      <c r="T212" s="229">
        <f>S212*H212</f>
        <v>0</v>
      </c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R212" s="230" t="s">
        <v>146</v>
      </c>
      <c r="AT212" s="230" t="s">
        <v>142</v>
      </c>
      <c r="AU212" s="230" t="s">
        <v>82</v>
      </c>
      <c r="AY212" s="16" t="s">
        <v>139</v>
      </c>
      <c r="BE212" s="231">
        <f>IF(N212="základní",J212,0)</f>
        <v>0</v>
      </c>
      <c r="BF212" s="231">
        <f>IF(N212="snížená",J212,0)</f>
        <v>0</v>
      </c>
      <c r="BG212" s="231">
        <f>IF(N212="zákl. přenesená",J212,0)</f>
        <v>0</v>
      </c>
      <c r="BH212" s="231">
        <f>IF(N212="sníž. přenesená",J212,0)</f>
        <v>0</v>
      </c>
      <c r="BI212" s="231">
        <f>IF(N212="nulová",J212,0)</f>
        <v>0</v>
      </c>
      <c r="BJ212" s="16" t="s">
        <v>80</v>
      </c>
      <c r="BK212" s="231">
        <f>ROUND(I212*H212,2)</f>
        <v>0</v>
      </c>
      <c r="BL212" s="16" t="s">
        <v>146</v>
      </c>
      <c r="BM212" s="230" t="s">
        <v>312</v>
      </c>
    </row>
    <row r="213" s="13" customFormat="1">
      <c r="A213" s="13"/>
      <c r="B213" s="237"/>
      <c r="C213" s="238"/>
      <c r="D213" s="239" t="s">
        <v>214</v>
      </c>
      <c r="E213" s="240" t="s">
        <v>1</v>
      </c>
      <c r="F213" s="241" t="s">
        <v>774</v>
      </c>
      <c r="G213" s="238"/>
      <c r="H213" s="242">
        <v>23.199999999999999</v>
      </c>
      <c r="I213" s="243"/>
      <c r="J213" s="238"/>
      <c r="K213" s="238"/>
      <c r="L213" s="244"/>
      <c r="M213" s="245"/>
      <c r="N213" s="246"/>
      <c r="O213" s="246"/>
      <c r="P213" s="246"/>
      <c r="Q213" s="246"/>
      <c r="R213" s="246"/>
      <c r="S213" s="246"/>
      <c r="T213" s="247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48" t="s">
        <v>214</v>
      </c>
      <c r="AU213" s="248" t="s">
        <v>82</v>
      </c>
      <c r="AV213" s="13" t="s">
        <v>82</v>
      </c>
      <c r="AW213" s="13" t="s">
        <v>216</v>
      </c>
      <c r="AX213" s="13" t="s">
        <v>72</v>
      </c>
      <c r="AY213" s="248" t="s">
        <v>139</v>
      </c>
    </row>
    <row r="214" s="13" customFormat="1">
      <c r="A214" s="13"/>
      <c r="B214" s="237"/>
      <c r="C214" s="238"/>
      <c r="D214" s="239" t="s">
        <v>214</v>
      </c>
      <c r="E214" s="240" t="s">
        <v>1</v>
      </c>
      <c r="F214" s="241" t="s">
        <v>775</v>
      </c>
      <c r="G214" s="238"/>
      <c r="H214" s="242">
        <v>253.30000000000001</v>
      </c>
      <c r="I214" s="243"/>
      <c r="J214" s="238"/>
      <c r="K214" s="238"/>
      <c r="L214" s="244"/>
      <c r="M214" s="245"/>
      <c r="N214" s="246"/>
      <c r="O214" s="246"/>
      <c r="P214" s="246"/>
      <c r="Q214" s="246"/>
      <c r="R214" s="246"/>
      <c r="S214" s="246"/>
      <c r="T214" s="247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48" t="s">
        <v>214</v>
      </c>
      <c r="AU214" s="248" t="s">
        <v>82</v>
      </c>
      <c r="AV214" s="13" t="s">
        <v>82</v>
      </c>
      <c r="AW214" s="13" t="s">
        <v>216</v>
      </c>
      <c r="AX214" s="13" t="s">
        <v>72</v>
      </c>
      <c r="AY214" s="248" t="s">
        <v>139</v>
      </c>
    </row>
    <row r="215" s="13" customFormat="1">
      <c r="A215" s="13"/>
      <c r="B215" s="237"/>
      <c r="C215" s="238"/>
      <c r="D215" s="239" t="s">
        <v>214</v>
      </c>
      <c r="E215" s="240" t="s">
        <v>1</v>
      </c>
      <c r="F215" s="241" t="s">
        <v>776</v>
      </c>
      <c r="G215" s="238"/>
      <c r="H215" s="242">
        <v>57</v>
      </c>
      <c r="I215" s="243"/>
      <c r="J215" s="238"/>
      <c r="K215" s="238"/>
      <c r="L215" s="244"/>
      <c r="M215" s="245"/>
      <c r="N215" s="246"/>
      <c r="O215" s="246"/>
      <c r="P215" s="246"/>
      <c r="Q215" s="246"/>
      <c r="R215" s="246"/>
      <c r="S215" s="246"/>
      <c r="T215" s="247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48" t="s">
        <v>214</v>
      </c>
      <c r="AU215" s="248" t="s">
        <v>82</v>
      </c>
      <c r="AV215" s="13" t="s">
        <v>82</v>
      </c>
      <c r="AW215" s="13" t="s">
        <v>216</v>
      </c>
      <c r="AX215" s="13" t="s">
        <v>72</v>
      </c>
      <c r="AY215" s="248" t="s">
        <v>139</v>
      </c>
    </row>
    <row r="216" s="14" customFormat="1">
      <c r="A216" s="14"/>
      <c r="B216" s="249"/>
      <c r="C216" s="250"/>
      <c r="D216" s="239" t="s">
        <v>214</v>
      </c>
      <c r="E216" s="251" t="s">
        <v>1</v>
      </c>
      <c r="F216" s="252" t="s">
        <v>217</v>
      </c>
      <c r="G216" s="250"/>
      <c r="H216" s="253">
        <v>333.5</v>
      </c>
      <c r="I216" s="254"/>
      <c r="J216" s="250"/>
      <c r="K216" s="250"/>
      <c r="L216" s="255"/>
      <c r="M216" s="256"/>
      <c r="N216" s="257"/>
      <c r="O216" s="257"/>
      <c r="P216" s="257"/>
      <c r="Q216" s="257"/>
      <c r="R216" s="257"/>
      <c r="S216" s="257"/>
      <c r="T216" s="258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59" t="s">
        <v>214</v>
      </c>
      <c r="AU216" s="259" t="s">
        <v>82</v>
      </c>
      <c r="AV216" s="14" t="s">
        <v>146</v>
      </c>
      <c r="AW216" s="14" t="s">
        <v>216</v>
      </c>
      <c r="AX216" s="14" t="s">
        <v>80</v>
      </c>
      <c r="AY216" s="259" t="s">
        <v>139</v>
      </c>
    </row>
    <row r="217" s="12" customFormat="1" ht="22.8" customHeight="1">
      <c r="A217" s="12"/>
      <c r="B217" s="202"/>
      <c r="C217" s="203"/>
      <c r="D217" s="204" t="s">
        <v>71</v>
      </c>
      <c r="E217" s="216" t="s">
        <v>146</v>
      </c>
      <c r="F217" s="216" t="s">
        <v>777</v>
      </c>
      <c r="G217" s="203"/>
      <c r="H217" s="203"/>
      <c r="I217" s="206"/>
      <c r="J217" s="217">
        <f>BK217</f>
        <v>0</v>
      </c>
      <c r="K217" s="203"/>
      <c r="L217" s="208"/>
      <c r="M217" s="209"/>
      <c r="N217" s="210"/>
      <c r="O217" s="210"/>
      <c r="P217" s="211">
        <f>SUM(P218:P248)</f>
        <v>0</v>
      </c>
      <c r="Q217" s="210"/>
      <c r="R217" s="211">
        <f>SUM(R218:R248)</f>
        <v>0</v>
      </c>
      <c r="S217" s="210"/>
      <c r="T217" s="212">
        <f>SUM(T218:T248)</f>
        <v>0</v>
      </c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R217" s="213" t="s">
        <v>80</v>
      </c>
      <c r="AT217" s="214" t="s">
        <v>71</v>
      </c>
      <c r="AU217" s="214" t="s">
        <v>80</v>
      </c>
      <c r="AY217" s="213" t="s">
        <v>139</v>
      </c>
      <c r="BK217" s="215">
        <f>SUM(BK218:BK248)</f>
        <v>0</v>
      </c>
    </row>
    <row r="218" s="2" customFormat="1" ht="16.5" customHeight="1">
      <c r="A218" s="37"/>
      <c r="B218" s="38"/>
      <c r="C218" s="218" t="s">
        <v>314</v>
      </c>
      <c r="D218" s="218" t="s">
        <v>142</v>
      </c>
      <c r="E218" s="219" t="s">
        <v>778</v>
      </c>
      <c r="F218" s="220" t="s">
        <v>779</v>
      </c>
      <c r="G218" s="221" t="s">
        <v>244</v>
      </c>
      <c r="H218" s="222">
        <v>34.564999999999998</v>
      </c>
      <c r="I218" s="223"/>
      <c r="J218" s="224">
        <f>ROUND(I218*H218,2)</f>
        <v>0</v>
      </c>
      <c r="K218" s="225"/>
      <c r="L218" s="43"/>
      <c r="M218" s="226" t="s">
        <v>1</v>
      </c>
      <c r="N218" s="227" t="s">
        <v>37</v>
      </c>
      <c r="O218" s="90"/>
      <c r="P218" s="228">
        <f>O218*H218</f>
        <v>0</v>
      </c>
      <c r="Q218" s="228">
        <v>0</v>
      </c>
      <c r="R218" s="228">
        <f>Q218*H218</f>
        <v>0</v>
      </c>
      <c r="S218" s="228">
        <v>0</v>
      </c>
      <c r="T218" s="229">
        <f>S218*H218</f>
        <v>0</v>
      </c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R218" s="230" t="s">
        <v>146</v>
      </c>
      <c r="AT218" s="230" t="s">
        <v>142</v>
      </c>
      <c r="AU218" s="230" t="s">
        <v>82</v>
      </c>
      <c r="AY218" s="16" t="s">
        <v>139</v>
      </c>
      <c r="BE218" s="231">
        <f>IF(N218="základní",J218,0)</f>
        <v>0</v>
      </c>
      <c r="BF218" s="231">
        <f>IF(N218="snížená",J218,0)</f>
        <v>0</v>
      </c>
      <c r="BG218" s="231">
        <f>IF(N218="zákl. přenesená",J218,0)</f>
        <v>0</v>
      </c>
      <c r="BH218" s="231">
        <f>IF(N218="sníž. přenesená",J218,0)</f>
        <v>0</v>
      </c>
      <c r="BI218" s="231">
        <f>IF(N218="nulová",J218,0)</f>
        <v>0</v>
      </c>
      <c r="BJ218" s="16" t="s">
        <v>80</v>
      </c>
      <c r="BK218" s="231">
        <f>ROUND(I218*H218,2)</f>
        <v>0</v>
      </c>
      <c r="BL218" s="16" t="s">
        <v>146</v>
      </c>
      <c r="BM218" s="230" t="s">
        <v>317</v>
      </c>
    </row>
    <row r="219" s="13" customFormat="1">
      <c r="A219" s="13"/>
      <c r="B219" s="237"/>
      <c r="C219" s="238"/>
      <c r="D219" s="239" t="s">
        <v>214</v>
      </c>
      <c r="E219" s="240" t="s">
        <v>1</v>
      </c>
      <c r="F219" s="241" t="s">
        <v>780</v>
      </c>
      <c r="G219" s="238"/>
      <c r="H219" s="242">
        <v>3.5010000000000003</v>
      </c>
      <c r="I219" s="243"/>
      <c r="J219" s="238"/>
      <c r="K219" s="238"/>
      <c r="L219" s="244"/>
      <c r="M219" s="245"/>
      <c r="N219" s="246"/>
      <c r="O219" s="246"/>
      <c r="P219" s="246"/>
      <c r="Q219" s="246"/>
      <c r="R219" s="246"/>
      <c r="S219" s="246"/>
      <c r="T219" s="247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48" t="s">
        <v>214</v>
      </c>
      <c r="AU219" s="248" t="s">
        <v>82</v>
      </c>
      <c r="AV219" s="13" t="s">
        <v>82</v>
      </c>
      <c r="AW219" s="13" t="s">
        <v>216</v>
      </c>
      <c r="AX219" s="13" t="s">
        <v>72</v>
      </c>
      <c r="AY219" s="248" t="s">
        <v>139</v>
      </c>
    </row>
    <row r="220" s="13" customFormat="1">
      <c r="A220" s="13"/>
      <c r="B220" s="237"/>
      <c r="C220" s="238"/>
      <c r="D220" s="239" t="s">
        <v>214</v>
      </c>
      <c r="E220" s="240" t="s">
        <v>1</v>
      </c>
      <c r="F220" s="241" t="s">
        <v>781</v>
      </c>
      <c r="G220" s="238"/>
      <c r="H220" s="242">
        <v>13.688000000000001</v>
      </c>
      <c r="I220" s="243"/>
      <c r="J220" s="238"/>
      <c r="K220" s="238"/>
      <c r="L220" s="244"/>
      <c r="M220" s="245"/>
      <c r="N220" s="246"/>
      <c r="O220" s="246"/>
      <c r="P220" s="246"/>
      <c r="Q220" s="246"/>
      <c r="R220" s="246"/>
      <c r="S220" s="246"/>
      <c r="T220" s="247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48" t="s">
        <v>214</v>
      </c>
      <c r="AU220" s="248" t="s">
        <v>82</v>
      </c>
      <c r="AV220" s="13" t="s">
        <v>82</v>
      </c>
      <c r="AW220" s="13" t="s">
        <v>216</v>
      </c>
      <c r="AX220" s="13" t="s">
        <v>72</v>
      </c>
      <c r="AY220" s="248" t="s">
        <v>139</v>
      </c>
    </row>
    <row r="221" s="13" customFormat="1">
      <c r="A221" s="13"/>
      <c r="B221" s="237"/>
      <c r="C221" s="238"/>
      <c r="D221" s="239" t="s">
        <v>214</v>
      </c>
      <c r="E221" s="240" t="s">
        <v>1</v>
      </c>
      <c r="F221" s="241" t="s">
        <v>782</v>
      </c>
      <c r="G221" s="238"/>
      <c r="H221" s="242">
        <v>17.376000000000001</v>
      </c>
      <c r="I221" s="243"/>
      <c r="J221" s="238"/>
      <c r="K221" s="238"/>
      <c r="L221" s="244"/>
      <c r="M221" s="245"/>
      <c r="N221" s="246"/>
      <c r="O221" s="246"/>
      <c r="P221" s="246"/>
      <c r="Q221" s="246"/>
      <c r="R221" s="246"/>
      <c r="S221" s="246"/>
      <c r="T221" s="247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48" t="s">
        <v>214</v>
      </c>
      <c r="AU221" s="248" t="s">
        <v>82</v>
      </c>
      <c r="AV221" s="13" t="s">
        <v>82</v>
      </c>
      <c r="AW221" s="13" t="s">
        <v>216</v>
      </c>
      <c r="AX221" s="13" t="s">
        <v>72</v>
      </c>
      <c r="AY221" s="248" t="s">
        <v>139</v>
      </c>
    </row>
    <row r="222" s="14" customFormat="1">
      <c r="A222" s="14"/>
      <c r="B222" s="249"/>
      <c r="C222" s="250"/>
      <c r="D222" s="239" t="s">
        <v>214</v>
      </c>
      <c r="E222" s="251" t="s">
        <v>1</v>
      </c>
      <c r="F222" s="252" t="s">
        <v>217</v>
      </c>
      <c r="G222" s="250"/>
      <c r="H222" s="253">
        <v>34.564999999999998</v>
      </c>
      <c r="I222" s="254"/>
      <c r="J222" s="250"/>
      <c r="K222" s="250"/>
      <c r="L222" s="255"/>
      <c r="M222" s="256"/>
      <c r="N222" s="257"/>
      <c r="O222" s="257"/>
      <c r="P222" s="257"/>
      <c r="Q222" s="257"/>
      <c r="R222" s="257"/>
      <c r="S222" s="257"/>
      <c r="T222" s="258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59" t="s">
        <v>214</v>
      </c>
      <c r="AU222" s="259" t="s">
        <v>82</v>
      </c>
      <c r="AV222" s="14" t="s">
        <v>146</v>
      </c>
      <c r="AW222" s="14" t="s">
        <v>216</v>
      </c>
      <c r="AX222" s="14" t="s">
        <v>80</v>
      </c>
      <c r="AY222" s="259" t="s">
        <v>139</v>
      </c>
    </row>
    <row r="223" s="2" customFormat="1" ht="24.15" customHeight="1">
      <c r="A223" s="37"/>
      <c r="B223" s="38"/>
      <c r="C223" s="218" t="s">
        <v>184</v>
      </c>
      <c r="D223" s="218" t="s">
        <v>142</v>
      </c>
      <c r="E223" s="219" t="s">
        <v>783</v>
      </c>
      <c r="F223" s="220" t="s">
        <v>784</v>
      </c>
      <c r="G223" s="221" t="s">
        <v>244</v>
      </c>
      <c r="H223" s="222">
        <v>101.55500000000001</v>
      </c>
      <c r="I223" s="223"/>
      <c r="J223" s="224">
        <f>ROUND(I223*H223,2)</f>
        <v>0</v>
      </c>
      <c r="K223" s="225"/>
      <c r="L223" s="43"/>
      <c r="M223" s="226" t="s">
        <v>1</v>
      </c>
      <c r="N223" s="227" t="s">
        <v>37</v>
      </c>
      <c r="O223" s="90"/>
      <c r="P223" s="228">
        <f>O223*H223</f>
        <v>0</v>
      </c>
      <c r="Q223" s="228">
        <v>0</v>
      </c>
      <c r="R223" s="228">
        <f>Q223*H223</f>
        <v>0</v>
      </c>
      <c r="S223" s="228">
        <v>0</v>
      </c>
      <c r="T223" s="229">
        <f>S223*H223</f>
        <v>0</v>
      </c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R223" s="230" t="s">
        <v>146</v>
      </c>
      <c r="AT223" s="230" t="s">
        <v>142</v>
      </c>
      <c r="AU223" s="230" t="s">
        <v>82</v>
      </c>
      <c r="AY223" s="16" t="s">
        <v>139</v>
      </c>
      <c r="BE223" s="231">
        <f>IF(N223="základní",J223,0)</f>
        <v>0</v>
      </c>
      <c r="BF223" s="231">
        <f>IF(N223="snížená",J223,0)</f>
        <v>0</v>
      </c>
      <c r="BG223" s="231">
        <f>IF(N223="zákl. přenesená",J223,0)</f>
        <v>0</v>
      </c>
      <c r="BH223" s="231">
        <f>IF(N223="sníž. přenesená",J223,0)</f>
        <v>0</v>
      </c>
      <c r="BI223" s="231">
        <f>IF(N223="nulová",J223,0)</f>
        <v>0</v>
      </c>
      <c r="BJ223" s="16" t="s">
        <v>80</v>
      </c>
      <c r="BK223" s="231">
        <f>ROUND(I223*H223,2)</f>
        <v>0</v>
      </c>
      <c r="BL223" s="16" t="s">
        <v>146</v>
      </c>
      <c r="BM223" s="230" t="s">
        <v>320</v>
      </c>
    </row>
    <row r="224" s="2" customFormat="1" ht="24.15" customHeight="1">
      <c r="A224" s="37"/>
      <c r="B224" s="38"/>
      <c r="C224" s="218" t="s">
        <v>322</v>
      </c>
      <c r="D224" s="218" t="s">
        <v>142</v>
      </c>
      <c r="E224" s="219" t="s">
        <v>785</v>
      </c>
      <c r="F224" s="220" t="s">
        <v>786</v>
      </c>
      <c r="G224" s="221" t="s">
        <v>149</v>
      </c>
      <c r="H224" s="222">
        <v>19</v>
      </c>
      <c r="I224" s="223"/>
      <c r="J224" s="224">
        <f>ROUND(I224*H224,2)</f>
        <v>0</v>
      </c>
      <c r="K224" s="225"/>
      <c r="L224" s="43"/>
      <c r="M224" s="226" t="s">
        <v>1</v>
      </c>
      <c r="N224" s="227" t="s">
        <v>37</v>
      </c>
      <c r="O224" s="90"/>
      <c r="P224" s="228">
        <f>O224*H224</f>
        <v>0</v>
      </c>
      <c r="Q224" s="228">
        <v>0</v>
      </c>
      <c r="R224" s="228">
        <f>Q224*H224</f>
        <v>0</v>
      </c>
      <c r="S224" s="228">
        <v>0</v>
      </c>
      <c r="T224" s="229">
        <f>S224*H224</f>
        <v>0</v>
      </c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R224" s="230" t="s">
        <v>146</v>
      </c>
      <c r="AT224" s="230" t="s">
        <v>142</v>
      </c>
      <c r="AU224" s="230" t="s">
        <v>82</v>
      </c>
      <c r="AY224" s="16" t="s">
        <v>139</v>
      </c>
      <c r="BE224" s="231">
        <f>IF(N224="základní",J224,0)</f>
        <v>0</v>
      </c>
      <c r="BF224" s="231">
        <f>IF(N224="snížená",J224,0)</f>
        <v>0</v>
      </c>
      <c r="BG224" s="231">
        <f>IF(N224="zákl. přenesená",J224,0)</f>
        <v>0</v>
      </c>
      <c r="BH224" s="231">
        <f>IF(N224="sníž. přenesená",J224,0)</f>
        <v>0</v>
      </c>
      <c r="BI224" s="231">
        <f>IF(N224="nulová",J224,0)</f>
        <v>0</v>
      </c>
      <c r="BJ224" s="16" t="s">
        <v>80</v>
      </c>
      <c r="BK224" s="231">
        <f>ROUND(I224*H224,2)</f>
        <v>0</v>
      </c>
      <c r="BL224" s="16" t="s">
        <v>146</v>
      </c>
      <c r="BM224" s="230" t="s">
        <v>325</v>
      </c>
    </row>
    <row r="225" s="2" customFormat="1" ht="24.15" customHeight="1">
      <c r="A225" s="37"/>
      <c r="B225" s="38"/>
      <c r="C225" s="260" t="s">
        <v>188</v>
      </c>
      <c r="D225" s="260" t="s">
        <v>278</v>
      </c>
      <c r="E225" s="261" t="s">
        <v>787</v>
      </c>
      <c r="F225" s="262" t="s">
        <v>788</v>
      </c>
      <c r="G225" s="263" t="s">
        <v>149</v>
      </c>
      <c r="H225" s="264">
        <v>5</v>
      </c>
      <c r="I225" s="265"/>
      <c r="J225" s="266">
        <f>ROUND(I225*H225,2)</f>
        <v>0</v>
      </c>
      <c r="K225" s="267"/>
      <c r="L225" s="268"/>
      <c r="M225" s="269" t="s">
        <v>1</v>
      </c>
      <c r="N225" s="270" t="s">
        <v>37</v>
      </c>
      <c r="O225" s="90"/>
      <c r="P225" s="228">
        <f>O225*H225</f>
        <v>0</v>
      </c>
      <c r="Q225" s="228">
        <v>0</v>
      </c>
      <c r="R225" s="228">
        <f>Q225*H225</f>
        <v>0</v>
      </c>
      <c r="S225" s="228">
        <v>0</v>
      </c>
      <c r="T225" s="229">
        <f>S225*H225</f>
        <v>0</v>
      </c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R225" s="230" t="s">
        <v>159</v>
      </c>
      <c r="AT225" s="230" t="s">
        <v>278</v>
      </c>
      <c r="AU225" s="230" t="s">
        <v>82</v>
      </c>
      <c r="AY225" s="16" t="s">
        <v>139</v>
      </c>
      <c r="BE225" s="231">
        <f>IF(N225="základní",J225,0)</f>
        <v>0</v>
      </c>
      <c r="BF225" s="231">
        <f>IF(N225="snížená",J225,0)</f>
        <v>0</v>
      </c>
      <c r="BG225" s="231">
        <f>IF(N225="zákl. přenesená",J225,0)</f>
        <v>0</v>
      </c>
      <c r="BH225" s="231">
        <f>IF(N225="sníž. přenesená",J225,0)</f>
        <v>0</v>
      </c>
      <c r="BI225" s="231">
        <f>IF(N225="nulová",J225,0)</f>
        <v>0</v>
      </c>
      <c r="BJ225" s="16" t="s">
        <v>80</v>
      </c>
      <c r="BK225" s="231">
        <f>ROUND(I225*H225,2)</f>
        <v>0</v>
      </c>
      <c r="BL225" s="16" t="s">
        <v>146</v>
      </c>
      <c r="BM225" s="230" t="s">
        <v>329</v>
      </c>
    </row>
    <row r="226" s="2" customFormat="1" ht="24.15" customHeight="1">
      <c r="A226" s="37"/>
      <c r="B226" s="38"/>
      <c r="C226" s="260" t="s">
        <v>331</v>
      </c>
      <c r="D226" s="260" t="s">
        <v>278</v>
      </c>
      <c r="E226" s="261" t="s">
        <v>789</v>
      </c>
      <c r="F226" s="262" t="s">
        <v>790</v>
      </c>
      <c r="G226" s="263" t="s">
        <v>149</v>
      </c>
      <c r="H226" s="264">
        <v>9</v>
      </c>
      <c r="I226" s="265"/>
      <c r="J226" s="266">
        <f>ROUND(I226*H226,2)</f>
        <v>0</v>
      </c>
      <c r="K226" s="267"/>
      <c r="L226" s="268"/>
      <c r="M226" s="269" t="s">
        <v>1</v>
      </c>
      <c r="N226" s="270" t="s">
        <v>37</v>
      </c>
      <c r="O226" s="90"/>
      <c r="P226" s="228">
        <f>O226*H226</f>
        <v>0</v>
      </c>
      <c r="Q226" s="228">
        <v>0</v>
      </c>
      <c r="R226" s="228">
        <f>Q226*H226</f>
        <v>0</v>
      </c>
      <c r="S226" s="228">
        <v>0</v>
      </c>
      <c r="T226" s="229">
        <f>S226*H226</f>
        <v>0</v>
      </c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R226" s="230" t="s">
        <v>159</v>
      </c>
      <c r="AT226" s="230" t="s">
        <v>278</v>
      </c>
      <c r="AU226" s="230" t="s">
        <v>82</v>
      </c>
      <c r="AY226" s="16" t="s">
        <v>139</v>
      </c>
      <c r="BE226" s="231">
        <f>IF(N226="základní",J226,0)</f>
        <v>0</v>
      </c>
      <c r="BF226" s="231">
        <f>IF(N226="snížená",J226,0)</f>
        <v>0</v>
      </c>
      <c r="BG226" s="231">
        <f>IF(N226="zákl. přenesená",J226,0)</f>
        <v>0</v>
      </c>
      <c r="BH226" s="231">
        <f>IF(N226="sníž. přenesená",J226,0)</f>
        <v>0</v>
      </c>
      <c r="BI226" s="231">
        <f>IF(N226="nulová",J226,0)</f>
        <v>0</v>
      </c>
      <c r="BJ226" s="16" t="s">
        <v>80</v>
      </c>
      <c r="BK226" s="231">
        <f>ROUND(I226*H226,2)</f>
        <v>0</v>
      </c>
      <c r="BL226" s="16" t="s">
        <v>146</v>
      </c>
      <c r="BM226" s="230" t="s">
        <v>334</v>
      </c>
    </row>
    <row r="227" s="2" customFormat="1" ht="24.15" customHeight="1">
      <c r="A227" s="37"/>
      <c r="B227" s="38"/>
      <c r="C227" s="260" t="s">
        <v>192</v>
      </c>
      <c r="D227" s="260" t="s">
        <v>278</v>
      </c>
      <c r="E227" s="261" t="s">
        <v>791</v>
      </c>
      <c r="F227" s="262" t="s">
        <v>792</v>
      </c>
      <c r="G227" s="263" t="s">
        <v>149</v>
      </c>
      <c r="H227" s="264">
        <v>3</v>
      </c>
      <c r="I227" s="265"/>
      <c r="J227" s="266">
        <f>ROUND(I227*H227,2)</f>
        <v>0</v>
      </c>
      <c r="K227" s="267"/>
      <c r="L227" s="268"/>
      <c r="M227" s="269" t="s">
        <v>1</v>
      </c>
      <c r="N227" s="270" t="s">
        <v>37</v>
      </c>
      <c r="O227" s="90"/>
      <c r="P227" s="228">
        <f>O227*H227</f>
        <v>0</v>
      </c>
      <c r="Q227" s="228">
        <v>0</v>
      </c>
      <c r="R227" s="228">
        <f>Q227*H227</f>
        <v>0</v>
      </c>
      <c r="S227" s="228">
        <v>0</v>
      </c>
      <c r="T227" s="229">
        <f>S227*H227</f>
        <v>0</v>
      </c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R227" s="230" t="s">
        <v>159</v>
      </c>
      <c r="AT227" s="230" t="s">
        <v>278</v>
      </c>
      <c r="AU227" s="230" t="s">
        <v>82</v>
      </c>
      <c r="AY227" s="16" t="s">
        <v>139</v>
      </c>
      <c r="BE227" s="231">
        <f>IF(N227="základní",J227,0)</f>
        <v>0</v>
      </c>
      <c r="BF227" s="231">
        <f>IF(N227="snížená",J227,0)</f>
        <v>0</v>
      </c>
      <c r="BG227" s="231">
        <f>IF(N227="zákl. přenesená",J227,0)</f>
        <v>0</v>
      </c>
      <c r="BH227" s="231">
        <f>IF(N227="sníž. přenesená",J227,0)</f>
        <v>0</v>
      </c>
      <c r="BI227" s="231">
        <f>IF(N227="nulová",J227,0)</f>
        <v>0</v>
      </c>
      <c r="BJ227" s="16" t="s">
        <v>80</v>
      </c>
      <c r="BK227" s="231">
        <f>ROUND(I227*H227,2)</f>
        <v>0</v>
      </c>
      <c r="BL227" s="16" t="s">
        <v>146</v>
      </c>
      <c r="BM227" s="230" t="s">
        <v>338</v>
      </c>
    </row>
    <row r="228" s="2" customFormat="1" ht="24.15" customHeight="1">
      <c r="A228" s="37"/>
      <c r="B228" s="38"/>
      <c r="C228" s="260" t="s">
        <v>341</v>
      </c>
      <c r="D228" s="260" t="s">
        <v>278</v>
      </c>
      <c r="E228" s="261" t="s">
        <v>793</v>
      </c>
      <c r="F228" s="262" t="s">
        <v>794</v>
      </c>
      <c r="G228" s="263" t="s">
        <v>149</v>
      </c>
      <c r="H228" s="264">
        <v>2</v>
      </c>
      <c r="I228" s="265"/>
      <c r="J228" s="266">
        <f>ROUND(I228*H228,2)</f>
        <v>0</v>
      </c>
      <c r="K228" s="267"/>
      <c r="L228" s="268"/>
      <c r="M228" s="269" t="s">
        <v>1</v>
      </c>
      <c r="N228" s="270" t="s">
        <v>37</v>
      </c>
      <c r="O228" s="90"/>
      <c r="P228" s="228">
        <f>O228*H228</f>
        <v>0</v>
      </c>
      <c r="Q228" s="228">
        <v>0</v>
      </c>
      <c r="R228" s="228">
        <f>Q228*H228</f>
        <v>0</v>
      </c>
      <c r="S228" s="228">
        <v>0</v>
      </c>
      <c r="T228" s="229">
        <f>S228*H228</f>
        <v>0</v>
      </c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R228" s="230" t="s">
        <v>159</v>
      </c>
      <c r="AT228" s="230" t="s">
        <v>278</v>
      </c>
      <c r="AU228" s="230" t="s">
        <v>82</v>
      </c>
      <c r="AY228" s="16" t="s">
        <v>139</v>
      </c>
      <c r="BE228" s="231">
        <f>IF(N228="základní",J228,0)</f>
        <v>0</v>
      </c>
      <c r="BF228" s="231">
        <f>IF(N228="snížená",J228,0)</f>
        <v>0</v>
      </c>
      <c r="BG228" s="231">
        <f>IF(N228="zákl. přenesená",J228,0)</f>
        <v>0</v>
      </c>
      <c r="BH228" s="231">
        <f>IF(N228="sníž. přenesená",J228,0)</f>
        <v>0</v>
      </c>
      <c r="BI228" s="231">
        <f>IF(N228="nulová",J228,0)</f>
        <v>0</v>
      </c>
      <c r="BJ228" s="16" t="s">
        <v>80</v>
      </c>
      <c r="BK228" s="231">
        <f>ROUND(I228*H228,2)</f>
        <v>0</v>
      </c>
      <c r="BL228" s="16" t="s">
        <v>146</v>
      </c>
      <c r="BM228" s="230" t="s">
        <v>344</v>
      </c>
    </row>
    <row r="229" s="2" customFormat="1" ht="33" customHeight="1">
      <c r="A229" s="37"/>
      <c r="B229" s="38"/>
      <c r="C229" s="218" t="s">
        <v>196</v>
      </c>
      <c r="D229" s="218" t="s">
        <v>142</v>
      </c>
      <c r="E229" s="219" t="s">
        <v>795</v>
      </c>
      <c r="F229" s="220" t="s">
        <v>796</v>
      </c>
      <c r="G229" s="221" t="s">
        <v>149</v>
      </c>
      <c r="H229" s="222">
        <v>2</v>
      </c>
      <c r="I229" s="223"/>
      <c r="J229" s="224">
        <f>ROUND(I229*H229,2)</f>
        <v>0</v>
      </c>
      <c r="K229" s="225"/>
      <c r="L229" s="43"/>
      <c r="M229" s="226" t="s">
        <v>1</v>
      </c>
      <c r="N229" s="227" t="s">
        <v>37</v>
      </c>
      <c r="O229" s="90"/>
      <c r="P229" s="228">
        <f>O229*H229</f>
        <v>0</v>
      </c>
      <c r="Q229" s="228">
        <v>0</v>
      </c>
      <c r="R229" s="228">
        <f>Q229*H229</f>
        <v>0</v>
      </c>
      <c r="S229" s="228">
        <v>0</v>
      </c>
      <c r="T229" s="229">
        <f>S229*H229</f>
        <v>0</v>
      </c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R229" s="230" t="s">
        <v>146</v>
      </c>
      <c r="AT229" s="230" t="s">
        <v>142</v>
      </c>
      <c r="AU229" s="230" t="s">
        <v>82</v>
      </c>
      <c r="AY229" s="16" t="s">
        <v>139</v>
      </c>
      <c r="BE229" s="231">
        <f>IF(N229="základní",J229,0)</f>
        <v>0</v>
      </c>
      <c r="BF229" s="231">
        <f>IF(N229="snížená",J229,0)</f>
        <v>0</v>
      </c>
      <c r="BG229" s="231">
        <f>IF(N229="zákl. přenesená",J229,0)</f>
        <v>0</v>
      </c>
      <c r="BH229" s="231">
        <f>IF(N229="sníž. přenesená",J229,0)</f>
        <v>0</v>
      </c>
      <c r="BI229" s="231">
        <f>IF(N229="nulová",J229,0)</f>
        <v>0</v>
      </c>
      <c r="BJ229" s="16" t="s">
        <v>80</v>
      </c>
      <c r="BK229" s="231">
        <f>ROUND(I229*H229,2)</f>
        <v>0</v>
      </c>
      <c r="BL229" s="16" t="s">
        <v>146</v>
      </c>
      <c r="BM229" s="230" t="s">
        <v>347</v>
      </c>
    </row>
    <row r="230" s="2" customFormat="1" ht="24.15" customHeight="1">
      <c r="A230" s="37"/>
      <c r="B230" s="38"/>
      <c r="C230" s="260" t="s">
        <v>348</v>
      </c>
      <c r="D230" s="260" t="s">
        <v>278</v>
      </c>
      <c r="E230" s="261" t="s">
        <v>797</v>
      </c>
      <c r="F230" s="262" t="s">
        <v>798</v>
      </c>
      <c r="G230" s="263" t="s">
        <v>149</v>
      </c>
      <c r="H230" s="264">
        <v>2</v>
      </c>
      <c r="I230" s="265"/>
      <c r="J230" s="266">
        <f>ROUND(I230*H230,2)</f>
        <v>0</v>
      </c>
      <c r="K230" s="267"/>
      <c r="L230" s="268"/>
      <c r="M230" s="269" t="s">
        <v>1</v>
      </c>
      <c r="N230" s="270" t="s">
        <v>37</v>
      </c>
      <c r="O230" s="90"/>
      <c r="P230" s="228">
        <f>O230*H230</f>
        <v>0</v>
      </c>
      <c r="Q230" s="228">
        <v>0</v>
      </c>
      <c r="R230" s="228">
        <f>Q230*H230</f>
        <v>0</v>
      </c>
      <c r="S230" s="228">
        <v>0</v>
      </c>
      <c r="T230" s="229">
        <f>S230*H230</f>
        <v>0</v>
      </c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R230" s="230" t="s">
        <v>159</v>
      </c>
      <c r="AT230" s="230" t="s">
        <v>278</v>
      </c>
      <c r="AU230" s="230" t="s">
        <v>82</v>
      </c>
      <c r="AY230" s="16" t="s">
        <v>139</v>
      </c>
      <c r="BE230" s="231">
        <f>IF(N230="základní",J230,0)</f>
        <v>0</v>
      </c>
      <c r="BF230" s="231">
        <f>IF(N230="snížená",J230,0)</f>
        <v>0</v>
      </c>
      <c r="BG230" s="231">
        <f>IF(N230="zákl. přenesená",J230,0)</f>
        <v>0</v>
      </c>
      <c r="BH230" s="231">
        <f>IF(N230="sníž. přenesená",J230,0)</f>
        <v>0</v>
      </c>
      <c r="BI230" s="231">
        <f>IF(N230="nulová",J230,0)</f>
        <v>0</v>
      </c>
      <c r="BJ230" s="16" t="s">
        <v>80</v>
      </c>
      <c r="BK230" s="231">
        <f>ROUND(I230*H230,2)</f>
        <v>0</v>
      </c>
      <c r="BL230" s="16" t="s">
        <v>146</v>
      </c>
      <c r="BM230" s="230" t="s">
        <v>351</v>
      </c>
    </row>
    <row r="231" s="2" customFormat="1" ht="33" customHeight="1">
      <c r="A231" s="37"/>
      <c r="B231" s="38"/>
      <c r="C231" s="218" t="s">
        <v>276</v>
      </c>
      <c r="D231" s="218" t="s">
        <v>142</v>
      </c>
      <c r="E231" s="219" t="s">
        <v>799</v>
      </c>
      <c r="F231" s="220" t="s">
        <v>800</v>
      </c>
      <c r="G231" s="221" t="s">
        <v>244</v>
      </c>
      <c r="H231" s="222">
        <v>5.6970000000000001</v>
      </c>
      <c r="I231" s="223"/>
      <c r="J231" s="224">
        <f>ROUND(I231*H231,2)</f>
        <v>0</v>
      </c>
      <c r="K231" s="225"/>
      <c r="L231" s="43"/>
      <c r="M231" s="226" t="s">
        <v>1</v>
      </c>
      <c r="N231" s="227" t="s">
        <v>37</v>
      </c>
      <c r="O231" s="90"/>
      <c r="P231" s="228">
        <f>O231*H231</f>
        <v>0</v>
      </c>
      <c r="Q231" s="228">
        <v>0</v>
      </c>
      <c r="R231" s="228">
        <f>Q231*H231</f>
        <v>0</v>
      </c>
      <c r="S231" s="228">
        <v>0</v>
      </c>
      <c r="T231" s="229">
        <f>S231*H231</f>
        <v>0</v>
      </c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R231" s="230" t="s">
        <v>146</v>
      </c>
      <c r="AT231" s="230" t="s">
        <v>142</v>
      </c>
      <c r="AU231" s="230" t="s">
        <v>82</v>
      </c>
      <c r="AY231" s="16" t="s">
        <v>139</v>
      </c>
      <c r="BE231" s="231">
        <f>IF(N231="základní",J231,0)</f>
        <v>0</v>
      </c>
      <c r="BF231" s="231">
        <f>IF(N231="snížená",J231,0)</f>
        <v>0</v>
      </c>
      <c r="BG231" s="231">
        <f>IF(N231="zákl. přenesená",J231,0)</f>
        <v>0</v>
      </c>
      <c r="BH231" s="231">
        <f>IF(N231="sníž. přenesená",J231,0)</f>
        <v>0</v>
      </c>
      <c r="BI231" s="231">
        <f>IF(N231="nulová",J231,0)</f>
        <v>0</v>
      </c>
      <c r="BJ231" s="16" t="s">
        <v>80</v>
      </c>
      <c r="BK231" s="231">
        <f>ROUND(I231*H231,2)</f>
        <v>0</v>
      </c>
      <c r="BL231" s="16" t="s">
        <v>146</v>
      </c>
      <c r="BM231" s="230" t="s">
        <v>365</v>
      </c>
    </row>
    <row r="232" s="13" customFormat="1">
      <c r="A232" s="13"/>
      <c r="B232" s="237"/>
      <c r="C232" s="238"/>
      <c r="D232" s="239" t="s">
        <v>214</v>
      </c>
      <c r="E232" s="240" t="s">
        <v>1</v>
      </c>
      <c r="F232" s="241" t="s">
        <v>801</v>
      </c>
      <c r="G232" s="238"/>
      <c r="H232" s="242">
        <v>5.2515000000000001</v>
      </c>
      <c r="I232" s="243"/>
      <c r="J232" s="238"/>
      <c r="K232" s="238"/>
      <c r="L232" s="244"/>
      <c r="M232" s="245"/>
      <c r="N232" s="246"/>
      <c r="O232" s="246"/>
      <c r="P232" s="246"/>
      <c r="Q232" s="246"/>
      <c r="R232" s="246"/>
      <c r="S232" s="246"/>
      <c r="T232" s="247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48" t="s">
        <v>214</v>
      </c>
      <c r="AU232" s="248" t="s">
        <v>82</v>
      </c>
      <c r="AV232" s="13" t="s">
        <v>82</v>
      </c>
      <c r="AW232" s="13" t="s">
        <v>216</v>
      </c>
      <c r="AX232" s="13" t="s">
        <v>72</v>
      </c>
      <c r="AY232" s="248" t="s">
        <v>139</v>
      </c>
    </row>
    <row r="233" s="13" customFormat="1">
      <c r="A233" s="13"/>
      <c r="B233" s="237"/>
      <c r="C233" s="238"/>
      <c r="D233" s="239" t="s">
        <v>214</v>
      </c>
      <c r="E233" s="240" t="s">
        <v>1</v>
      </c>
      <c r="F233" s="241" t="s">
        <v>802</v>
      </c>
      <c r="G233" s="238"/>
      <c r="H233" s="242">
        <v>0.44500000000000001</v>
      </c>
      <c r="I233" s="243"/>
      <c r="J233" s="238"/>
      <c r="K233" s="238"/>
      <c r="L233" s="244"/>
      <c r="M233" s="245"/>
      <c r="N233" s="246"/>
      <c r="O233" s="246"/>
      <c r="P233" s="246"/>
      <c r="Q233" s="246"/>
      <c r="R233" s="246"/>
      <c r="S233" s="246"/>
      <c r="T233" s="247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48" t="s">
        <v>214</v>
      </c>
      <c r="AU233" s="248" t="s">
        <v>82</v>
      </c>
      <c r="AV233" s="13" t="s">
        <v>82</v>
      </c>
      <c r="AW233" s="13" t="s">
        <v>216</v>
      </c>
      <c r="AX233" s="13" t="s">
        <v>72</v>
      </c>
      <c r="AY233" s="248" t="s">
        <v>139</v>
      </c>
    </row>
    <row r="234" s="14" customFormat="1">
      <c r="A234" s="14"/>
      <c r="B234" s="249"/>
      <c r="C234" s="250"/>
      <c r="D234" s="239" t="s">
        <v>214</v>
      </c>
      <c r="E234" s="251" t="s">
        <v>1</v>
      </c>
      <c r="F234" s="252" t="s">
        <v>217</v>
      </c>
      <c r="G234" s="250"/>
      <c r="H234" s="253">
        <v>5.6965000000000003</v>
      </c>
      <c r="I234" s="254"/>
      <c r="J234" s="250"/>
      <c r="K234" s="250"/>
      <c r="L234" s="255"/>
      <c r="M234" s="256"/>
      <c r="N234" s="257"/>
      <c r="O234" s="257"/>
      <c r="P234" s="257"/>
      <c r="Q234" s="257"/>
      <c r="R234" s="257"/>
      <c r="S234" s="257"/>
      <c r="T234" s="258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59" t="s">
        <v>214</v>
      </c>
      <c r="AU234" s="259" t="s">
        <v>82</v>
      </c>
      <c r="AV234" s="14" t="s">
        <v>146</v>
      </c>
      <c r="AW234" s="14" t="s">
        <v>216</v>
      </c>
      <c r="AX234" s="14" t="s">
        <v>80</v>
      </c>
      <c r="AY234" s="259" t="s">
        <v>139</v>
      </c>
    </row>
    <row r="235" s="2" customFormat="1" ht="33" customHeight="1">
      <c r="A235" s="37"/>
      <c r="B235" s="38"/>
      <c r="C235" s="218" t="s">
        <v>366</v>
      </c>
      <c r="D235" s="218" t="s">
        <v>142</v>
      </c>
      <c r="E235" s="219" t="s">
        <v>803</v>
      </c>
      <c r="F235" s="220" t="s">
        <v>804</v>
      </c>
      <c r="G235" s="221" t="s">
        <v>244</v>
      </c>
      <c r="H235" s="222">
        <v>27.888000000000002</v>
      </c>
      <c r="I235" s="223"/>
      <c r="J235" s="224">
        <f>ROUND(I235*H235,2)</f>
        <v>0</v>
      </c>
      <c r="K235" s="225"/>
      <c r="L235" s="43"/>
      <c r="M235" s="226" t="s">
        <v>1</v>
      </c>
      <c r="N235" s="227" t="s">
        <v>37</v>
      </c>
      <c r="O235" s="90"/>
      <c r="P235" s="228">
        <f>O235*H235</f>
        <v>0</v>
      </c>
      <c r="Q235" s="228">
        <v>0</v>
      </c>
      <c r="R235" s="228">
        <f>Q235*H235</f>
        <v>0</v>
      </c>
      <c r="S235" s="228">
        <v>0</v>
      </c>
      <c r="T235" s="229">
        <f>S235*H235</f>
        <v>0</v>
      </c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R235" s="230" t="s">
        <v>146</v>
      </c>
      <c r="AT235" s="230" t="s">
        <v>142</v>
      </c>
      <c r="AU235" s="230" t="s">
        <v>82</v>
      </c>
      <c r="AY235" s="16" t="s">
        <v>139</v>
      </c>
      <c r="BE235" s="231">
        <f>IF(N235="základní",J235,0)</f>
        <v>0</v>
      </c>
      <c r="BF235" s="231">
        <f>IF(N235="snížená",J235,0)</f>
        <v>0</v>
      </c>
      <c r="BG235" s="231">
        <f>IF(N235="zákl. přenesená",J235,0)</f>
        <v>0</v>
      </c>
      <c r="BH235" s="231">
        <f>IF(N235="sníž. přenesená",J235,0)</f>
        <v>0</v>
      </c>
      <c r="BI235" s="231">
        <f>IF(N235="nulová",J235,0)</f>
        <v>0</v>
      </c>
      <c r="BJ235" s="16" t="s">
        <v>80</v>
      </c>
      <c r="BK235" s="231">
        <f>ROUND(I235*H235,2)</f>
        <v>0</v>
      </c>
      <c r="BL235" s="16" t="s">
        <v>146</v>
      </c>
      <c r="BM235" s="230" t="s">
        <v>369</v>
      </c>
    </row>
    <row r="236" s="13" customFormat="1">
      <c r="A236" s="13"/>
      <c r="B236" s="237"/>
      <c r="C236" s="238"/>
      <c r="D236" s="239" t="s">
        <v>214</v>
      </c>
      <c r="E236" s="240" t="s">
        <v>1</v>
      </c>
      <c r="F236" s="241" t="s">
        <v>805</v>
      </c>
      <c r="G236" s="238"/>
      <c r="H236" s="242">
        <v>12.312000000000003</v>
      </c>
      <c r="I236" s="243"/>
      <c r="J236" s="238"/>
      <c r="K236" s="238"/>
      <c r="L236" s="244"/>
      <c r="M236" s="245"/>
      <c r="N236" s="246"/>
      <c r="O236" s="246"/>
      <c r="P236" s="246"/>
      <c r="Q236" s="246"/>
      <c r="R236" s="246"/>
      <c r="S236" s="246"/>
      <c r="T236" s="247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48" t="s">
        <v>214</v>
      </c>
      <c r="AU236" s="248" t="s">
        <v>82</v>
      </c>
      <c r="AV236" s="13" t="s">
        <v>82</v>
      </c>
      <c r="AW236" s="13" t="s">
        <v>216</v>
      </c>
      <c r="AX236" s="13" t="s">
        <v>72</v>
      </c>
      <c r="AY236" s="248" t="s">
        <v>139</v>
      </c>
    </row>
    <row r="237" s="13" customFormat="1">
      <c r="A237" s="13"/>
      <c r="B237" s="237"/>
      <c r="C237" s="238"/>
      <c r="D237" s="239" t="s">
        <v>214</v>
      </c>
      <c r="E237" s="240" t="s">
        <v>1</v>
      </c>
      <c r="F237" s="241" t="s">
        <v>806</v>
      </c>
      <c r="G237" s="238"/>
      <c r="H237" s="242">
        <v>15.576000000000002</v>
      </c>
      <c r="I237" s="243"/>
      <c r="J237" s="238"/>
      <c r="K237" s="238"/>
      <c r="L237" s="244"/>
      <c r="M237" s="245"/>
      <c r="N237" s="246"/>
      <c r="O237" s="246"/>
      <c r="P237" s="246"/>
      <c r="Q237" s="246"/>
      <c r="R237" s="246"/>
      <c r="S237" s="246"/>
      <c r="T237" s="247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48" t="s">
        <v>214</v>
      </c>
      <c r="AU237" s="248" t="s">
        <v>82</v>
      </c>
      <c r="AV237" s="13" t="s">
        <v>82</v>
      </c>
      <c r="AW237" s="13" t="s">
        <v>216</v>
      </c>
      <c r="AX237" s="13" t="s">
        <v>72</v>
      </c>
      <c r="AY237" s="248" t="s">
        <v>139</v>
      </c>
    </row>
    <row r="238" s="14" customFormat="1">
      <c r="A238" s="14"/>
      <c r="B238" s="249"/>
      <c r="C238" s="250"/>
      <c r="D238" s="239" t="s">
        <v>214</v>
      </c>
      <c r="E238" s="251" t="s">
        <v>1</v>
      </c>
      <c r="F238" s="252" t="s">
        <v>217</v>
      </c>
      <c r="G238" s="250"/>
      <c r="H238" s="253">
        <v>27.888000000000005</v>
      </c>
      <c r="I238" s="254"/>
      <c r="J238" s="250"/>
      <c r="K238" s="250"/>
      <c r="L238" s="255"/>
      <c r="M238" s="256"/>
      <c r="N238" s="257"/>
      <c r="O238" s="257"/>
      <c r="P238" s="257"/>
      <c r="Q238" s="257"/>
      <c r="R238" s="257"/>
      <c r="S238" s="257"/>
      <c r="T238" s="258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59" t="s">
        <v>214</v>
      </c>
      <c r="AU238" s="259" t="s">
        <v>82</v>
      </c>
      <c r="AV238" s="14" t="s">
        <v>146</v>
      </c>
      <c r="AW238" s="14" t="s">
        <v>216</v>
      </c>
      <c r="AX238" s="14" t="s">
        <v>80</v>
      </c>
      <c r="AY238" s="259" t="s">
        <v>139</v>
      </c>
    </row>
    <row r="239" s="2" customFormat="1" ht="33" customHeight="1">
      <c r="A239" s="37"/>
      <c r="B239" s="38"/>
      <c r="C239" s="218" t="s">
        <v>281</v>
      </c>
      <c r="D239" s="218" t="s">
        <v>142</v>
      </c>
      <c r="E239" s="219" t="s">
        <v>807</v>
      </c>
      <c r="F239" s="220" t="s">
        <v>808</v>
      </c>
      <c r="G239" s="221" t="s">
        <v>213</v>
      </c>
      <c r="H239" s="222">
        <v>36.409999999999997</v>
      </c>
      <c r="I239" s="223"/>
      <c r="J239" s="224">
        <f>ROUND(I239*H239,2)</f>
        <v>0</v>
      </c>
      <c r="K239" s="225"/>
      <c r="L239" s="43"/>
      <c r="M239" s="226" t="s">
        <v>1</v>
      </c>
      <c r="N239" s="227" t="s">
        <v>37</v>
      </c>
      <c r="O239" s="90"/>
      <c r="P239" s="228">
        <f>O239*H239</f>
        <v>0</v>
      </c>
      <c r="Q239" s="228">
        <v>0</v>
      </c>
      <c r="R239" s="228">
        <f>Q239*H239</f>
        <v>0</v>
      </c>
      <c r="S239" s="228">
        <v>0</v>
      </c>
      <c r="T239" s="229">
        <f>S239*H239</f>
        <v>0</v>
      </c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R239" s="230" t="s">
        <v>146</v>
      </c>
      <c r="AT239" s="230" t="s">
        <v>142</v>
      </c>
      <c r="AU239" s="230" t="s">
        <v>82</v>
      </c>
      <c r="AY239" s="16" t="s">
        <v>139</v>
      </c>
      <c r="BE239" s="231">
        <f>IF(N239="základní",J239,0)</f>
        <v>0</v>
      </c>
      <c r="BF239" s="231">
        <f>IF(N239="snížená",J239,0)</f>
        <v>0</v>
      </c>
      <c r="BG239" s="231">
        <f>IF(N239="zákl. přenesená",J239,0)</f>
        <v>0</v>
      </c>
      <c r="BH239" s="231">
        <f>IF(N239="sníž. přenesená",J239,0)</f>
        <v>0</v>
      </c>
      <c r="BI239" s="231">
        <f>IF(N239="nulová",J239,0)</f>
        <v>0</v>
      </c>
      <c r="BJ239" s="16" t="s">
        <v>80</v>
      </c>
      <c r="BK239" s="231">
        <f>ROUND(I239*H239,2)</f>
        <v>0</v>
      </c>
      <c r="BL239" s="16" t="s">
        <v>146</v>
      </c>
      <c r="BM239" s="230" t="s">
        <v>372</v>
      </c>
    </row>
    <row r="240" s="13" customFormat="1">
      <c r="A240" s="13"/>
      <c r="B240" s="237"/>
      <c r="C240" s="238"/>
      <c r="D240" s="239" t="s">
        <v>214</v>
      </c>
      <c r="E240" s="240" t="s">
        <v>1</v>
      </c>
      <c r="F240" s="241" t="s">
        <v>809</v>
      </c>
      <c r="G240" s="238"/>
      <c r="H240" s="242">
        <v>16.960000000000001</v>
      </c>
      <c r="I240" s="243"/>
      <c r="J240" s="238"/>
      <c r="K240" s="238"/>
      <c r="L240" s="244"/>
      <c r="M240" s="245"/>
      <c r="N240" s="246"/>
      <c r="O240" s="246"/>
      <c r="P240" s="246"/>
      <c r="Q240" s="246"/>
      <c r="R240" s="246"/>
      <c r="S240" s="246"/>
      <c r="T240" s="247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48" t="s">
        <v>214</v>
      </c>
      <c r="AU240" s="248" t="s">
        <v>82</v>
      </c>
      <c r="AV240" s="13" t="s">
        <v>82</v>
      </c>
      <c r="AW240" s="13" t="s">
        <v>216</v>
      </c>
      <c r="AX240" s="13" t="s">
        <v>72</v>
      </c>
      <c r="AY240" s="248" t="s">
        <v>139</v>
      </c>
    </row>
    <row r="241" s="13" customFormat="1">
      <c r="A241" s="13"/>
      <c r="B241" s="237"/>
      <c r="C241" s="238"/>
      <c r="D241" s="239" t="s">
        <v>214</v>
      </c>
      <c r="E241" s="240" t="s">
        <v>1</v>
      </c>
      <c r="F241" s="241" t="s">
        <v>810</v>
      </c>
      <c r="G241" s="238"/>
      <c r="H241" s="242">
        <v>8.4000000000000004</v>
      </c>
      <c r="I241" s="243"/>
      <c r="J241" s="238"/>
      <c r="K241" s="238"/>
      <c r="L241" s="244"/>
      <c r="M241" s="245"/>
      <c r="N241" s="246"/>
      <c r="O241" s="246"/>
      <c r="P241" s="246"/>
      <c r="Q241" s="246"/>
      <c r="R241" s="246"/>
      <c r="S241" s="246"/>
      <c r="T241" s="247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48" t="s">
        <v>214</v>
      </c>
      <c r="AU241" s="248" t="s">
        <v>82</v>
      </c>
      <c r="AV241" s="13" t="s">
        <v>82</v>
      </c>
      <c r="AW241" s="13" t="s">
        <v>216</v>
      </c>
      <c r="AX241" s="13" t="s">
        <v>72</v>
      </c>
      <c r="AY241" s="248" t="s">
        <v>139</v>
      </c>
    </row>
    <row r="242" s="13" customFormat="1">
      <c r="A242" s="13"/>
      <c r="B242" s="237"/>
      <c r="C242" s="238"/>
      <c r="D242" s="239" t="s">
        <v>214</v>
      </c>
      <c r="E242" s="240" t="s">
        <v>1</v>
      </c>
      <c r="F242" s="241" t="s">
        <v>811</v>
      </c>
      <c r="G242" s="238"/>
      <c r="H242" s="242">
        <v>11.050000000000001</v>
      </c>
      <c r="I242" s="243"/>
      <c r="J242" s="238"/>
      <c r="K242" s="238"/>
      <c r="L242" s="244"/>
      <c r="M242" s="245"/>
      <c r="N242" s="246"/>
      <c r="O242" s="246"/>
      <c r="P242" s="246"/>
      <c r="Q242" s="246"/>
      <c r="R242" s="246"/>
      <c r="S242" s="246"/>
      <c r="T242" s="247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48" t="s">
        <v>214</v>
      </c>
      <c r="AU242" s="248" t="s">
        <v>82</v>
      </c>
      <c r="AV242" s="13" t="s">
        <v>82</v>
      </c>
      <c r="AW242" s="13" t="s">
        <v>216</v>
      </c>
      <c r="AX242" s="13" t="s">
        <v>72</v>
      </c>
      <c r="AY242" s="248" t="s">
        <v>139</v>
      </c>
    </row>
    <row r="243" s="14" customFormat="1">
      <c r="A243" s="14"/>
      <c r="B243" s="249"/>
      <c r="C243" s="250"/>
      <c r="D243" s="239" t="s">
        <v>214</v>
      </c>
      <c r="E243" s="251" t="s">
        <v>1</v>
      </c>
      <c r="F243" s="252" t="s">
        <v>217</v>
      </c>
      <c r="G243" s="250"/>
      <c r="H243" s="253">
        <v>36.409999999999997</v>
      </c>
      <c r="I243" s="254"/>
      <c r="J243" s="250"/>
      <c r="K243" s="250"/>
      <c r="L243" s="255"/>
      <c r="M243" s="256"/>
      <c r="N243" s="257"/>
      <c r="O243" s="257"/>
      <c r="P243" s="257"/>
      <c r="Q243" s="257"/>
      <c r="R243" s="257"/>
      <c r="S243" s="257"/>
      <c r="T243" s="258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59" t="s">
        <v>214</v>
      </c>
      <c r="AU243" s="259" t="s">
        <v>82</v>
      </c>
      <c r="AV243" s="14" t="s">
        <v>146</v>
      </c>
      <c r="AW243" s="14" t="s">
        <v>216</v>
      </c>
      <c r="AX243" s="14" t="s">
        <v>80</v>
      </c>
      <c r="AY243" s="259" t="s">
        <v>139</v>
      </c>
    </row>
    <row r="244" s="2" customFormat="1" ht="37.8" customHeight="1">
      <c r="A244" s="37"/>
      <c r="B244" s="38"/>
      <c r="C244" s="218" t="s">
        <v>374</v>
      </c>
      <c r="D244" s="218" t="s">
        <v>142</v>
      </c>
      <c r="E244" s="219" t="s">
        <v>812</v>
      </c>
      <c r="F244" s="220" t="s">
        <v>813</v>
      </c>
      <c r="G244" s="221" t="s">
        <v>213</v>
      </c>
      <c r="H244" s="222">
        <v>36.409999999999997</v>
      </c>
      <c r="I244" s="223"/>
      <c r="J244" s="224">
        <f>ROUND(I244*H244,2)</f>
        <v>0</v>
      </c>
      <c r="K244" s="225"/>
      <c r="L244" s="43"/>
      <c r="M244" s="226" t="s">
        <v>1</v>
      </c>
      <c r="N244" s="227" t="s">
        <v>37</v>
      </c>
      <c r="O244" s="90"/>
      <c r="P244" s="228">
        <f>O244*H244</f>
        <v>0</v>
      </c>
      <c r="Q244" s="228">
        <v>0</v>
      </c>
      <c r="R244" s="228">
        <f>Q244*H244</f>
        <v>0</v>
      </c>
      <c r="S244" s="228">
        <v>0</v>
      </c>
      <c r="T244" s="229">
        <f>S244*H244</f>
        <v>0</v>
      </c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R244" s="230" t="s">
        <v>146</v>
      </c>
      <c r="AT244" s="230" t="s">
        <v>142</v>
      </c>
      <c r="AU244" s="230" t="s">
        <v>82</v>
      </c>
      <c r="AY244" s="16" t="s">
        <v>139</v>
      </c>
      <c r="BE244" s="231">
        <f>IF(N244="základní",J244,0)</f>
        <v>0</v>
      </c>
      <c r="BF244" s="231">
        <f>IF(N244="snížená",J244,0)</f>
        <v>0</v>
      </c>
      <c r="BG244" s="231">
        <f>IF(N244="zákl. přenesená",J244,0)</f>
        <v>0</v>
      </c>
      <c r="BH244" s="231">
        <f>IF(N244="sníž. přenesená",J244,0)</f>
        <v>0</v>
      </c>
      <c r="BI244" s="231">
        <f>IF(N244="nulová",J244,0)</f>
        <v>0</v>
      </c>
      <c r="BJ244" s="16" t="s">
        <v>80</v>
      </c>
      <c r="BK244" s="231">
        <f>ROUND(I244*H244,2)</f>
        <v>0</v>
      </c>
      <c r="BL244" s="16" t="s">
        <v>146</v>
      </c>
      <c r="BM244" s="230" t="s">
        <v>377</v>
      </c>
    </row>
    <row r="245" s="2" customFormat="1" ht="24.15" customHeight="1">
      <c r="A245" s="37"/>
      <c r="B245" s="38"/>
      <c r="C245" s="218" t="s">
        <v>285</v>
      </c>
      <c r="D245" s="218" t="s">
        <v>142</v>
      </c>
      <c r="E245" s="219" t="s">
        <v>814</v>
      </c>
      <c r="F245" s="220" t="s">
        <v>815</v>
      </c>
      <c r="G245" s="221" t="s">
        <v>270</v>
      </c>
      <c r="H245" s="222">
        <v>1.2410000000000001</v>
      </c>
      <c r="I245" s="223"/>
      <c r="J245" s="224">
        <f>ROUND(I245*H245,2)</f>
        <v>0</v>
      </c>
      <c r="K245" s="225"/>
      <c r="L245" s="43"/>
      <c r="M245" s="226" t="s">
        <v>1</v>
      </c>
      <c r="N245" s="227" t="s">
        <v>37</v>
      </c>
      <c r="O245" s="90"/>
      <c r="P245" s="228">
        <f>O245*H245</f>
        <v>0</v>
      </c>
      <c r="Q245" s="228">
        <v>0</v>
      </c>
      <c r="R245" s="228">
        <f>Q245*H245</f>
        <v>0</v>
      </c>
      <c r="S245" s="228">
        <v>0</v>
      </c>
      <c r="T245" s="229">
        <f>S245*H245</f>
        <v>0</v>
      </c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R245" s="230" t="s">
        <v>146</v>
      </c>
      <c r="AT245" s="230" t="s">
        <v>142</v>
      </c>
      <c r="AU245" s="230" t="s">
        <v>82</v>
      </c>
      <c r="AY245" s="16" t="s">
        <v>139</v>
      </c>
      <c r="BE245" s="231">
        <f>IF(N245="základní",J245,0)</f>
        <v>0</v>
      </c>
      <c r="BF245" s="231">
        <f>IF(N245="snížená",J245,0)</f>
        <v>0</v>
      </c>
      <c r="BG245" s="231">
        <f>IF(N245="zákl. přenesená",J245,0)</f>
        <v>0</v>
      </c>
      <c r="BH245" s="231">
        <f>IF(N245="sníž. přenesená",J245,0)</f>
        <v>0</v>
      </c>
      <c r="BI245" s="231">
        <f>IF(N245="nulová",J245,0)</f>
        <v>0</v>
      </c>
      <c r="BJ245" s="16" t="s">
        <v>80</v>
      </c>
      <c r="BK245" s="231">
        <f>ROUND(I245*H245,2)</f>
        <v>0</v>
      </c>
      <c r="BL245" s="16" t="s">
        <v>146</v>
      </c>
      <c r="BM245" s="230" t="s">
        <v>380</v>
      </c>
    </row>
    <row r="246" s="13" customFormat="1">
      <c r="A246" s="13"/>
      <c r="B246" s="237"/>
      <c r="C246" s="238"/>
      <c r="D246" s="239" t="s">
        <v>214</v>
      </c>
      <c r="E246" s="240" t="s">
        <v>1</v>
      </c>
      <c r="F246" s="241" t="s">
        <v>816</v>
      </c>
      <c r="G246" s="238"/>
      <c r="H246" s="242">
        <v>0.54788400000000015</v>
      </c>
      <c r="I246" s="243"/>
      <c r="J246" s="238"/>
      <c r="K246" s="238"/>
      <c r="L246" s="244"/>
      <c r="M246" s="245"/>
      <c r="N246" s="246"/>
      <c r="O246" s="246"/>
      <c r="P246" s="246"/>
      <c r="Q246" s="246"/>
      <c r="R246" s="246"/>
      <c r="S246" s="246"/>
      <c r="T246" s="247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48" t="s">
        <v>214</v>
      </c>
      <c r="AU246" s="248" t="s">
        <v>82</v>
      </c>
      <c r="AV246" s="13" t="s">
        <v>82</v>
      </c>
      <c r="AW246" s="13" t="s">
        <v>216</v>
      </c>
      <c r="AX246" s="13" t="s">
        <v>72</v>
      </c>
      <c r="AY246" s="248" t="s">
        <v>139</v>
      </c>
    </row>
    <row r="247" s="13" customFormat="1">
      <c r="A247" s="13"/>
      <c r="B247" s="237"/>
      <c r="C247" s="238"/>
      <c r="D247" s="239" t="s">
        <v>214</v>
      </c>
      <c r="E247" s="240" t="s">
        <v>1</v>
      </c>
      <c r="F247" s="241" t="s">
        <v>817</v>
      </c>
      <c r="G247" s="238"/>
      <c r="H247" s="242">
        <v>0.69313200000000008</v>
      </c>
      <c r="I247" s="243"/>
      <c r="J247" s="238"/>
      <c r="K247" s="238"/>
      <c r="L247" s="244"/>
      <c r="M247" s="245"/>
      <c r="N247" s="246"/>
      <c r="O247" s="246"/>
      <c r="P247" s="246"/>
      <c r="Q247" s="246"/>
      <c r="R247" s="246"/>
      <c r="S247" s="246"/>
      <c r="T247" s="247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48" t="s">
        <v>214</v>
      </c>
      <c r="AU247" s="248" t="s">
        <v>82</v>
      </c>
      <c r="AV247" s="13" t="s">
        <v>82</v>
      </c>
      <c r="AW247" s="13" t="s">
        <v>216</v>
      </c>
      <c r="AX247" s="13" t="s">
        <v>72</v>
      </c>
      <c r="AY247" s="248" t="s">
        <v>139</v>
      </c>
    </row>
    <row r="248" s="14" customFormat="1">
      <c r="A248" s="14"/>
      <c r="B248" s="249"/>
      <c r="C248" s="250"/>
      <c r="D248" s="239" t="s">
        <v>214</v>
      </c>
      <c r="E248" s="251" t="s">
        <v>1</v>
      </c>
      <c r="F248" s="252" t="s">
        <v>217</v>
      </c>
      <c r="G248" s="250"/>
      <c r="H248" s="253">
        <v>1.2410160000000001</v>
      </c>
      <c r="I248" s="254"/>
      <c r="J248" s="250"/>
      <c r="K248" s="250"/>
      <c r="L248" s="255"/>
      <c r="M248" s="256"/>
      <c r="N248" s="257"/>
      <c r="O248" s="257"/>
      <c r="P248" s="257"/>
      <c r="Q248" s="257"/>
      <c r="R248" s="257"/>
      <c r="S248" s="257"/>
      <c r="T248" s="258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59" t="s">
        <v>214</v>
      </c>
      <c r="AU248" s="259" t="s">
        <v>82</v>
      </c>
      <c r="AV248" s="14" t="s">
        <v>146</v>
      </c>
      <c r="AW248" s="14" t="s">
        <v>216</v>
      </c>
      <c r="AX248" s="14" t="s">
        <v>80</v>
      </c>
      <c r="AY248" s="259" t="s">
        <v>139</v>
      </c>
    </row>
    <row r="249" s="12" customFormat="1" ht="22.8" customHeight="1">
      <c r="A249" s="12"/>
      <c r="B249" s="202"/>
      <c r="C249" s="203"/>
      <c r="D249" s="204" t="s">
        <v>71</v>
      </c>
      <c r="E249" s="216" t="s">
        <v>159</v>
      </c>
      <c r="F249" s="216" t="s">
        <v>818</v>
      </c>
      <c r="G249" s="203"/>
      <c r="H249" s="203"/>
      <c r="I249" s="206"/>
      <c r="J249" s="217">
        <f>BK249</f>
        <v>0</v>
      </c>
      <c r="K249" s="203"/>
      <c r="L249" s="208"/>
      <c r="M249" s="209"/>
      <c r="N249" s="210"/>
      <c r="O249" s="210"/>
      <c r="P249" s="211">
        <f>SUM(P250:P369)</f>
        <v>0</v>
      </c>
      <c r="Q249" s="210"/>
      <c r="R249" s="211">
        <f>SUM(R250:R369)</f>
        <v>0</v>
      </c>
      <c r="S249" s="210"/>
      <c r="T249" s="212">
        <f>SUM(T250:T369)</f>
        <v>0</v>
      </c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R249" s="213" t="s">
        <v>80</v>
      </c>
      <c r="AT249" s="214" t="s">
        <v>71</v>
      </c>
      <c r="AU249" s="214" t="s">
        <v>80</v>
      </c>
      <c r="AY249" s="213" t="s">
        <v>139</v>
      </c>
      <c r="BK249" s="215">
        <f>SUM(BK250:BK369)</f>
        <v>0</v>
      </c>
    </row>
    <row r="250" s="2" customFormat="1" ht="24.15" customHeight="1">
      <c r="A250" s="37"/>
      <c r="B250" s="38"/>
      <c r="C250" s="218" t="s">
        <v>381</v>
      </c>
      <c r="D250" s="218" t="s">
        <v>142</v>
      </c>
      <c r="E250" s="219" t="s">
        <v>819</v>
      </c>
      <c r="F250" s="220" t="s">
        <v>820</v>
      </c>
      <c r="G250" s="221" t="s">
        <v>239</v>
      </c>
      <c r="H250" s="222">
        <v>376.30000000000001</v>
      </c>
      <c r="I250" s="223"/>
      <c r="J250" s="224">
        <f>ROUND(I250*H250,2)</f>
        <v>0</v>
      </c>
      <c r="K250" s="225"/>
      <c r="L250" s="43"/>
      <c r="M250" s="226" t="s">
        <v>1</v>
      </c>
      <c r="N250" s="227" t="s">
        <v>37</v>
      </c>
      <c r="O250" s="90"/>
      <c r="P250" s="228">
        <f>O250*H250</f>
        <v>0</v>
      </c>
      <c r="Q250" s="228">
        <v>0</v>
      </c>
      <c r="R250" s="228">
        <f>Q250*H250</f>
        <v>0</v>
      </c>
      <c r="S250" s="228">
        <v>0</v>
      </c>
      <c r="T250" s="229">
        <f>S250*H250</f>
        <v>0</v>
      </c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R250" s="230" t="s">
        <v>146</v>
      </c>
      <c r="AT250" s="230" t="s">
        <v>142</v>
      </c>
      <c r="AU250" s="230" t="s">
        <v>82</v>
      </c>
      <c r="AY250" s="16" t="s">
        <v>139</v>
      </c>
      <c r="BE250" s="231">
        <f>IF(N250="základní",J250,0)</f>
        <v>0</v>
      </c>
      <c r="BF250" s="231">
        <f>IF(N250="snížená",J250,0)</f>
        <v>0</v>
      </c>
      <c r="BG250" s="231">
        <f>IF(N250="zákl. přenesená",J250,0)</f>
        <v>0</v>
      </c>
      <c r="BH250" s="231">
        <f>IF(N250="sníž. přenesená",J250,0)</f>
        <v>0</v>
      </c>
      <c r="BI250" s="231">
        <f>IF(N250="nulová",J250,0)</f>
        <v>0</v>
      </c>
      <c r="BJ250" s="16" t="s">
        <v>80</v>
      </c>
      <c r="BK250" s="231">
        <f>ROUND(I250*H250,2)</f>
        <v>0</v>
      </c>
      <c r="BL250" s="16" t="s">
        <v>146</v>
      </c>
      <c r="BM250" s="230" t="s">
        <v>384</v>
      </c>
    </row>
    <row r="251" s="13" customFormat="1">
      <c r="A251" s="13"/>
      <c r="B251" s="237"/>
      <c r="C251" s="238"/>
      <c r="D251" s="239" t="s">
        <v>214</v>
      </c>
      <c r="E251" s="240" t="s">
        <v>1</v>
      </c>
      <c r="F251" s="241" t="s">
        <v>821</v>
      </c>
      <c r="G251" s="238"/>
      <c r="H251" s="242">
        <v>214.69999999999999</v>
      </c>
      <c r="I251" s="243"/>
      <c r="J251" s="238"/>
      <c r="K251" s="238"/>
      <c r="L251" s="244"/>
      <c r="M251" s="245"/>
      <c r="N251" s="246"/>
      <c r="O251" s="246"/>
      <c r="P251" s="246"/>
      <c r="Q251" s="246"/>
      <c r="R251" s="246"/>
      <c r="S251" s="246"/>
      <c r="T251" s="247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48" t="s">
        <v>214</v>
      </c>
      <c r="AU251" s="248" t="s">
        <v>82</v>
      </c>
      <c r="AV251" s="13" t="s">
        <v>82</v>
      </c>
      <c r="AW251" s="13" t="s">
        <v>216</v>
      </c>
      <c r="AX251" s="13" t="s">
        <v>72</v>
      </c>
      <c r="AY251" s="248" t="s">
        <v>139</v>
      </c>
    </row>
    <row r="252" s="13" customFormat="1">
      <c r="A252" s="13"/>
      <c r="B252" s="237"/>
      <c r="C252" s="238"/>
      <c r="D252" s="239" t="s">
        <v>214</v>
      </c>
      <c r="E252" s="240" t="s">
        <v>1</v>
      </c>
      <c r="F252" s="241" t="s">
        <v>822</v>
      </c>
      <c r="G252" s="238"/>
      <c r="H252" s="242">
        <v>161.59999999999999</v>
      </c>
      <c r="I252" s="243"/>
      <c r="J252" s="238"/>
      <c r="K252" s="238"/>
      <c r="L252" s="244"/>
      <c r="M252" s="245"/>
      <c r="N252" s="246"/>
      <c r="O252" s="246"/>
      <c r="P252" s="246"/>
      <c r="Q252" s="246"/>
      <c r="R252" s="246"/>
      <c r="S252" s="246"/>
      <c r="T252" s="247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48" t="s">
        <v>214</v>
      </c>
      <c r="AU252" s="248" t="s">
        <v>82</v>
      </c>
      <c r="AV252" s="13" t="s">
        <v>82</v>
      </c>
      <c r="AW252" s="13" t="s">
        <v>216</v>
      </c>
      <c r="AX252" s="13" t="s">
        <v>72</v>
      </c>
      <c r="AY252" s="248" t="s">
        <v>139</v>
      </c>
    </row>
    <row r="253" s="14" customFormat="1">
      <c r="A253" s="14"/>
      <c r="B253" s="249"/>
      <c r="C253" s="250"/>
      <c r="D253" s="239" t="s">
        <v>214</v>
      </c>
      <c r="E253" s="251" t="s">
        <v>1</v>
      </c>
      <c r="F253" s="252" t="s">
        <v>217</v>
      </c>
      <c r="G253" s="250"/>
      <c r="H253" s="253">
        <v>376.29999999999995</v>
      </c>
      <c r="I253" s="254"/>
      <c r="J253" s="250"/>
      <c r="K253" s="250"/>
      <c r="L253" s="255"/>
      <c r="M253" s="256"/>
      <c r="N253" s="257"/>
      <c r="O253" s="257"/>
      <c r="P253" s="257"/>
      <c r="Q253" s="257"/>
      <c r="R253" s="257"/>
      <c r="S253" s="257"/>
      <c r="T253" s="258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59" t="s">
        <v>214</v>
      </c>
      <c r="AU253" s="259" t="s">
        <v>82</v>
      </c>
      <c r="AV253" s="14" t="s">
        <v>146</v>
      </c>
      <c r="AW253" s="14" t="s">
        <v>216</v>
      </c>
      <c r="AX253" s="14" t="s">
        <v>80</v>
      </c>
      <c r="AY253" s="259" t="s">
        <v>139</v>
      </c>
    </row>
    <row r="254" s="2" customFormat="1" ht="24.15" customHeight="1">
      <c r="A254" s="37"/>
      <c r="B254" s="38"/>
      <c r="C254" s="260" t="s">
        <v>291</v>
      </c>
      <c r="D254" s="260" t="s">
        <v>278</v>
      </c>
      <c r="E254" s="261" t="s">
        <v>823</v>
      </c>
      <c r="F254" s="262" t="s">
        <v>824</v>
      </c>
      <c r="G254" s="263" t="s">
        <v>239</v>
      </c>
      <c r="H254" s="264">
        <v>387.589</v>
      </c>
      <c r="I254" s="265"/>
      <c r="J254" s="266">
        <f>ROUND(I254*H254,2)</f>
        <v>0</v>
      </c>
      <c r="K254" s="267"/>
      <c r="L254" s="268"/>
      <c r="M254" s="269" t="s">
        <v>1</v>
      </c>
      <c r="N254" s="270" t="s">
        <v>37</v>
      </c>
      <c r="O254" s="90"/>
      <c r="P254" s="228">
        <f>O254*H254</f>
        <v>0</v>
      </c>
      <c r="Q254" s="228">
        <v>0</v>
      </c>
      <c r="R254" s="228">
        <f>Q254*H254</f>
        <v>0</v>
      </c>
      <c r="S254" s="228">
        <v>0</v>
      </c>
      <c r="T254" s="229">
        <f>S254*H254</f>
        <v>0</v>
      </c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R254" s="230" t="s">
        <v>159</v>
      </c>
      <c r="AT254" s="230" t="s">
        <v>278</v>
      </c>
      <c r="AU254" s="230" t="s">
        <v>82</v>
      </c>
      <c r="AY254" s="16" t="s">
        <v>139</v>
      </c>
      <c r="BE254" s="231">
        <f>IF(N254="základní",J254,0)</f>
        <v>0</v>
      </c>
      <c r="BF254" s="231">
        <f>IF(N254="snížená",J254,0)</f>
        <v>0</v>
      </c>
      <c r="BG254" s="231">
        <f>IF(N254="zákl. přenesená",J254,0)</f>
        <v>0</v>
      </c>
      <c r="BH254" s="231">
        <f>IF(N254="sníž. přenesená",J254,0)</f>
        <v>0</v>
      </c>
      <c r="BI254" s="231">
        <f>IF(N254="nulová",J254,0)</f>
        <v>0</v>
      </c>
      <c r="BJ254" s="16" t="s">
        <v>80</v>
      </c>
      <c r="BK254" s="231">
        <f>ROUND(I254*H254,2)</f>
        <v>0</v>
      </c>
      <c r="BL254" s="16" t="s">
        <v>146</v>
      </c>
      <c r="BM254" s="230" t="s">
        <v>387</v>
      </c>
    </row>
    <row r="255" s="13" customFormat="1">
      <c r="A255" s="13"/>
      <c r="B255" s="237"/>
      <c r="C255" s="238"/>
      <c r="D255" s="239" t="s">
        <v>214</v>
      </c>
      <c r="E255" s="240" t="s">
        <v>1</v>
      </c>
      <c r="F255" s="241" t="s">
        <v>825</v>
      </c>
      <c r="G255" s="238"/>
      <c r="H255" s="242">
        <v>387.589</v>
      </c>
      <c r="I255" s="243"/>
      <c r="J255" s="238"/>
      <c r="K255" s="238"/>
      <c r="L255" s="244"/>
      <c r="M255" s="245"/>
      <c r="N255" s="246"/>
      <c r="O255" s="246"/>
      <c r="P255" s="246"/>
      <c r="Q255" s="246"/>
      <c r="R255" s="246"/>
      <c r="S255" s="246"/>
      <c r="T255" s="247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48" t="s">
        <v>214</v>
      </c>
      <c r="AU255" s="248" t="s">
        <v>82</v>
      </c>
      <c r="AV255" s="13" t="s">
        <v>82</v>
      </c>
      <c r="AW255" s="13" t="s">
        <v>216</v>
      </c>
      <c r="AX255" s="13" t="s">
        <v>72</v>
      </c>
      <c r="AY255" s="248" t="s">
        <v>139</v>
      </c>
    </row>
    <row r="256" s="14" customFormat="1">
      <c r="A256" s="14"/>
      <c r="B256" s="249"/>
      <c r="C256" s="250"/>
      <c r="D256" s="239" t="s">
        <v>214</v>
      </c>
      <c r="E256" s="251" t="s">
        <v>1</v>
      </c>
      <c r="F256" s="252" t="s">
        <v>217</v>
      </c>
      <c r="G256" s="250"/>
      <c r="H256" s="253">
        <v>387.589</v>
      </c>
      <c r="I256" s="254"/>
      <c r="J256" s="250"/>
      <c r="K256" s="250"/>
      <c r="L256" s="255"/>
      <c r="M256" s="256"/>
      <c r="N256" s="257"/>
      <c r="O256" s="257"/>
      <c r="P256" s="257"/>
      <c r="Q256" s="257"/>
      <c r="R256" s="257"/>
      <c r="S256" s="257"/>
      <c r="T256" s="258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59" t="s">
        <v>214</v>
      </c>
      <c r="AU256" s="259" t="s">
        <v>82</v>
      </c>
      <c r="AV256" s="14" t="s">
        <v>146</v>
      </c>
      <c r="AW256" s="14" t="s">
        <v>216</v>
      </c>
      <c r="AX256" s="14" t="s">
        <v>80</v>
      </c>
      <c r="AY256" s="259" t="s">
        <v>139</v>
      </c>
    </row>
    <row r="257" s="2" customFormat="1" ht="24.15" customHeight="1">
      <c r="A257" s="37"/>
      <c r="B257" s="38"/>
      <c r="C257" s="218" t="s">
        <v>388</v>
      </c>
      <c r="D257" s="218" t="s">
        <v>142</v>
      </c>
      <c r="E257" s="219" t="s">
        <v>826</v>
      </c>
      <c r="F257" s="220" t="s">
        <v>827</v>
      </c>
      <c r="G257" s="221" t="s">
        <v>239</v>
      </c>
      <c r="H257" s="222">
        <v>57</v>
      </c>
      <c r="I257" s="223"/>
      <c r="J257" s="224">
        <f>ROUND(I257*H257,2)</f>
        <v>0</v>
      </c>
      <c r="K257" s="225"/>
      <c r="L257" s="43"/>
      <c r="M257" s="226" t="s">
        <v>1</v>
      </c>
      <c r="N257" s="227" t="s">
        <v>37</v>
      </c>
      <c r="O257" s="90"/>
      <c r="P257" s="228">
        <f>O257*H257</f>
        <v>0</v>
      </c>
      <c r="Q257" s="228">
        <v>0</v>
      </c>
      <c r="R257" s="228">
        <f>Q257*H257</f>
        <v>0</v>
      </c>
      <c r="S257" s="228">
        <v>0</v>
      </c>
      <c r="T257" s="229">
        <f>S257*H257</f>
        <v>0</v>
      </c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R257" s="230" t="s">
        <v>146</v>
      </c>
      <c r="AT257" s="230" t="s">
        <v>142</v>
      </c>
      <c r="AU257" s="230" t="s">
        <v>82</v>
      </c>
      <c r="AY257" s="16" t="s">
        <v>139</v>
      </c>
      <c r="BE257" s="231">
        <f>IF(N257="základní",J257,0)</f>
        <v>0</v>
      </c>
      <c r="BF257" s="231">
        <f>IF(N257="snížená",J257,0)</f>
        <v>0</v>
      </c>
      <c r="BG257" s="231">
        <f>IF(N257="zákl. přenesená",J257,0)</f>
        <v>0</v>
      </c>
      <c r="BH257" s="231">
        <f>IF(N257="sníž. přenesená",J257,0)</f>
        <v>0</v>
      </c>
      <c r="BI257" s="231">
        <f>IF(N257="nulová",J257,0)</f>
        <v>0</v>
      </c>
      <c r="BJ257" s="16" t="s">
        <v>80</v>
      </c>
      <c r="BK257" s="231">
        <f>ROUND(I257*H257,2)</f>
        <v>0</v>
      </c>
      <c r="BL257" s="16" t="s">
        <v>146</v>
      </c>
      <c r="BM257" s="230" t="s">
        <v>391</v>
      </c>
    </row>
    <row r="258" s="13" customFormat="1">
      <c r="A258" s="13"/>
      <c r="B258" s="237"/>
      <c r="C258" s="238"/>
      <c r="D258" s="239" t="s">
        <v>214</v>
      </c>
      <c r="E258" s="240" t="s">
        <v>1</v>
      </c>
      <c r="F258" s="241" t="s">
        <v>828</v>
      </c>
      <c r="G258" s="238"/>
      <c r="H258" s="242">
        <v>57</v>
      </c>
      <c r="I258" s="243"/>
      <c r="J258" s="238"/>
      <c r="K258" s="238"/>
      <c r="L258" s="244"/>
      <c r="M258" s="245"/>
      <c r="N258" s="246"/>
      <c r="O258" s="246"/>
      <c r="P258" s="246"/>
      <c r="Q258" s="246"/>
      <c r="R258" s="246"/>
      <c r="S258" s="246"/>
      <c r="T258" s="247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48" t="s">
        <v>214</v>
      </c>
      <c r="AU258" s="248" t="s">
        <v>82</v>
      </c>
      <c r="AV258" s="13" t="s">
        <v>82</v>
      </c>
      <c r="AW258" s="13" t="s">
        <v>216</v>
      </c>
      <c r="AX258" s="13" t="s">
        <v>72</v>
      </c>
      <c r="AY258" s="248" t="s">
        <v>139</v>
      </c>
    </row>
    <row r="259" s="14" customFormat="1">
      <c r="A259" s="14"/>
      <c r="B259" s="249"/>
      <c r="C259" s="250"/>
      <c r="D259" s="239" t="s">
        <v>214</v>
      </c>
      <c r="E259" s="251" t="s">
        <v>1</v>
      </c>
      <c r="F259" s="252" t="s">
        <v>217</v>
      </c>
      <c r="G259" s="250"/>
      <c r="H259" s="253">
        <v>57</v>
      </c>
      <c r="I259" s="254"/>
      <c r="J259" s="250"/>
      <c r="K259" s="250"/>
      <c r="L259" s="255"/>
      <c r="M259" s="256"/>
      <c r="N259" s="257"/>
      <c r="O259" s="257"/>
      <c r="P259" s="257"/>
      <c r="Q259" s="257"/>
      <c r="R259" s="257"/>
      <c r="S259" s="257"/>
      <c r="T259" s="258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59" t="s">
        <v>214</v>
      </c>
      <c r="AU259" s="259" t="s">
        <v>82</v>
      </c>
      <c r="AV259" s="14" t="s">
        <v>146</v>
      </c>
      <c r="AW259" s="14" t="s">
        <v>216</v>
      </c>
      <c r="AX259" s="14" t="s">
        <v>80</v>
      </c>
      <c r="AY259" s="259" t="s">
        <v>139</v>
      </c>
    </row>
    <row r="260" s="2" customFormat="1" ht="24.15" customHeight="1">
      <c r="A260" s="37"/>
      <c r="B260" s="38"/>
      <c r="C260" s="260" t="s">
        <v>305</v>
      </c>
      <c r="D260" s="260" t="s">
        <v>278</v>
      </c>
      <c r="E260" s="261" t="s">
        <v>829</v>
      </c>
      <c r="F260" s="262" t="s">
        <v>830</v>
      </c>
      <c r="G260" s="263" t="s">
        <v>239</v>
      </c>
      <c r="H260" s="264">
        <v>57.854999999999997</v>
      </c>
      <c r="I260" s="265"/>
      <c r="J260" s="266">
        <f>ROUND(I260*H260,2)</f>
        <v>0</v>
      </c>
      <c r="K260" s="267"/>
      <c r="L260" s="268"/>
      <c r="M260" s="269" t="s">
        <v>1</v>
      </c>
      <c r="N260" s="270" t="s">
        <v>37</v>
      </c>
      <c r="O260" s="90"/>
      <c r="P260" s="228">
        <f>O260*H260</f>
        <v>0</v>
      </c>
      <c r="Q260" s="228">
        <v>0</v>
      </c>
      <c r="R260" s="228">
        <f>Q260*H260</f>
        <v>0</v>
      </c>
      <c r="S260" s="228">
        <v>0</v>
      </c>
      <c r="T260" s="229">
        <f>S260*H260</f>
        <v>0</v>
      </c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R260" s="230" t="s">
        <v>159</v>
      </c>
      <c r="AT260" s="230" t="s">
        <v>278</v>
      </c>
      <c r="AU260" s="230" t="s">
        <v>82</v>
      </c>
      <c r="AY260" s="16" t="s">
        <v>139</v>
      </c>
      <c r="BE260" s="231">
        <f>IF(N260="základní",J260,0)</f>
        <v>0</v>
      </c>
      <c r="BF260" s="231">
        <f>IF(N260="snížená",J260,0)</f>
        <v>0</v>
      </c>
      <c r="BG260" s="231">
        <f>IF(N260="zákl. přenesená",J260,0)</f>
        <v>0</v>
      </c>
      <c r="BH260" s="231">
        <f>IF(N260="sníž. přenesená",J260,0)</f>
        <v>0</v>
      </c>
      <c r="BI260" s="231">
        <f>IF(N260="nulová",J260,0)</f>
        <v>0</v>
      </c>
      <c r="BJ260" s="16" t="s">
        <v>80</v>
      </c>
      <c r="BK260" s="231">
        <f>ROUND(I260*H260,2)</f>
        <v>0</v>
      </c>
      <c r="BL260" s="16" t="s">
        <v>146</v>
      </c>
      <c r="BM260" s="230" t="s">
        <v>394</v>
      </c>
    </row>
    <row r="261" s="2" customFormat="1" ht="24.15" customHeight="1">
      <c r="A261" s="37"/>
      <c r="B261" s="38"/>
      <c r="C261" s="218" t="s">
        <v>396</v>
      </c>
      <c r="D261" s="218" t="s">
        <v>142</v>
      </c>
      <c r="E261" s="219" t="s">
        <v>831</v>
      </c>
      <c r="F261" s="220" t="s">
        <v>832</v>
      </c>
      <c r="G261" s="221" t="s">
        <v>239</v>
      </c>
      <c r="H261" s="222">
        <v>114</v>
      </c>
      <c r="I261" s="223"/>
      <c r="J261" s="224">
        <f>ROUND(I261*H261,2)</f>
        <v>0</v>
      </c>
      <c r="K261" s="225"/>
      <c r="L261" s="43"/>
      <c r="M261" s="226" t="s">
        <v>1</v>
      </c>
      <c r="N261" s="227" t="s">
        <v>37</v>
      </c>
      <c r="O261" s="90"/>
      <c r="P261" s="228">
        <f>O261*H261</f>
        <v>0</v>
      </c>
      <c r="Q261" s="228">
        <v>0</v>
      </c>
      <c r="R261" s="228">
        <f>Q261*H261</f>
        <v>0</v>
      </c>
      <c r="S261" s="228">
        <v>0</v>
      </c>
      <c r="T261" s="229">
        <f>S261*H261</f>
        <v>0</v>
      </c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R261" s="230" t="s">
        <v>146</v>
      </c>
      <c r="AT261" s="230" t="s">
        <v>142</v>
      </c>
      <c r="AU261" s="230" t="s">
        <v>82</v>
      </c>
      <c r="AY261" s="16" t="s">
        <v>139</v>
      </c>
      <c r="BE261" s="231">
        <f>IF(N261="základní",J261,0)</f>
        <v>0</v>
      </c>
      <c r="BF261" s="231">
        <f>IF(N261="snížená",J261,0)</f>
        <v>0</v>
      </c>
      <c r="BG261" s="231">
        <f>IF(N261="zákl. přenesená",J261,0)</f>
        <v>0</v>
      </c>
      <c r="BH261" s="231">
        <f>IF(N261="sníž. přenesená",J261,0)</f>
        <v>0</v>
      </c>
      <c r="BI261" s="231">
        <f>IF(N261="nulová",J261,0)</f>
        <v>0</v>
      </c>
      <c r="BJ261" s="16" t="s">
        <v>80</v>
      </c>
      <c r="BK261" s="231">
        <f>ROUND(I261*H261,2)</f>
        <v>0</v>
      </c>
      <c r="BL261" s="16" t="s">
        <v>146</v>
      </c>
      <c r="BM261" s="230" t="s">
        <v>399</v>
      </c>
    </row>
    <row r="262" s="13" customFormat="1">
      <c r="A262" s="13"/>
      <c r="B262" s="237"/>
      <c r="C262" s="238"/>
      <c r="D262" s="239" t="s">
        <v>214</v>
      </c>
      <c r="E262" s="240" t="s">
        <v>1</v>
      </c>
      <c r="F262" s="241" t="s">
        <v>833</v>
      </c>
      <c r="G262" s="238"/>
      <c r="H262" s="242">
        <v>61.399999999999999</v>
      </c>
      <c r="I262" s="243"/>
      <c r="J262" s="238"/>
      <c r="K262" s="238"/>
      <c r="L262" s="244"/>
      <c r="M262" s="245"/>
      <c r="N262" s="246"/>
      <c r="O262" s="246"/>
      <c r="P262" s="246"/>
      <c r="Q262" s="246"/>
      <c r="R262" s="246"/>
      <c r="S262" s="246"/>
      <c r="T262" s="247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48" t="s">
        <v>214</v>
      </c>
      <c r="AU262" s="248" t="s">
        <v>82</v>
      </c>
      <c r="AV262" s="13" t="s">
        <v>82</v>
      </c>
      <c r="AW262" s="13" t="s">
        <v>216</v>
      </c>
      <c r="AX262" s="13" t="s">
        <v>72</v>
      </c>
      <c r="AY262" s="248" t="s">
        <v>139</v>
      </c>
    </row>
    <row r="263" s="13" customFormat="1">
      <c r="A263" s="13"/>
      <c r="B263" s="237"/>
      <c r="C263" s="238"/>
      <c r="D263" s="239" t="s">
        <v>214</v>
      </c>
      <c r="E263" s="240" t="s">
        <v>1</v>
      </c>
      <c r="F263" s="241" t="s">
        <v>834</v>
      </c>
      <c r="G263" s="238"/>
      <c r="H263" s="242">
        <v>52.600000000000001</v>
      </c>
      <c r="I263" s="243"/>
      <c r="J263" s="238"/>
      <c r="K263" s="238"/>
      <c r="L263" s="244"/>
      <c r="M263" s="245"/>
      <c r="N263" s="246"/>
      <c r="O263" s="246"/>
      <c r="P263" s="246"/>
      <c r="Q263" s="246"/>
      <c r="R263" s="246"/>
      <c r="S263" s="246"/>
      <c r="T263" s="247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48" t="s">
        <v>214</v>
      </c>
      <c r="AU263" s="248" t="s">
        <v>82</v>
      </c>
      <c r="AV263" s="13" t="s">
        <v>82</v>
      </c>
      <c r="AW263" s="13" t="s">
        <v>216</v>
      </c>
      <c r="AX263" s="13" t="s">
        <v>72</v>
      </c>
      <c r="AY263" s="248" t="s">
        <v>139</v>
      </c>
    </row>
    <row r="264" s="14" customFormat="1">
      <c r="A264" s="14"/>
      <c r="B264" s="249"/>
      <c r="C264" s="250"/>
      <c r="D264" s="239" t="s">
        <v>214</v>
      </c>
      <c r="E264" s="251" t="s">
        <v>1</v>
      </c>
      <c r="F264" s="252" t="s">
        <v>217</v>
      </c>
      <c r="G264" s="250"/>
      <c r="H264" s="253">
        <v>114</v>
      </c>
      <c r="I264" s="254"/>
      <c r="J264" s="250"/>
      <c r="K264" s="250"/>
      <c r="L264" s="255"/>
      <c r="M264" s="256"/>
      <c r="N264" s="257"/>
      <c r="O264" s="257"/>
      <c r="P264" s="257"/>
      <c r="Q264" s="257"/>
      <c r="R264" s="257"/>
      <c r="S264" s="257"/>
      <c r="T264" s="258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59" t="s">
        <v>214</v>
      </c>
      <c r="AU264" s="259" t="s">
        <v>82</v>
      </c>
      <c r="AV264" s="14" t="s">
        <v>146</v>
      </c>
      <c r="AW264" s="14" t="s">
        <v>216</v>
      </c>
      <c r="AX264" s="14" t="s">
        <v>80</v>
      </c>
      <c r="AY264" s="259" t="s">
        <v>139</v>
      </c>
    </row>
    <row r="265" s="2" customFormat="1" ht="24.15" customHeight="1">
      <c r="A265" s="37"/>
      <c r="B265" s="38"/>
      <c r="C265" s="260" t="s">
        <v>309</v>
      </c>
      <c r="D265" s="260" t="s">
        <v>278</v>
      </c>
      <c r="E265" s="261" t="s">
        <v>835</v>
      </c>
      <c r="F265" s="262" t="s">
        <v>836</v>
      </c>
      <c r="G265" s="263" t="s">
        <v>239</v>
      </c>
      <c r="H265" s="264">
        <v>117.42</v>
      </c>
      <c r="I265" s="265"/>
      <c r="J265" s="266">
        <f>ROUND(I265*H265,2)</f>
        <v>0</v>
      </c>
      <c r="K265" s="267"/>
      <c r="L265" s="268"/>
      <c r="M265" s="269" t="s">
        <v>1</v>
      </c>
      <c r="N265" s="270" t="s">
        <v>37</v>
      </c>
      <c r="O265" s="90"/>
      <c r="P265" s="228">
        <f>O265*H265</f>
        <v>0</v>
      </c>
      <c r="Q265" s="228">
        <v>0</v>
      </c>
      <c r="R265" s="228">
        <f>Q265*H265</f>
        <v>0</v>
      </c>
      <c r="S265" s="228">
        <v>0</v>
      </c>
      <c r="T265" s="229">
        <f>S265*H265</f>
        <v>0</v>
      </c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R265" s="230" t="s">
        <v>159</v>
      </c>
      <c r="AT265" s="230" t="s">
        <v>278</v>
      </c>
      <c r="AU265" s="230" t="s">
        <v>82</v>
      </c>
      <c r="AY265" s="16" t="s">
        <v>139</v>
      </c>
      <c r="BE265" s="231">
        <f>IF(N265="základní",J265,0)</f>
        <v>0</v>
      </c>
      <c r="BF265" s="231">
        <f>IF(N265="snížená",J265,0)</f>
        <v>0</v>
      </c>
      <c r="BG265" s="231">
        <f>IF(N265="zákl. přenesená",J265,0)</f>
        <v>0</v>
      </c>
      <c r="BH265" s="231">
        <f>IF(N265="sníž. přenesená",J265,0)</f>
        <v>0</v>
      </c>
      <c r="BI265" s="231">
        <f>IF(N265="nulová",J265,0)</f>
        <v>0</v>
      </c>
      <c r="BJ265" s="16" t="s">
        <v>80</v>
      </c>
      <c r="BK265" s="231">
        <f>ROUND(I265*H265,2)</f>
        <v>0</v>
      </c>
      <c r="BL265" s="16" t="s">
        <v>146</v>
      </c>
      <c r="BM265" s="230" t="s">
        <v>402</v>
      </c>
    </row>
    <row r="266" s="13" customFormat="1">
      <c r="A266" s="13"/>
      <c r="B266" s="237"/>
      <c r="C266" s="238"/>
      <c r="D266" s="239" t="s">
        <v>214</v>
      </c>
      <c r="E266" s="240" t="s">
        <v>1</v>
      </c>
      <c r="F266" s="241" t="s">
        <v>837</v>
      </c>
      <c r="G266" s="238"/>
      <c r="H266" s="242">
        <v>117.42</v>
      </c>
      <c r="I266" s="243"/>
      <c r="J266" s="238"/>
      <c r="K266" s="238"/>
      <c r="L266" s="244"/>
      <c r="M266" s="245"/>
      <c r="N266" s="246"/>
      <c r="O266" s="246"/>
      <c r="P266" s="246"/>
      <c r="Q266" s="246"/>
      <c r="R266" s="246"/>
      <c r="S266" s="246"/>
      <c r="T266" s="247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48" t="s">
        <v>214</v>
      </c>
      <c r="AU266" s="248" t="s">
        <v>82</v>
      </c>
      <c r="AV266" s="13" t="s">
        <v>82</v>
      </c>
      <c r="AW266" s="13" t="s">
        <v>216</v>
      </c>
      <c r="AX266" s="13" t="s">
        <v>72</v>
      </c>
      <c r="AY266" s="248" t="s">
        <v>139</v>
      </c>
    </row>
    <row r="267" s="14" customFormat="1">
      <c r="A267" s="14"/>
      <c r="B267" s="249"/>
      <c r="C267" s="250"/>
      <c r="D267" s="239" t="s">
        <v>214</v>
      </c>
      <c r="E267" s="251" t="s">
        <v>1</v>
      </c>
      <c r="F267" s="252" t="s">
        <v>217</v>
      </c>
      <c r="G267" s="250"/>
      <c r="H267" s="253">
        <v>117.42</v>
      </c>
      <c r="I267" s="254"/>
      <c r="J267" s="250"/>
      <c r="K267" s="250"/>
      <c r="L267" s="255"/>
      <c r="M267" s="256"/>
      <c r="N267" s="257"/>
      <c r="O267" s="257"/>
      <c r="P267" s="257"/>
      <c r="Q267" s="257"/>
      <c r="R267" s="257"/>
      <c r="S267" s="257"/>
      <c r="T267" s="258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59" t="s">
        <v>214</v>
      </c>
      <c r="AU267" s="259" t="s">
        <v>82</v>
      </c>
      <c r="AV267" s="14" t="s">
        <v>146</v>
      </c>
      <c r="AW267" s="14" t="s">
        <v>216</v>
      </c>
      <c r="AX267" s="14" t="s">
        <v>80</v>
      </c>
      <c r="AY267" s="259" t="s">
        <v>139</v>
      </c>
    </row>
    <row r="268" s="2" customFormat="1" ht="24.15" customHeight="1">
      <c r="A268" s="37"/>
      <c r="B268" s="38"/>
      <c r="C268" s="218" t="s">
        <v>403</v>
      </c>
      <c r="D268" s="218" t="s">
        <v>142</v>
      </c>
      <c r="E268" s="219" t="s">
        <v>838</v>
      </c>
      <c r="F268" s="220" t="s">
        <v>839</v>
      </c>
      <c r="G268" s="221" t="s">
        <v>239</v>
      </c>
      <c r="H268" s="222">
        <v>253.30000000000001</v>
      </c>
      <c r="I268" s="223"/>
      <c r="J268" s="224">
        <f>ROUND(I268*H268,2)</f>
        <v>0</v>
      </c>
      <c r="K268" s="225"/>
      <c r="L268" s="43"/>
      <c r="M268" s="226" t="s">
        <v>1</v>
      </c>
      <c r="N268" s="227" t="s">
        <v>37</v>
      </c>
      <c r="O268" s="90"/>
      <c r="P268" s="228">
        <f>O268*H268</f>
        <v>0</v>
      </c>
      <c r="Q268" s="228">
        <v>0</v>
      </c>
      <c r="R268" s="228">
        <f>Q268*H268</f>
        <v>0</v>
      </c>
      <c r="S268" s="228">
        <v>0</v>
      </c>
      <c r="T268" s="229">
        <f>S268*H268</f>
        <v>0</v>
      </c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R268" s="230" t="s">
        <v>146</v>
      </c>
      <c r="AT268" s="230" t="s">
        <v>142</v>
      </c>
      <c r="AU268" s="230" t="s">
        <v>82</v>
      </c>
      <c r="AY268" s="16" t="s">
        <v>139</v>
      </c>
      <c r="BE268" s="231">
        <f>IF(N268="základní",J268,0)</f>
        <v>0</v>
      </c>
      <c r="BF268" s="231">
        <f>IF(N268="snížená",J268,0)</f>
        <v>0</v>
      </c>
      <c r="BG268" s="231">
        <f>IF(N268="zákl. přenesená",J268,0)</f>
        <v>0</v>
      </c>
      <c r="BH268" s="231">
        <f>IF(N268="sníž. přenesená",J268,0)</f>
        <v>0</v>
      </c>
      <c r="BI268" s="231">
        <f>IF(N268="nulová",J268,0)</f>
        <v>0</v>
      </c>
      <c r="BJ268" s="16" t="s">
        <v>80</v>
      </c>
      <c r="BK268" s="231">
        <f>ROUND(I268*H268,2)</f>
        <v>0</v>
      </c>
      <c r="BL268" s="16" t="s">
        <v>146</v>
      </c>
      <c r="BM268" s="230" t="s">
        <v>406</v>
      </c>
    </row>
    <row r="269" s="13" customFormat="1">
      <c r="A269" s="13"/>
      <c r="B269" s="237"/>
      <c r="C269" s="238"/>
      <c r="D269" s="239" t="s">
        <v>214</v>
      </c>
      <c r="E269" s="240" t="s">
        <v>1</v>
      </c>
      <c r="F269" s="241" t="s">
        <v>840</v>
      </c>
      <c r="G269" s="238"/>
      <c r="H269" s="242">
        <v>253.30000000000001</v>
      </c>
      <c r="I269" s="243"/>
      <c r="J269" s="238"/>
      <c r="K269" s="238"/>
      <c r="L269" s="244"/>
      <c r="M269" s="245"/>
      <c r="N269" s="246"/>
      <c r="O269" s="246"/>
      <c r="P269" s="246"/>
      <c r="Q269" s="246"/>
      <c r="R269" s="246"/>
      <c r="S269" s="246"/>
      <c r="T269" s="247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48" t="s">
        <v>214</v>
      </c>
      <c r="AU269" s="248" t="s">
        <v>82</v>
      </c>
      <c r="AV269" s="13" t="s">
        <v>82</v>
      </c>
      <c r="AW269" s="13" t="s">
        <v>216</v>
      </c>
      <c r="AX269" s="13" t="s">
        <v>72</v>
      </c>
      <c r="AY269" s="248" t="s">
        <v>139</v>
      </c>
    </row>
    <row r="270" s="14" customFormat="1">
      <c r="A270" s="14"/>
      <c r="B270" s="249"/>
      <c r="C270" s="250"/>
      <c r="D270" s="239" t="s">
        <v>214</v>
      </c>
      <c r="E270" s="251" t="s">
        <v>1</v>
      </c>
      <c r="F270" s="252" t="s">
        <v>217</v>
      </c>
      <c r="G270" s="250"/>
      <c r="H270" s="253">
        <v>253.30000000000001</v>
      </c>
      <c r="I270" s="254"/>
      <c r="J270" s="250"/>
      <c r="K270" s="250"/>
      <c r="L270" s="255"/>
      <c r="M270" s="256"/>
      <c r="N270" s="257"/>
      <c r="O270" s="257"/>
      <c r="P270" s="257"/>
      <c r="Q270" s="257"/>
      <c r="R270" s="257"/>
      <c r="S270" s="257"/>
      <c r="T270" s="258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259" t="s">
        <v>214</v>
      </c>
      <c r="AU270" s="259" t="s">
        <v>82</v>
      </c>
      <c r="AV270" s="14" t="s">
        <v>146</v>
      </c>
      <c r="AW270" s="14" t="s">
        <v>216</v>
      </c>
      <c r="AX270" s="14" t="s">
        <v>80</v>
      </c>
      <c r="AY270" s="259" t="s">
        <v>139</v>
      </c>
    </row>
    <row r="271" s="2" customFormat="1" ht="24.15" customHeight="1">
      <c r="A271" s="37"/>
      <c r="B271" s="38"/>
      <c r="C271" s="260" t="s">
        <v>312</v>
      </c>
      <c r="D271" s="260" t="s">
        <v>278</v>
      </c>
      <c r="E271" s="261" t="s">
        <v>841</v>
      </c>
      <c r="F271" s="262" t="s">
        <v>842</v>
      </c>
      <c r="G271" s="263" t="s">
        <v>239</v>
      </c>
      <c r="H271" s="264">
        <v>257.10000000000002</v>
      </c>
      <c r="I271" s="265"/>
      <c r="J271" s="266">
        <f>ROUND(I271*H271,2)</f>
        <v>0</v>
      </c>
      <c r="K271" s="267"/>
      <c r="L271" s="268"/>
      <c r="M271" s="269" t="s">
        <v>1</v>
      </c>
      <c r="N271" s="270" t="s">
        <v>37</v>
      </c>
      <c r="O271" s="90"/>
      <c r="P271" s="228">
        <f>O271*H271</f>
        <v>0</v>
      </c>
      <c r="Q271" s="228">
        <v>0</v>
      </c>
      <c r="R271" s="228">
        <f>Q271*H271</f>
        <v>0</v>
      </c>
      <c r="S271" s="228">
        <v>0</v>
      </c>
      <c r="T271" s="229">
        <f>S271*H271</f>
        <v>0</v>
      </c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R271" s="230" t="s">
        <v>159</v>
      </c>
      <c r="AT271" s="230" t="s">
        <v>278</v>
      </c>
      <c r="AU271" s="230" t="s">
        <v>82</v>
      </c>
      <c r="AY271" s="16" t="s">
        <v>139</v>
      </c>
      <c r="BE271" s="231">
        <f>IF(N271="základní",J271,0)</f>
        <v>0</v>
      </c>
      <c r="BF271" s="231">
        <f>IF(N271="snížená",J271,0)</f>
        <v>0</v>
      </c>
      <c r="BG271" s="231">
        <f>IF(N271="zákl. přenesená",J271,0)</f>
        <v>0</v>
      </c>
      <c r="BH271" s="231">
        <f>IF(N271="sníž. přenesená",J271,0)</f>
        <v>0</v>
      </c>
      <c r="BI271" s="231">
        <f>IF(N271="nulová",J271,0)</f>
        <v>0</v>
      </c>
      <c r="BJ271" s="16" t="s">
        <v>80</v>
      </c>
      <c r="BK271" s="231">
        <f>ROUND(I271*H271,2)</f>
        <v>0</v>
      </c>
      <c r="BL271" s="16" t="s">
        <v>146</v>
      </c>
      <c r="BM271" s="230" t="s">
        <v>409</v>
      </c>
    </row>
    <row r="272" s="2" customFormat="1" ht="24.15" customHeight="1">
      <c r="A272" s="37"/>
      <c r="B272" s="38"/>
      <c r="C272" s="218" t="s">
        <v>411</v>
      </c>
      <c r="D272" s="218" t="s">
        <v>142</v>
      </c>
      <c r="E272" s="219" t="s">
        <v>843</v>
      </c>
      <c r="F272" s="220" t="s">
        <v>844</v>
      </c>
      <c r="G272" s="221" t="s">
        <v>239</v>
      </c>
      <c r="H272" s="222">
        <v>23.199999999999999</v>
      </c>
      <c r="I272" s="223"/>
      <c r="J272" s="224">
        <f>ROUND(I272*H272,2)</f>
        <v>0</v>
      </c>
      <c r="K272" s="225"/>
      <c r="L272" s="43"/>
      <c r="M272" s="226" t="s">
        <v>1</v>
      </c>
      <c r="N272" s="227" t="s">
        <v>37</v>
      </c>
      <c r="O272" s="90"/>
      <c r="P272" s="228">
        <f>O272*H272</f>
        <v>0</v>
      </c>
      <c r="Q272" s="228">
        <v>0</v>
      </c>
      <c r="R272" s="228">
        <f>Q272*H272</f>
        <v>0</v>
      </c>
      <c r="S272" s="228">
        <v>0</v>
      </c>
      <c r="T272" s="229">
        <f>S272*H272</f>
        <v>0</v>
      </c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R272" s="230" t="s">
        <v>146</v>
      </c>
      <c r="AT272" s="230" t="s">
        <v>142</v>
      </c>
      <c r="AU272" s="230" t="s">
        <v>82</v>
      </c>
      <c r="AY272" s="16" t="s">
        <v>139</v>
      </c>
      <c r="BE272" s="231">
        <f>IF(N272="základní",J272,0)</f>
        <v>0</v>
      </c>
      <c r="BF272" s="231">
        <f>IF(N272="snížená",J272,0)</f>
        <v>0</v>
      </c>
      <c r="BG272" s="231">
        <f>IF(N272="zákl. přenesená",J272,0)</f>
        <v>0</v>
      </c>
      <c r="BH272" s="231">
        <f>IF(N272="sníž. přenesená",J272,0)</f>
        <v>0</v>
      </c>
      <c r="BI272" s="231">
        <f>IF(N272="nulová",J272,0)</f>
        <v>0</v>
      </c>
      <c r="BJ272" s="16" t="s">
        <v>80</v>
      </c>
      <c r="BK272" s="231">
        <f>ROUND(I272*H272,2)</f>
        <v>0</v>
      </c>
      <c r="BL272" s="16" t="s">
        <v>146</v>
      </c>
      <c r="BM272" s="230" t="s">
        <v>414</v>
      </c>
    </row>
    <row r="273" s="13" customFormat="1">
      <c r="A273" s="13"/>
      <c r="B273" s="237"/>
      <c r="C273" s="238"/>
      <c r="D273" s="239" t="s">
        <v>214</v>
      </c>
      <c r="E273" s="240" t="s">
        <v>1</v>
      </c>
      <c r="F273" s="241" t="s">
        <v>845</v>
      </c>
      <c r="G273" s="238"/>
      <c r="H273" s="242">
        <v>23.199999999999999</v>
      </c>
      <c r="I273" s="243"/>
      <c r="J273" s="238"/>
      <c r="K273" s="238"/>
      <c r="L273" s="244"/>
      <c r="M273" s="245"/>
      <c r="N273" s="246"/>
      <c r="O273" s="246"/>
      <c r="P273" s="246"/>
      <c r="Q273" s="246"/>
      <c r="R273" s="246"/>
      <c r="S273" s="246"/>
      <c r="T273" s="247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48" t="s">
        <v>214</v>
      </c>
      <c r="AU273" s="248" t="s">
        <v>82</v>
      </c>
      <c r="AV273" s="13" t="s">
        <v>82</v>
      </c>
      <c r="AW273" s="13" t="s">
        <v>216</v>
      </c>
      <c r="AX273" s="13" t="s">
        <v>72</v>
      </c>
      <c r="AY273" s="248" t="s">
        <v>139</v>
      </c>
    </row>
    <row r="274" s="14" customFormat="1">
      <c r="A274" s="14"/>
      <c r="B274" s="249"/>
      <c r="C274" s="250"/>
      <c r="D274" s="239" t="s">
        <v>214</v>
      </c>
      <c r="E274" s="251" t="s">
        <v>1</v>
      </c>
      <c r="F274" s="252" t="s">
        <v>217</v>
      </c>
      <c r="G274" s="250"/>
      <c r="H274" s="253">
        <v>23.199999999999999</v>
      </c>
      <c r="I274" s="254"/>
      <c r="J274" s="250"/>
      <c r="K274" s="250"/>
      <c r="L274" s="255"/>
      <c r="M274" s="256"/>
      <c r="N274" s="257"/>
      <c r="O274" s="257"/>
      <c r="P274" s="257"/>
      <c r="Q274" s="257"/>
      <c r="R274" s="257"/>
      <c r="S274" s="257"/>
      <c r="T274" s="258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59" t="s">
        <v>214</v>
      </c>
      <c r="AU274" s="259" t="s">
        <v>82</v>
      </c>
      <c r="AV274" s="14" t="s">
        <v>146</v>
      </c>
      <c r="AW274" s="14" t="s">
        <v>216</v>
      </c>
      <c r="AX274" s="14" t="s">
        <v>80</v>
      </c>
      <c r="AY274" s="259" t="s">
        <v>139</v>
      </c>
    </row>
    <row r="275" s="2" customFormat="1" ht="24.15" customHeight="1">
      <c r="A275" s="37"/>
      <c r="B275" s="38"/>
      <c r="C275" s="260" t="s">
        <v>317</v>
      </c>
      <c r="D275" s="260" t="s">
        <v>278</v>
      </c>
      <c r="E275" s="261" t="s">
        <v>846</v>
      </c>
      <c r="F275" s="262" t="s">
        <v>847</v>
      </c>
      <c r="G275" s="263" t="s">
        <v>239</v>
      </c>
      <c r="H275" s="264">
        <v>23.547999999999998</v>
      </c>
      <c r="I275" s="265"/>
      <c r="J275" s="266">
        <f>ROUND(I275*H275,2)</f>
        <v>0</v>
      </c>
      <c r="K275" s="267"/>
      <c r="L275" s="268"/>
      <c r="M275" s="269" t="s">
        <v>1</v>
      </c>
      <c r="N275" s="270" t="s">
        <v>37</v>
      </c>
      <c r="O275" s="90"/>
      <c r="P275" s="228">
        <f>O275*H275</f>
        <v>0</v>
      </c>
      <c r="Q275" s="228">
        <v>0</v>
      </c>
      <c r="R275" s="228">
        <f>Q275*H275</f>
        <v>0</v>
      </c>
      <c r="S275" s="228">
        <v>0</v>
      </c>
      <c r="T275" s="229">
        <f>S275*H275</f>
        <v>0</v>
      </c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R275" s="230" t="s">
        <v>159</v>
      </c>
      <c r="AT275" s="230" t="s">
        <v>278</v>
      </c>
      <c r="AU275" s="230" t="s">
        <v>82</v>
      </c>
      <c r="AY275" s="16" t="s">
        <v>139</v>
      </c>
      <c r="BE275" s="231">
        <f>IF(N275="základní",J275,0)</f>
        <v>0</v>
      </c>
      <c r="BF275" s="231">
        <f>IF(N275="snížená",J275,0)</f>
        <v>0</v>
      </c>
      <c r="BG275" s="231">
        <f>IF(N275="zákl. přenesená",J275,0)</f>
        <v>0</v>
      </c>
      <c r="BH275" s="231">
        <f>IF(N275="sníž. přenesená",J275,0)</f>
        <v>0</v>
      </c>
      <c r="BI275" s="231">
        <f>IF(N275="nulová",J275,0)</f>
        <v>0</v>
      </c>
      <c r="BJ275" s="16" t="s">
        <v>80</v>
      </c>
      <c r="BK275" s="231">
        <f>ROUND(I275*H275,2)</f>
        <v>0</v>
      </c>
      <c r="BL275" s="16" t="s">
        <v>146</v>
      </c>
      <c r="BM275" s="230" t="s">
        <v>417</v>
      </c>
    </row>
    <row r="276" s="2" customFormat="1" ht="33" customHeight="1">
      <c r="A276" s="37"/>
      <c r="B276" s="38"/>
      <c r="C276" s="218" t="s">
        <v>419</v>
      </c>
      <c r="D276" s="218" t="s">
        <v>142</v>
      </c>
      <c r="E276" s="219" t="s">
        <v>848</v>
      </c>
      <c r="F276" s="220" t="s">
        <v>849</v>
      </c>
      <c r="G276" s="221" t="s">
        <v>149</v>
      </c>
      <c r="H276" s="222">
        <v>28</v>
      </c>
      <c r="I276" s="223"/>
      <c r="J276" s="224">
        <f>ROUND(I276*H276,2)</f>
        <v>0</v>
      </c>
      <c r="K276" s="225"/>
      <c r="L276" s="43"/>
      <c r="M276" s="226" t="s">
        <v>1</v>
      </c>
      <c r="N276" s="227" t="s">
        <v>37</v>
      </c>
      <c r="O276" s="90"/>
      <c r="P276" s="228">
        <f>O276*H276</f>
        <v>0</v>
      </c>
      <c r="Q276" s="228">
        <v>0</v>
      </c>
      <c r="R276" s="228">
        <f>Q276*H276</f>
        <v>0</v>
      </c>
      <c r="S276" s="228">
        <v>0</v>
      </c>
      <c r="T276" s="229">
        <f>S276*H276</f>
        <v>0</v>
      </c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R276" s="230" t="s">
        <v>146</v>
      </c>
      <c r="AT276" s="230" t="s">
        <v>142</v>
      </c>
      <c r="AU276" s="230" t="s">
        <v>82</v>
      </c>
      <c r="AY276" s="16" t="s">
        <v>139</v>
      </c>
      <c r="BE276" s="231">
        <f>IF(N276="základní",J276,0)</f>
        <v>0</v>
      </c>
      <c r="BF276" s="231">
        <f>IF(N276="snížená",J276,0)</f>
        <v>0</v>
      </c>
      <c r="BG276" s="231">
        <f>IF(N276="zákl. přenesená",J276,0)</f>
        <v>0</v>
      </c>
      <c r="BH276" s="231">
        <f>IF(N276="sníž. přenesená",J276,0)</f>
        <v>0</v>
      </c>
      <c r="BI276" s="231">
        <f>IF(N276="nulová",J276,0)</f>
        <v>0</v>
      </c>
      <c r="BJ276" s="16" t="s">
        <v>80</v>
      </c>
      <c r="BK276" s="231">
        <f>ROUND(I276*H276,2)</f>
        <v>0</v>
      </c>
      <c r="BL276" s="16" t="s">
        <v>146</v>
      </c>
      <c r="BM276" s="230" t="s">
        <v>422</v>
      </c>
    </row>
    <row r="277" s="2" customFormat="1" ht="16.5" customHeight="1">
      <c r="A277" s="37"/>
      <c r="B277" s="38"/>
      <c r="C277" s="260" t="s">
        <v>320</v>
      </c>
      <c r="D277" s="260" t="s">
        <v>278</v>
      </c>
      <c r="E277" s="261" t="s">
        <v>850</v>
      </c>
      <c r="F277" s="262" t="s">
        <v>851</v>
      </c>
      <c r="G277" s="263" t="s">
        <v>149</v>
      </c>
      <c r="H277" s="264">
        <v>28</v>
      </c>
      <c r="I277" s="265"/>
      <c r="J277" s="266">
        <f>ROUND(I277*H277,2)</f>
        <v>0</v>
      </c>
      <c r="K277" s="267"/>
      <c r="L277" s="268"/>
      <c r="M277" s="269" t="s">
        <v>1</v>
      </c>
      <c r="N277" s="270" t="s">
        <v>37</v>
      </c>
      <c r="O277" s="90"/>
      <c r="P277" s="228">
        <f>O277*H277</f>
        <v>0</v>
      </c>
      <c r="Q277" s="228">
        <v>0</v>
      </c>
      <c r="R277" s="228">
        <f>Q277*H277</f>
        <v>0</v>
      </c>
      <c r="S277" s="228">
        <v>0</v>
      </c>
      <c r="T277" s="229">
        <f>S277*H277</f>
        <v>0</v>
      </c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R277" s="230" t="s">
        <v>159</v>
      </c>
      <c r="AT277" s="230" t="s">
        <v>278</v>
      </c>
      <c r="AU277" s="230" t="s">
        <v>82</v>
      </c>
      <c r="AY277" s="16" t="s">
        <v>139</v>
      </c>
      <c r="BE277" s="231">
        <f>IF(N277="základní",J277,0)</f>
        <v>0</v>
      </c>
      <c r="BF277" s="231">
        <f>IF(N277="snížená",J277,0)</f>
        <v>0</v>
      </c>
      <c r="BG277" s="231">
        <f>IF(N277="zákl. přenesená",J277,0)</f>
        <v>0</v>
      </c>
      <c r="BH277" s="231">
        <f>IF(N277="sníž. přenesená",J277,0)</f>
        <v>0</v>
      </c>
      <c r="BI277" s="231">
        <f>IF(N277="nulová",J277,0)</f>
        <v>0</v>
      </c>
      <c r="BJ277" s="16" t="s">
        <v>80</v>
      </c>
      <c r="BK277" s="231">
        <f>ROUND(I277*H277,2)</f>
        <v>0</v>
      </c>
      <c r="BL277" s="16" t="s">
        <v>146</v>
      </c>
      <c r="BM277" s="230" t="s">
        <v>425</v>
      </c>
    </row>
    <row r="278" s="2" customFormat="1" ht="33" customHeight="1">
      <c r="A278" s="37"/>
      <c r="B278" s="38"/>
      <c r="C278" s="218" t="s">
        <v>426</v>
      </c>
      <c r="D278" s="218" t="s">
        <v>142</v>
      </c>
      <c r="E278" s="219" t="s">
        <v>852</v>
      </c>
      <c r="F278" s="220" t="s">
        <v>853</v>
      </c>
      <c r="G278" s="221" t="s">
        <v>149</v>
      </c>
      <c r="H278" s="222">
        <v>7</v>
      </c>
      <c r="I278" s="223"/>
      <c r="J278" s="224">
        <f>ROUND(I278*H278,2)</f>
        <v>0</v>
      </c>
      <c r="K278" s="225"/>
      <c r="L278" s="43"/>
      <c r="M278" s="226" t="s">
        <v>1</v>
      </c>
      <c r="N278" s="227" t="s">
        <v>37</v>
      </c>
      <c r="O278" s="90"/>
      <c r="P278" s="228">
        <f>O278*H278</f>
        <v>0</v>
      </c>
      <c r="Q278" s="228">
        <v>0</v>
      </c>
      <c r="R278" s="228">
        <f>Q278*H278</f>
        <v>0</v>
      </c>
      <c r="S278" s="228">
        <v>0</v>
      </c>
      <c r="T278" s="229">
        <f>S278*H278</f>
        <v>0</v>
      </c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R278" s="230" t="s">
        <v>146</v>
      </c>
      <c r="AT278" s="230" t="s">
        <v>142</v>
      </c>
      <c r="AU278" s="230" t="s">
        <v>82</v>
      </c>
      <c r="AY278" s="16" t="s">
        <v>139</v>
      </c>
      <c r="BE278" s="231">
        <f>IF(N278="základní",J278,0)</f>
        <v>0</v>
      </c>
      <c r="BF278" s="231">
        <f>IF(N278="snížená",J278,0)</f>
        <v>0</v>
      </c>
      <c r="BG278" s="231">
        <f>IF(N278="zákl. přenesená",J278,0)</f>
        <v>0</v>
      </c>
      <c r="BH278" s="231">
        <f>IF(N278="sníž. přenesená",J278,0)</f>
        <v>0</v>
      </c>
      <c r="BI278" s="231">
        <f>IF(N278="nulová",J278,0)</f>
        <v>0</v>
      </c>
      <c r="BJ278" s="16" t="s">
        <v>80</v>
      </c>
      <c r="BK278" s="231">
        <f>ROUND(I278*H278,2)</f>
        <v>0</v>
      </c>
      <c r="BL278" s="16" t="s">
        <v>146</v>
      </c>
      <c r="BM278" s="230" t="s">
        <v>429</v>
      </c>
    </row>
    <row r="279" s="2" customFormat="1" ht="16.5" customHeight="1">
      <c r="A279" s="37"/>
      <c r="B279" s="38"/>
      <c r="C279" s="260" t="s">
        <v>325</v>
      </c>
      <c r="D279" s="260" t="s">
        <v>278</v>
      </c>
      <c r="E279" s="261" t="s">
        <v>854</v>
      </c>
      <c r="F279" s="262" t="s">
        <v>855</v>
      </c>
      <c r="G279" s="263" t="s">
        <v>149</v>
      </c>
      <c r="H279" s="264">
        <v>2</v>
      </c>
      <c r="I279" s="265"/>
      <c r="J279" s="266">
        <f>ROUND(I279*H279,2)</f>
        <v>0</v>
      </c>
      <c r="K279" s="267"/>
      <c r="L279" s="268"/>
      <c r="M279" s="269" t="s">
        <v>1</v>
      </c>
      <c r="N279" s="270" t="s">
        <v>37</v>
      </c>
      <c r="O279" s="90"/>
      <c r="P279" s="228">
        <f>O279*H279</f>
        <v>0</v>
      </c>
      <c r="Q279" s="228">
        <v>0</v>
      </c>
      <c r="R279" s="228">
        <f>Q279*H279</f>
        <v>0</v>
      </c>
      <c r="S279" s="228">
        <v>0</v>
      </c>
      <c r="T279" s="229">
        <f>S279*H279</f>
        <v>0</v>
      </c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R279" s="230" t="s">
        <v>159</v>
      </c>
      <c r="AT279" s="230" t="s">
        <v>278</v>
      </c>
      <c r="AU279" s="230" t="s">
        <v>82</v>
      </c>
      <c r="AY279" s="16" t="s">
        <v>139</v>
      </c>
      <c r="BE279" s="231">
        <f>IF(N279="základní",J279,0)</f>
        <v>0</v>
      </c>
      <c r="BF279" s="231">
        <f>IF(N279="snížená",J279,0)</f>
        <v>0</v>
      </c>
      <c r="BG279" s="231">
        <f>IF(N279="zákl. přenesená",J279,0)</f>
        <v>0</v>
      </c>
      <c r="BH279" s="231">
        <f>IF(N279="sníž. přenesená",J279,0)</f>
        <v>0</v>
      </c>
      <c r="BI279" s="231">
        <f>IF(N279="nulová",J279,0)</f>
        <v>0</v>
      </c>
      <c r="BJ279" s="16" t="s">
        <v>80</v>
      </c>
      <c r="BK279" s="231">
        <f>ROUND(I279*H279,2)</f>
        <v>0</v>
      </c>
      <c r="BL279" s="16" t="s">
        <v>146</v>
      </c>
      <c r="BM279" s="230" t="s">
        <v>433</v>
      </c>
    </row>
    <row r="280" s="2" customFormat="1" ht="24.15" customHeight="1">
      <c r="A280" s="37"/>
      <c r="B280" s="38"/>
      <c r="C280" s="260" t="s">
        <v>435</v>
      </c>
      <c r="D280" s="260" t="s">
        <v>278</v>
      </c>
      <c r="E280" s="261" t="s">
        <v>856</v>
      </c>
      <c r="F280" s="262" t="s">
        <v>857</v>
      </c>
      <c r="G280" s="263" t="s">
        <v>149</v>
      </c>
      <c r="H280" s="264">
        <v>5</v>
      </c>
      <c r="I280" s="265"/>
      <c r="J280" s="266">
        <f>ROUND(I280*H280,2)</f>
        <v>0</v>
      </c>
      <c r="K280" s="267"/>
      <c r="L280" s="268"/>
      <c r="M280" s="269" t="s">
        <v>1</v>
      </c>
      <c r="N280" s="270" t="s">
        <v>37</v>
      </c>
      <c r="O280" s="90"/>
      <c r="P280" s="228">
        <f>O280*H280</f>
        <v>0</v>
      </c>
      <c r="Q280" s="228">
        <v>0</v>
      </c>
      <c r="R280" s="228">
        <f>Q280*H280</f>
        <v>0</v>
      </c>
      <c r="S280" s="228">
        <v>0</v>
      </c>
      <c r="T280" s="229">
        <f>S280*H280</f>
        <v>0</v>
      </c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R280" s="230" t="s">
        <v>159</v>
      </c>
      <c r="AT280" s="230" t="s">
        <v>278</v>
      </c>
      <c r="AU280" s="230" t="s">
        <v>82</v>
      </c>
      <c r="AY280" s="16" t="s">
        <v>139</v>
      </c>
      <c r="BE280" s="231">
        <f>IF(N280="základní",J280,0)</f>
        <v>0</v>
      </c>
      <c r="BF280" s="231">
        <f>IF(N280="snížená",J280,0)</f>
        <v>0</v>
      </c>
      <c r="BG280" s="231">
        <f>IF(N280="zákl. přenesená",J280,0)</f>
        <v>0</v>
      </c>
      <c r="BH280" s="231">
        <f>IF(N280="sníž. přenesená",J280,0)</f>
        <v>0</v>
      </c>
      <c r="BI280" s="231">
        <f>IF(N280="nulová",J280,0)</f>
        <v>0</v>
      </c>
      <c r="BJ280" s="16" t="s">
        <v>80</v>
      </c>
      <c r="BK280" s="231">
        <f>ROUND(I280*H280,2)</f>
        <v>0</v>
      </c>
      <c r="BL280" s="16" t="s">
        <v>146</v>
      </c>
      <c r="BM280" s="230" t="s">
        <v>438</v>
      </c>
    </row>
    <row r="281" s="2" customFormat="1" ht="33" customHeight="1">
      <c r="A281" s="37"/>
      <c r="B281" s="38"/>
      <c r="C281" s="218" t="s">
        <v>329</v>
      </c>
      <c r="D281" s="218" t="s">
        <v>142</v>
      </c>
      <c r="E281" s="219" t="s">
        <v>858</v>
      </c>
      <c r="F281" s="220" t="s">
        <v>859</v>
      </c>
      <c r="G281" s="221" t="s">
        <v>149</v>
      </c>
      <c r="H281" s="222">
        <v>6</v>
      </c>
      <c r="I281" s="223"/>
      <c r="J281" s="224">
        <f>ROUND(I281*H281,2)</f>
        <v>0</v>
      </c>
      <c r="K281" s="225"/>
      <c r="L281" s="43"/>
      <c r="M281" s="226" t="s">
        <v>1</v>
      </c>
      <c r="N281" s="227" t="s">
        <v>37</v>
      </c>
      <c r="O281" s="90"/>
      <c r="P281" s="228">
        <f>O281*H281</f>
        <v>0</v>
      </c>
      <c r="Q281" s="228">
        <v>0</v>
      </c>
      <c r="R281" s="228">
        <f>Q281*H281</f>
        <v>0</v>
      </c>
      <c r="S281" s="228">
        <v>0</v>
      </c>
      <c r="T281" s="229">
        <f>S281*H281</f>
        <v>0</v>
      </c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R281" s="230" t="s">
        <v>146</v>
      </c>
      <c r="AT281" s="230" t="s">
        <v>142</v>
      </c>
      <c r="AU281" s="230" t="s">
        <v>82</v>
      </c>
      <c r="AY281" s="16" t="s">
        <v>139</v>
      </c>
      <c r="BE281" s="231">
        <f>IF(N281="základní",J281,0)</f>
        <v>0</v>
      </c>
      <c r="BF281" s="231">
        <f>IF(N281="snížená",J281,0)</f>
        <v>0</v>
      </c>
      <c r="BG281" s="231">
        <f>IF(N281="zákl. přenesená",J281,0)</f>
        <v>0</v>
      </c>
      <c r="BH281" s="231">
        <f>IF(N281="sníž. přenesená",J281,0)</f>
        <v>0</v>
      </c>
      <c r="BI281" s="231">
        <f>IF(N281="nulová",J281,0)</f>
        <v>0</v>
      </c>
      <c r="BJ281" s="16" t="s">
        <v>80</v>
      </c>
      <c r="BK281" s="231">
        <f>ROUND(I281*H281,2)</f>
        <v>0</v>
      </c>
      <c r="BL281" s="16" t="s">
        <v>146</v>
      </c>
      <c r="BM281" s="230" t="s">
        <v>442</v>
      </c>
    </row>
    <row r="282" s="2" customFormat="1" ht="24.15" customHeight="1">
      <c r="A282" s="37"/>
      <c r="B282" s="38"/>
      <c r="C282" s="260" t="s">
        <v>443</v>
      </c>
      <c r="D282" s="260" t="s">
        <v>278</v>
      </c>
      <c r="E282" s="261" t="s">
        <v>860</v>
      </c>
      <c r="F282" s="262" t="s">
        <v>861</v>
      </c>
      <c r="G282" s="263" t="s">
        <v>149</v>
      </c>
      <c r="H282" s="264">
        <v>6</v>
      </c>
      <c r="I282" s="265"/>
      <c r="J282" s="266">
        <f>ROUND(I282*H282,2)</f>
        <v>0</v>
      </c>
      <c r="K282" s="267"/>
      <c r="L282" s="268"/>
      <c r="M282" s="269" t="s">
        <v>1</v>
      </c>
      <c r="N282" s="270" t="s">
        <v>37</v>
      </c>
      <c r="O282" s="90"/>
      <c r="P282" s="228">
        <f>O282*H282</f>
        <v>0</v>
      </c>
      <c r="Q282" s="228">
        <v>0</v>
      </c>
      <c r="R282" s="228">
        <f>Q282*H282</f>
        <v>0</v>
      </c>
      <c r="S282" s="228">
        <v>0</v>
      </c>
      <c r="T282" s="229">
        <f>S282*H282</f>
        <v>0</v>
      </c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R282" s="230" t="s">
        <v>159</v>
      </c>
      <c r="AT282" s="230" t="s">
        <v>278</v>
      </c>
      <c r="AU282" s="230" t="s">
        <v>82</v>
      </c>
      <c r="AY282" s="16" t="s">
        <v>139</v>
      </c>
      <c r="BE282" s="231">
        <f>IF(N282="základní",J282,0)</f>
        <v>0</v>
      </c>
      <c r="BF282" s="231">
        <f>IF(N282="snížená",J282,0)</f>
        <v>0</v>
      </c>
      <c r="BG282" s="231">
        <f>IF(N282="zákl. přenesená",J282,0)</f>
        <v>0</v>
      </c>
      <c r="BH282" s="231">
        <f>IF(N282="sníž. přenesená",J282,0)</f>
        <v>0</v>
      </c>
      <c r="BI282" s="231">
        <f>IF(N282="nulová",J282,0)</f>
        <v>0</v>
      </c>
      <c r="BJ282" s="16" t="s">
        <v>80</v>
      </c>
      <c r="BK282" s="231">
        <f>ROUND(I282*H282,2)</f>
        <v>0</v>
      </c>
      <c r="BL282" s="16" t="s">
        <v>146</v>
      </c>
      <c r="BM282" s="230" t="s">
        <v>446</v>
      </c>
    </row>
    <row r="283" s="2" customFormat="1" ht="33" customHeight="1">
      <c r="A283" s="37"/>
      <c r="B283" s="38"/>
      <c r="C283" s="218" t="s">
        <v>334</v>
      </c>
      <c r="D283" s="218" t="s">
        <v>142</v>
      </c>
      <c r="E283" s="219" t="s">
        <v>862</v>
      </c>
      <c r="F283" s="220" t="s">
        <v>863</v>
      </c>
      <c r="G283" s="221" t="s">
        <v>149</v>
      </c>
      <c r="H283" s="222">
        <v>7</v>
      </c>
      <c r="I283" s="223"/>
      <c r="J283" s="224">
        <f>ROUND(I283*H283,2)</f>
        <v>0</v>
      </c>
      <c r="K283" s="225"/>
      <c r="L283" s="43"/>
      <c r="M283" s="226" t="s">
        <v>1</v>
      </c>
      <c r="N283" s="227" t="s">
        <v>37</v>
      </c>
      <c r="O283" s="90"/>
      <c r="P283" s="228">
        <f>O283*H283</f>
        <v>0</v>
      </c>
      <c r="Q283" s="228">
        <v>0</v>
      </c>
      <c r="R283" s="228">
        <f>Q283*H283</f>
        <v>0</v>
      </c>
      <c r="S283" s="228">
        <v>0</v>
      </c>
      <c r="T283" s="229">
        <f>S283*H283</f>
        <v>0</v>
      </c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R283" s="230" t="s">
        <v>146</v>
      </c>
      <c r="AT283" s="230" t="s">
        <v>142</v>
      </c>
      <c r="AU283" s="230" t="s">
        <v>82</v>
      </c>
      <c r="AY283" s="16" t="s">
        <v>139</v>
      </c>
      <c r="BE283" s="231">
        <f>IF(N283="základní",J283,0)</f>
        <v>0</v>
      </c>
      <c r="BF283" s="231">
        <f>IF(N283="snížená",J283,0)</f>
        <v>0</v>
      </c>
      <c r="BG283" s="231">
        <f>IF(N283="zákl. přenesená",J283,0)</f>
        <v>0</v>
      </c>
      <c r="BH283" s="231">
        <f>IF(N283="sníž. přenesená",J283,0)</f>
        <v>0</v>
      </c>
      <c r="BI283" s="231">
        <f>IF(N283="nulová",J283,0)</f>
        <v>0</v>
      </c>
      <c r="BJ283" s="16" t="s">
        <v>80</v>
      </c>
      <c r="BK283" s="231">
        <f>ROUND(I283*H283,2)</f>
        <v>0</v>
      </c>
      <c r="BL283" s="16" t="s">
        <v>146</v>
      </c>
      <c r="BM283" s="230" t="s">
        <v>449</v>
      </c>
    </row>
    <row r="284" s="2" customFormat="1" ht="21.75" customHeight="1">
      <c r="A284" s="37"/>
      <c r="B284" s="38"/>
      <c r="C284" s="260" t="s">
        <v>450</v>
      </c>
      <c r="D284" s="260" t="s">
        <v>278</v>
      </c>
      <c r="E284" s="261" t="s">
        <v>864</v>
      </c>
      <c r="F284" s="262" t="s">
        <v>865</v>
      </c>
      <c r="G284" s="263" t="s">
        <v>149</v>
      </c>
      <c r="H284" s="264">
        <v>2</v>
      </c>
      <c r="I284" s="265"/>
      <c r="J284" s="266">
        <f>ROUND(I284*H284,2)</f>
        <v>0</v>
      </c>
      <c r="K284" s="267"/>
      <c r="L284" s="268"/>
      <c r="M284" s="269" t="s">
        <v>1</v>
      </c>
      <c r="N284" s="270" t="s">
        <v>37</v>
      </c>
      <c r="O284" s="90"/>
      <c r="P284" s="228">
        <f>O284*H284</f>
        <v>0</v>
      </c>
      <c r="Q284" s="228">
        <v>0</v>
      </c>
      <c r="R284" s="228">
        <f>Q284*H284</f>
        <v>0</v>
      </c>
      <c r="S284" s="228">
        <v>0</v>
      </c>
      <c r="T284" s="229">
        <f>S284*H284</f>
        <v>0</v>
      </c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R284" s="230" t="s">
        <v>159</v>
      </c>
      <c r="AT284" s="230" t="s">
        <v>278</v>
      </c>
      <c r="AU284" s="230" t="s">
        <v>82</v>
      </c>
      <c r="AY284" s="16" t="s">
        <v>139</v>
      </c>
      <c r="BE284" s="231">
        <f>IF(N284="základní",J284,0)</f>
        <v>0</v>
      </c>
      <c r="BF284" s="231">
        <f>IF(N284="snížená",J284,0)</f>
        <v>0</v>
      </c>
      <c r="BG284" s="231">
        <f>IF(N284="zákl. přenesená",J284,0)</f>
        <v>0</v>
      </c>
      <c r="BH284" s="231">
        <f>IF(N284="sníž. přenesená",J284,0)</f>
        <v>0</v>
      </c>
      <c r="BI284" s="231">
        <f>IF(N284="nulová",J284,0)</f>
        <v>0</v>
      </c>
      <c r="BJ284" s="16" t="s">
        <v>80</v>
      </c>
      <c r="BK284" s="231">
        <f>ROUND(I284*H284,2)</f>
        <v>0</v>
      </c>
      <c r="BL284" s="16" t="s">
        <v>146</v>
      </c>
      <c r="BM284" s="230" t="s">
        <v>453</v>
      </c>
    </row>
    <row r="285" s="2" customFormat="1" ht="16.5" customHeight="1">
      <c r="A285" s="37"/>
      <c r="B285" s="38"/>
      <c r="C285" s="260" t="s">
        <v>338</v>
      </c>
      <c r="D285" s="260" t="s">
        <v>278</v>
      </c>
      <c r="E285" s="261" t="s">
        <v>866</v>
      </c>
      <c r="F285" s="262" t="s">
        <v>867</v>
      </c>
      <c r="G285" s="263" t="s">
        <v>149</v>
      </c>
      <c r="H285" s="264">
        <v>5</v>
      </c>
      <c r="I285" s="265"/>
      <c r="J285" s="266">
        <f>ROUND(I285*H285,2)</f>
        <v>0</v>
      </c>
      <c r="K285" s="267"/>
      <c r="L285" s="268"/>
      <c r="M285" s="269" t="s">
        <v>1</v>
      </c>
      <c r="N285" s="270" t="s">
        <v>37</v>
      </c>
      <c r="O285" s="90"/>
      <c r="P285" s="228">
        <f>O285*H285</f>
        <v>0</v>
      </c>
      <c r="Q285" s="228">
        <v>0</v>
      </c>
      <c r="R285" s="228">
        <f>Q285*H285</f>
        <v>0</v>
      </c>
      <c r="S285" s="228">
        <v>0</v>
      </c>
      <c r="T285" s="229">
        <f>S285*H285</f>
        <v>0</v>
      </c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R285" s="230" t="s">
        <v>159</v>
      </c>
      <c r="AT285" s="230" t="s">
        <v>278</v>
      </c>
      <c r="AU285" s="230" t="s">
        <v>82</v>
      </c>
      <c r="AY285" s="16" t="s">
        <v>139</v>
      </c>
      <c r="BE285" s="231">
        <f>IF(N285="základní",J285,0)</f>
        <v>0</v>
      </c>
      <c r="BF285" s="231">
        <f>IF(N285="snížená",J285,0)</f>
        <v>0</v>
      </c>
      <c r="BG285" s="231">
        <f>IF(N285="zákl. přenesená",J285,0)</f>
        <v>0</v>
      </c>
      <c r="BH285" s="231">
        <f>IF(N285="sníž. přenesená",J285,0)</f>
        <v>0</v>
      </c>
      <c r="BI285" s="231">
        <f>IF(N285="nulová",J285,0)</f>
        <v>0</v>
      </c>
      <c r="BJ285" s="16" t="s">
        <v>80</v>
      </c>
      <c r="BK285" s="231">
        <f>ROUND(I285*H285,2)</f>
        <v>0</v>
      </c>
      <c r="BL285" s="16" t="s">
        <v>146</v>
      </c>
      <c r="BM285" s="230" t="s">
        <v>456</v>
      </c>
    </row>
    <row r="286" s="2" customFormat="1" ht="33" customHeight="1">
      <c r="A286" s="37"/>
      <c r="B286" s="38"/>
      <c r="C286" s="218" t="s">
        <v>457</v>
      </c>
      <c r="D286" s="218" t="s">
        <v>142</v>
      </c>
      <c r="E286" s="219" t="s">
        <v>868</v>
      </c>
      <c r="F286" s="220" t="s">
        <v>869</v>
      </c>
      <c r="G286" s="221" t="s">
        <v>149</v>
      </c>
      <c r="H286" s="222">
        <v>14</v>
      </c>
      <c r="I286" s="223"/>
      <c r="J286" s="224">
        <f>ROUND(I286*H286,2)</f>
        <v>0</v>
      </c>
      <c r="K286" s="225"/>
      <c r="L286" s="43"/>
      <c r="M286" s="226" t="s">
        <v>1</v>
      </c>
      <c r="N286" s="227" t="s">
        <v>37</v>
      </c>
      <c r="O286" s="90"/>
      <c r="P286" s="228">
        <f>O286*H286</f>
        <v>0</v>
      </c>
      <c r="Q286" s="228">
        <v>0</v>
      </c>
      <c r="R286" s="228">
        <f>Q286*H286</f>
        <v>0</v>
      </c>
      <c r="S286" s="228">
        <v>0</v>
      </c>
      <c r="T286" s="229">
        <f>S286*H286</f>
        <v>0</v>
      </c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R286" s="230" t="s">
        <v>146</v>
      </c>
      <c r="AT286" s="230" t="s">
        <v>142</v>
      </c>
      <c r="AU286" s="230" t="s">
        <v>82</v>
      </c>
      <c r="AY286" s="16" t="s">
        <v>139</v>
      </c>
      <c r="BE286" s="231">
        <f>IF(N286="základní",J286,0)</f>
        <v>0</v>
      </c>
      <c r="BF286" s="231">
        <f>IF(N286="snížená",J286,0)</f>
        <v>0</v>
      </c>
      <c r="BG286" s="231">
        <f>IF(N286="zákl. přenesená",J286,0)</f>
        <v>0</v>
      </c>
      <c r="BH286" s="231">
        <f>IF(N286="sníž. přenesená",J286,0)</f>
        <v>0</v>
      </c>
      <c r="BI286" s="231">
        <f>IF(N286="nulová",J286,0)</f>
        <v>0</v>
      </c>
      <c r="BJ286" s="16" t="s">
        <v>80</v>
      </c>
      <c r="BK286" s="231">
        <f>ROUND(I286*H286,2)</f>
        <v>0</v>
      </c>
      <c r="BL286" s="16" t="s">
        <v>146</v>
      </c>
      <c r="BM286" s="230" t="s">
        <v>460</v>
      </c>
    </row>
    <row r="287" s="2" customFormat="1" ht="21.75" customHeight="1">
      <c r="A287" s="37"/>
      <c r="B287" s="38"/>
      <c r="C287" s="260" t="s">
        <v>344</v>
      </c>
      <c r="D287" s="260" t="s">
        <v>278</v>
      </c>
      <c r="E287" s="261" t="s">
        <v>870</v>
      </c>
      <c r="F287" s="262" t="s">
        <v>871</v>
      </c>
      <c r="G287" s="263" t="s">
        <v>149</v>
      </c>
      <c r="H287" s="264">
        <v>11</v>
      </c>
      <c r="I287" s="265"/>
      <c r="J287" s="266">
        <f>ROUND(I287*H287,2)</f>
        <v>0</v>
      </c>
      <c r="K287" s="267"/>
      <c r="L287" s="268"/>
      <c r="M287" s="269" t="s">
        <v>1</v>
      </c>
      <c r="N287" s="270" t="s">
        <v>37</v>
      </c>
      <c r="O287" s="90"/>
      <c r="P287" s="228">
        <f>O287*H287</f>
        <v>0</v>
      </c>
      <c r="Q287" s="228">
        <v>0</v>
      </c>
      <c r="R287" s="228">
        <f>Q287*H287</f>
        <v>0</v>
      </c>
      <c r="S287" s="228">
        <v>0</v>
      </c>
      <c r="T287" s="229">
        <f>S287*H287</f>
        <v>0</v>
      </c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R287" s="230" t="s">
        <v>159</v>
      </c>
      <c r="AT287" s="230" t="s">
        <v>278</v>
      </c>
      <c r="AU287" s="230" t="s">
        <v>82</v>
      </c>
      <c r="AY287" s="16" t="s">
        <v>139</v>
      </c>
      <c r="BE287" s="231">
        <f>IF(N287="základní",J287,0)</f>
        <v>0</v>
      </c>
      <c r="BF287" s="231">
        <f>IF(N287="snížená",J287,0)</f>
        <v>0</v>
      </c>
      <c r="BG287" s="231">
        <f>IF(N287="zákl. přenesená",J287,0)</f>
        <v>0</v>
      </c>
      <c r="BH287" s="231">
        <f>IF(N287="sníž. přenesená",J287,0)</f>
        <v>0</v>
      </c>
      <c r="BI287" s="231">
        <f>IF(N287="nulová",J287,0)</f>
        <v>0</v>
      </c>
      <c r="BJ287" s="16" t="s">
        <v>80</v>
      </c>
      <c r="BK287" s="231">
        <f>ROUND(I287*H287,2)</f>
        <v>0</v>
      </c>
      <c r="BL287" s="16" t="s">
        <v>146</v>
      </c>
      <c r="BM287" s="230" t="s">
        <v>463</v>
      </c>
    </row>
    <row r="288" s="2" customFormat="1" ht="21.75" customHeight="1">
      <c r="A288" s="37"/>
      <c r="B288" s="38"/>
      <c r="C288" s="260" t="s">
        <v>464</v>
      </c>
      <c r="D288" s="260" t="s">
        <v>278</v>
      </c>
      <c r="E288" s="261" t="s">
        <v>872</v>
      </c>
      <c r="F288" s="262" t="s">
        <v>873</v>
      </c>
      <c r="G288" s="263" t="s">
        <v>149</v>
      </c>
      <c r="H288" s="264">
        <v>3</v>
      </c>
      <c r="I288" s="265"/>
      <c r="J288" s="266">
        <f>ROUND(I288*H288,2)</f>
        <v>0</v>
      </c>
      <c r="K288" s="267"/>
      <c r="L288" s="268"/>
      <c r="M288" s="269" t="s">
        <v>1</v>
      </c>
      <c r="N288" s="270" t="s">
        <v>37</v>
      </c>
      <c r="O288" s="90"/>
      <c r="P288" s="228">
        <f>O288*H288</f>
        <v>0</v>
      </c>
      <c r="Q288" s="228">
        <v>0</v>
      </c>
      <c r="R288" s="228">
        <f>Q288*H288</f>
        <v>0</v>
      </c>
      <c r="S288" s="228">
        <v>0</v>
      </c>
      <c r="T288" s="229">
        <f>S288*H288</f>
        <v>0</v>
      </c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R288" s="230" t="s">
        <v>159</v>
      </c>
      <c r="AT288" s="230" t="s">
        <v>278</v>
      </c>
      <c r="AU288" s="230" t="s">
        <v>82</v>
      </c>
      <c r="AY288" s="16" t="s">
        <v>139</v>
      </c>
      <c r="BE288" s="231">
        <f>IF(N288="základní",J288,0)</f>
        <v>0</v>
      </c>
      <c r="BF288" s="231">
        <f>IF(N288="snížená",J288,0)</f>
        <v>0</v>
      </c>
      <c r="BG288" s="231">
        <f>IF(N288="zákl. přenesená",J288,0)</f>
        <v>0</v>
      </c>
      <c r="BH288" s="231">
        <f>IF(N288="sníž. přenesená",J288,0)</f>
        <v>0</v>
      </c>
      <c r="BI288" s="231">
        <f>IF(N288="nulová",J288,0)</f>
        <v>0</v>
      </c>
      <c r="BJ288" s="16" t="s">
        <v>80</v>
      </c>
      <c r="BK288" s="231">
        <f>ROUND(I288*H288,2)</f>
        <v>0</v>
      </c>
      <c r="BL288" s="16" t="s">
        <v>146</v>
      </c>
      <c r="BM288" s="230" t="s">
        <v>467</v>
      </c>
    </row>
    <row r="289" s="2" customFormat="1" ht="24.15" customHeight="1">
      <c r="A289" s="37"/>
      <c r="B289" s="38"/>
      <c r="C289" s="218" t="s">
        <v>347</v>
      </c>
      <c r="D289" s="218" t="s">
        <v>142</v>
      </c>
      <c r="E289" s="219" t="s">
        <v>874</v>
      </c>
      <c r="F289" s="220" t="s">
        <v>875</v>
      </c>
      <c r="G289" s="221" t="s">
        <v>149</v>
      </c>
      <c r="H289" s="222">
        <v>5</v>
      </c>
      <c r="I289" s="223"/>
      <c r="J289" s="224">
        <f>ROUND(I289*H289,2)</f>
        <v>0</v>
      </c>
      <c r="K289" s="225"/>
      <c r="L289" s="43"/>
      <c r="M289" s="226" t="s">
        <v>1</v>
      </c>
      <c r="N289" s="227" t="s">
        <v>37</v>
      </c>
      <c r="O289" s="90"/>
      <c r="P289" s="228">
        <f>O289*H289</f>
        <v>0</v>
      </c>
      <c r="Q289" s="228">
        <v>0</v>
      </c>
      <c r="R289" s="228">
        <f>Q289*H289</f>
        <v>0</v>
      </c>
      <c r="S289" s="228">
        <v>0</v>
      </c>
      <c r="T289" s="229">
        <f>S289*H289</f>
        <v>0</v>
      </c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R289" s="230" t="s">
        <v>146</v>
      </c>
      <c r="AT289" s="230" t="s">
        <v>142</v>
      </c>
      <c r="AU289" s="230" t="s">
        <v>82</v>
      </c>
      <c r="AY289" s="16" t="s">
        <v>139</v>
      </c>
      <c r="BE289" s="231">
        <f>IF(N289="základní",J289,0)</f>
        <v>0</v>
      </c>
      <c r="BF289" s="231">
        <f>IF(N289="snížená",J289,0)</f>
        <v>0</v>
      </c>
      <c r="BG289" s="231">
        <f>IF(N289="zákl. přenesená",J289,0)</f>
        <v>0</v>
      </c>
      <c r="BH289" s="231">
        <f>IF(N289="sníž. přenesená",J289,0)</f>
        <v>0</v>
      </c>
      <c r="BI289" s="231">
        <f>IF(N289="nulová",J289,0)</f>
        <v>0</v>
      </c>
      <c r="BJ289" s="16" t="s">
        <v>80</v>
      </c>
      <c r="BK289" s="231">
        <f>ROUND(I289*H289,2)</f>
        <v>0</v>
      </c>
      <c r="BL289" s="16" t="s">
        <v>146</v>
      </c>
      <c r="BM289" s="230" t="s">
        <v>470</v>
      </c>
    </row>
    <row r="290" s="2" customFormat="1" ht="21.75" customHeight="1">
      <c r="A290" s="37"/>
      <c r="B290" s="38"/>
      <c r="C290" s="260" t="s">
        <v>471</v>
      </c>
      <c r="D290" s="260" t="s">
        <v>278</v>
      </c>
      <c r="E290" s="261" t="s">
        <v>876</v>
      </c>
      <c r="F290" s="262" t="s">
        <v>877</v>
      </c>
      <c r="G290" s="263" t="s">
        <v>149</v>
      </c>
      <c r="H290" s="264">
        <v>5</v>
      </c>
      <c r="I290" s="265"/>
      <c r="J290" s="266">
        <f>ROUND(I290*H290,2)</f>
        <v>0</v>
      </c>
      <c r="K290" s="267"/>
      <c r="L290" s="268"/>
      <c r="M290" s="269" t="s">
        <v>1</v>
      </c>
      <c r="N290" s="270" t="s">
        <v>37</v>
      </c>
      <c r="O290" s="90"/>
      <c r="P290" s="228">
        <f>O290*H290</f>
        <v>0</v>
      </c>
      <c r="Q290" s="228">
        <v>0</v>
      </c>
      <c r="R290" s="228">
        <f>Q290*H290</f>
        <v>0</v>
      </c>
      <c r="S290" s="228">
        <v>0</v>
      </c>
      <c r="T290" s="229">
        <f>S290*H290</f>
        <v>0</v>
      </c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R290" s="230" t="s">
        <v>159</v>
      </c>
      <c r="AT290" s="230" t="s">
        <v>278</v>
      </c>
      <c r="AU290" s="230" t="s">
        <v>82</v>
      </c>
      <c r="AY290" s="16" t="s">
        <v>139</v>
      </c>
      <c r="BE290" s="231">
        <f>IF(N290="základní",J290,0)</f>
        <v>0</v>
      </c>
      <c r="BF290" s="231">
        <f>IF(N290="snížená",J290,0)</f>
        <v>0</v>
      </c>
      <c r="BG290" s="231">
        <f>IF(N290="zákl. přenesená",J290,0)</f>
        <v>0</v>
      </c>
      <c r="BH290" s="231">
        <f>IF(N290="sníž. přenesená",J290,0)</f>
        <v>0</v>
      </c>
      <c r="BI290" s="231">
        <f>IF(N290="nulová",J290,0)</f>
        <v>0</v>
      </c>
      <c r="BJ290" s="16" t="s">
        <v>80</v>
      </c>
      <c r="BK290" s="231">
        <f>ROUND(I290*H290,2)</f>
        <v>0</v>
      </c>
      <c r="BL290" s="16" t="s">
        <v>146</v>
      </c>
      <c r="BM290" s="230" t="s">
        <v>474</v>
      </c>
    </row>
    <row r="291" s="2" customFormat="1" ht="24.15" customHeight="1">
      <c r="A291" s="37"/>
      <c r="B291" s="38"/>
      <c r="C291" s="218" t="s">
        <v>351</v>
      </c>
      <c r="D291" s="218" t="s">
        <v>142</v>
      </c>
      <c r="E291" s="219" t="s">
        <v>436</v>
      </c>
      <c r="F291" s="220" t="s">
        <v>437</v>
      </c>
      <c r="G291" s="221" t="s">
        <v>244</v>
      </c>
      <c r="H291" s="222">
        <v>10</v>
      </c>
      <c r="I291" s="223"/>
      <c r="J291" s="224">
        <f>ROUND(I291*H291,2)</f>
        <v>0</v>
      </c>
      <c r="K291" s="225"/>
      <c r="L291" s="43"/>
      <c r="M291" s="226" t="s">
        <v>1</v>
      </c>
      <c r="N291" s="227" t="s">
        <v>37</v>
      </c>
      <c r="O291" s="90"/>
      <c r="P291" s="228">
        <f>O291*H291</f>
        <v>0</v>
      </c>
      <c r="Q291" s="228">
        <v>0</v>
      </c>
      <c r="R291" s="228">
        <f>Q291*H291</f>
        <v>0</v>
      </c>
      <c r="S291" s="228">
        <v>0</v>
      </c>
      <c r="T291" s="229">
        <f>S291*H291</f>
        <v>0</v>
      </c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  <c r="AR291" s="230" t="s">
        <v>146</v>
      </c>
      <c r="AT291" s="230" t="s">
        <v>142</v>
      </c>
      <c r="AU291" s="230" t="s">
        <v>82</v>
      </c>
      <c r="AY291" s="16" t="s">
        <v>139</v>
      </c>
      <c r="BE291" s="231">
        <f>IF(N291="základní",J291,0)</f>
        <v>0</v>
      </c>
      <c r="BF291" s="231">
        <f>IF(N291="snížená",J291,0)</f>
        <v>0</v>
      </c>
      <c r="BG291" s="231">
        <f>IF(N291="zákl. přenesená",J291,0)</f>
        <v>0</v>
      </c>
      <c r="BH291" s="231">
        <f>IF(N291="sníž. přenesená",J291,0)</f>
        <v>0</v>
      </c>
      <c r="BI291" s="231">
        <f>IF(N291="nulová",J291,0)</f>
        <v>0</v>
      </c>
      <c r="BJ291" s="16" t="s">
        <v>80</v>
      </c>
      <c r="BK291" s="231">
        <f>ROUND(I291*H291,2)</f>
        <v>0</v>
      </c>
      <c r="BL291" s="16" t="s">
        <v>146</v>
      </c>
      <c r="BM291" s="230" t="s">
        <v>477</v>
      </c>
    </row>
    <row r="292" s="13" customFormat="1">
      <c r="A292" s="13"/>
      <c r="B292" s="237"/>
      <c r="C292" s="238"/>
      <c r="D292" s="239" t="s">
        <v>214</v>
      </c>
      <c r="E292" s="240" t="s">
        <v>1</v>
      </c>
      <c r="F292" s="241" t="s">
        <v>878</v>
      </c>
      <c r="G292" s="238"/>
      <c r="H292" s="242">
        <v>6</v>
      </c>
      <c r="I292" s="243"/>
      <c r="J292" s="238"/>
      <c r="K292" s="238"/>
      <c r="L292" s="244"/>
      <c r="M292" s="245"/>
      <c r="N292" s="246"/>
      <c r="O292" s="246"/>
      <c r="P292" s="246"/>
      <c r="Q292" s="246"/>
      <c r="R292" s="246"/>
      <c r="S292" s="246"/>
      <c r="T292" s="247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48" t="s">
        <v>214</v>
      </c>
      <c r="AU292" s="248" t="s">
        <v>82</v>
      </c>
      <c r="AV292" s="13" t="s">
        <v>82</v>
      </c>
      <c r="AW292" s="13" t="s">
        <v>216</v>
      </c>
      <c r="AX292" s="13" t="s">
        <v>72</v>
      </c>
      <c r="AY292" s="248" t="s">
        <v>139</v>
      </c>
    </row>
    <row r="293" s="13" customFormat="1">
      <c r="A293" s="13"/>
      <c r="B293" s="237"/>
      <c r="C293" s="238"/>
      <c r="D293" s="239" t="s">
        <v>214</v>
      </c>
      <c r="E293" s="240" t="s">
        <v>1</v>
      </c>
      <c r="F293" s="241" t="s">
        <v>879</v>
      </c>
      <c r="G293" s="238"/>
      <c r="H293" s="242">
        <v>4</v>
      </c>
      <c r="I293" s="243"/>
      <c r="J293" s="238"/>
      <c r="K293" s="238"/>
      <c r="L293" s="244"/>
      <c r="M293" s="245"/>
      <c r="N293" s="246"/>
      <c r="O293" s="246"/>
      <c r="P293" s="246"/>
      <c r="Q293" s="246"/>
      <c r="R293" s="246"/>
      <c r="S293" s="246"/>
      <c r="T293" s="247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48" t="s">
        <v>214</v>
      </c>
      <c r="AU293" s="248" t="s">
        <v>82</v>
      </c>
      <c r="AV293" s="13" t="s">
        <v>82</v>
      </c>
      <c r="AW293" s="13" t="s">
        <v>216</v>
      </c>
      <c r="AX293" s="13" t="s">
        <v>72</v>
      </c>
      <c r="AY293" s="248" t="s">
        <v>139</v>
      </c>
    </row>
    <row r="294" s="14" customFormat="1">
      <c r="A294" s="14"/>
      <c r="B294" s="249"/>
      <c r="C294" s="250"/>
      <c r="D294" s="239" t="s">
        <v>214</v>
      </c>
      <c r="E294" s="251" t="s">
        <v>1</v>
      </c>
      <c r="F294" s="252" t="s">
        <v>217</v>
      </c>
      <c r="G294" s="250"/>
      <c r="H294" s="253">
        <v>10</v>
      </c>
      <c r="I294" s="254"/>
      <c r="J294" s="250"/>
      <c r="K294" s="250"/>
      <c r="L294" s="255"/>
      <c r="M294" s="256"/>
      <c r="N294" s="257"/>
      <c r="O294" s="257"/>
      <c r="P294" s="257"/>
      <c r="Q294" s="257"/>
      <c r="R294" s="257"/>
      <c r="S294" s="257"/>
      <c r="T294" s="258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59" t="s">
        <v>214</v>
      </c>
      <c r="AU294" s="259" t="s">
        <v>82</v>
      </c>
      <c r="AV294" s="14" t="s">
        <v>146</v>
      </c>
      <c r="AW294" s="14" t="s">
        <v>216</v>
      </c>
      <c r="AX294" s="14" t="s">
        <v>80</v>
      </c>
      <c r="AY294" s="259" t="s">
        <v>139</v>
      </c>
    </row>
    <row r="295" s="2" customFormat="1" ht="24.15" customHeight="1">
      <c r="A295" s="37"/>
      <c r="B295" s="38"/>
      <c r="C295" s="218" t="s">
        <v>478</v>
      </c>
      <c r="D295" s="218" t="s">
        <v>142</v>
      </c>
      <c r="E295" s="219" t="s">
        <v>880</v>
      </c>
      <c r="F295" s="220" t="s">
        <v>881</v>
      </c>
      <c r="G295" s="221" t="s">
        <v>882</v>
      </c>
      <c r="H295" s="222">
        <v>16</v>
      </c>
      <c r="I295" s="223"/>
      <c r="J295" s="224">
        <f>ROUND(I295*H295,2)</f>
        <v>0</v>
      </c>
      <c r="K295" s="225"/>
      <c r="L295" s="43"/>
      <c r="M295" s="226" t="s">
        <v>1</v>
      </c>
      <c r="N295" s="227" t="s">
        <v>37</v>
      </c>
      <c r="O295" s="90"/>
      <c r="P295" s="228">
        <f>O295*H295</f>
        <v>0</v>
      </c>
      <c r="Q295" s="228">
        <v>0</v>
      </c>
      <c r="R295" s="228">
        <f>Q295*H295</f>
        <v>0</v>
      </c>
      <c r="S295" s="228">
        <v>0</v>
      </c>
      <c r="T295" s="229">
        <f>S295*H295</f>
        <v>0</v>
      </c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R295" s="230" t="s">
        <v>146</v>
      </c>
      <c r="AT295" s="230" t="s">
        <v>142</v>
      </c>
      <c r="AU295" s="230" t="s">
        <v>82</v>
      </c>
      <c r="AY295" s="16" t="s">
        <v>139</v>
      </c>
      <c r="BE295" s="231">
        <f>IF(N295="základní",J295,0)</f>
        <v>0</v>
      </c>
      <c r="BF295" s="231">
        <f>IF(N295="snížená",J295,0)</f>
        <v>0</v>
      </c>
      <c r="BG295" s="231">
        <f>IF(N295="zákl. přenesená",J295,0)</f>
        <v>0</v>
      </c>
      <c r="BH295" s="231">
        <f>IF(N295="sníž. přenesená",J295,0)</f>
        <v>0</v>
      </c>
      <c r="BI295" s="231">
        <f>IF(N295="nulová",J295,0)</f>
        <v>0</v>
      </c>
      <c r="BJ295" s="16" t="s">
        <v>80</v>
      </c>
      <c r="BK295" s="231">
        <f>ROUND(I295*H295,2)</f>
        <v>0</v>
      </c>
      <c r="BL295" s="16" t="s">
        <v>146</v>
      </c>
      <c r="BM295" s="230" t="s">
        <v>481</v>
      </c>
    </row>
    <row r="296" s="2" customFormat="1" ht="24.15" customHeight="1">
      <c r="A296" s="37"/>
      <c r="B296" s="38"/>
      <c r="C296" s="218" t="s">
        <v>365</v>
      </c>
      <c r="D296" s="218" t="s">
        <v>142</v>
      </c>
      <c r="E296" s="219" t="s">
        <v>883</v>
      </c>
      <c r="F296" s="220" t="s">
        <v>884</v>
      </c>
      <c r="G296" s="221" t="s">
        <v>882</v>
      </c>
      <c r="H296" s="222">
        <v>8</v>
      </c>
      <c r="I296" s="223"/>
      <c r="J296" s="224">
        <f>ROUND(I296*H296,2)</f>
        <v>0</v>
      </c>
      <c r="K296" s="225"/>
      <c r="L296" s="43"/>
      <c r="M296" s="226" t="s">
        <v>1</v>
      </c>
      <c r="N296" s="227" t="s">
        <v>37</v>
      </c>
      <c r="O296" s="90"/>
      <c r="P296" s="228">
        <f>O296*H296</f>
        <v>0</v>
      </c>
      <c r="Q296" s="228">
        <v>0</v>
      </c>
      <c r="R296" s="228">
        <f>Q296*H296</f>
        <v>0</v>
      </c>
      <c r="S296" s="228">
        <v>0</v>
      </c>
      <c r="T296" s="229">
        <f>S296*H296</f>
        <v>0</v>
      </c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R296" s="230" t="s">
        <v>146</v>
      </c>
      <c r="AT296" s="230" t="s">
        <v>142</v>
      </c>
      <c r="AU296" s="230" t="s">
        <v>82</v>
      </c>
      <c r="AY296" s="16" t="s">
        <v>139</v>
      </c>
      <c r="BE296" s="231">
        <f>IF(N296="základní",J296,0)</f>
        <v>0</v>
      </c>
      <c r="BF296" s="231">
        <f>IF(N296="snížená",J296,0)</f>
        <v>0</v>
      </c>
      <c r="BG296" s="231">
        <f>IF(N296="zákl. přenesená",J296,0)</f>
        <v>0</v>
      </c>
      <c r="BH296" s="231">
        <f>IF(N296="sníž. přenesená",J296,0)</f>
        <v>0</v>
      </c>
      <c r="BI296" s="231">
        <f>IF(N296="nulová",J296,0)</f>
        <v>0</v>
      </c>
      <c r="BJ296" s="16" t="s">
        <v>80</v>
      </c>
      <c r="BK296" s="231">
        <f>ROUND(I296*H296,2)</f>
        <v>0</v>
      </c>
      <c r="BL296" s="16" t="s">
        <v>146</v>
      </c>
      <c r="BM296" s="230" t="s">
        <v>484</v>
      </c>
    </row>
    <row r="297" s="2" customFormat="1" ht="24.15" customHeight="1">
      <c r="A297" s="37"/>
      <c r="B297" s="38"/>
      <c r="C297" s="218" t="s">
        <v>485</v>
      </c>
      <c r="D297" s="218" t="s">
        <v>142</v>
      </c>
      <c r="E297" s="219" t="s">
        <v>885</v>
      </c>
      <c r="F297" s="220" t="s">
        <v>886</v>
      </c>
      <c r="G297" s="221" t="s">
        <v>882</v>
      </c>
      <c r="H297" s="222">
        <v>2</v>
      </c>
      <c r="I297" s="223"/>
      <c r="J297" s="224">
        <f>ROUND(I297*H297,2)</f>
        <v>0</v>
      </c>
      <c r="K297" s="225"/>
      <c r="L297" s="43"/>
      <c r="M297" s="226" t="s">
        <v>1</v>
      </c>
      <c r="N297" s="227" t="s">
        <v>37</v>
      </c>
      <c r="O297" s="90"/>
      <c r="P297" s="228">
        <f>O297*H297</f>
        <v>0</v>
      </c>
      <c r="Q297" s="228">
        <v>0</v>
      </c>
      <c r="R297" s="228">
        <f>Q297*H297</f>
        <v>0</v>
      </c>
      <c r="S297" s="228">
        <v>0</v>
      </c>
      <c r="T297" s="229">
        <f>S297*H297</f>
        <v>0</v>
      </c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R297" s="230" t="s">
        <v>146</v>
      </c>
      <c r="AT297" s="230" t="s">
        <v>142</v>
      </c>
      <c r="AU297" s="230" t="s">
        <v>82</v>
      </c>
      <c r="AY297" s="16" t="s">
        <v>139</v>
      </c>
      <c r="BE297" s="231">
        <f>IF(N297="základní",J297,0)</f>
        <v>0</v>
      </c>
      <c r="BF297" s="231">
        <f>IF(N297="snížená",J297,0)</f>
        <v>0</v>
      </c>
      <c r="BG297" s="231">
        <f>IF(N297="zákl. přenesená",J297,0)</f>
        <v>0</v>
      </c>
      <c r="BH297" s="231">
        <f>IF(N297="sníž. přenesená",J297,0)</f>
        <v>0</v>
      </c>
      <c r="BI297" s="231">
        <f>IF(N297="nulová",J297,0)</f>
        <v>0</v>
      </c>
      <c r="BJ297" s="16" t="s">
        <v>80</v>
      </c>
      <c r="BK297" s="231">
        <f>ROUND(I297*H297,2)</f>
        <v>0</v>
      </c>
      <c r="BL297" s="16" t="s">
        <v>146</v>
      </c>
      <c r="BM297" s="230" t="s">
        <v>488</v>
      </c>
    </row>
    <row r="298" s="2" customFormat="1" ht="24.15" customHeight="1">
      <c r="A298" s="37"/>
      <c r="B298" s="38"/>
      <c r="C298" s="218" t="s">
        <v>369</v>
      </c>
      <c r="D298" s="218" t="s">
        <v>142</v>
      </c>
      <c r="E298" s="219" t="s">
        <v>887</v>
      </c>
      <c r="F298" s="220" t="s">
        <v>888</v>
      </c>
      <c r="G298" s="221" t="s">
        <v>149</v>
      </c>
      <c r="H298" s="222">
        <v>13</v>
      </c>
      <c r="I298" s="223"/>
      <c r="J298" s="224">
        <f>ROUND(I298*H298,2)</f>
        <v>0</v>
      </c>
      <c r="K298" s="225"/>
      <c r="L298" s="43"/>
      <c r="M298" s="226" t="s">
        <v>1</v>
      </c>
      <c r="N298" s="227" t="s">
        <v>37</v>
      </c>
      <c r="O298" s="90"/>
      <c r="P298" s="228">
        <f>O298*H298</f>
        <v>0</v>
      </c>
      <c r="Q298" s="228">
        <v>0</v>
      </c>
      <c r="R298" s="228">
        <f>Q298*H298</f>
        <v>0</v>
      </c>
      <c r="S298" s="228">
        <v>0</v>
      </c>
      <c r="T298" s="229">
        <f>S298*H298</f>
        <v>0</v>
      </c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R298" s="230" t="s">
        <v>146</v>
      </c>
      <c r="AT298" s="230" t="s">
        <v>142</v>
      </c>
      <c r="AU298" s="230" t="s">
        <v>82</v>
      </c>
      <c r="AY298" s="16" t="s">
        <v>139</v>
      </c>
      <c r="BE298" s="231">
        <f>IF(N298="základní",J298,0)</f>
        <v>0</v>
      </c>
      <c r="BF298" s="231">
        <f>IF(N298="snížená",J298,0)</f>
        <v>0</v>
      </c>
      <c r="BG298" s="231">
        <f>IF(N298="zákl. přenesená",J298,0)</f>
        <v>0</v>
      </c>
      <c r="BH298" s="231">
        <f>IF(N298="sníž. přenesená",J298,0)</f>
        <v>0</v>
      </c>
      <c r="BI298" s="231">
        <f>IF(N298="nulová",J298,0)</f>
        <v>0</v>
      </c>
      <c r="BJ298" s="16" t="s">
        <v>80</v>
      </c>
      <c r="BK298" s="231">
        <f>ROUND(I298*H298,2)</f>
        <v>0</v>
      </c>
      <c r="BL298" s="16" t="s">
        <v>146</v>
      </c>
      <c r="BM298" s="230" t="s">
        <v>491</v>
      </c>
    </row>
    <row r="299" s="2" customFormat="1" ht="21.75" customHeight="1">
      <c r="A299" s="37"/>
      <c r="B299" s="38"/>
      <c r="C299" s="260" t="s">
        <v>493</v>
      </c>
      <c r="D299" s="260" t="s">
        <v>278</v>
      </c>
      <c r="E299" s="261" t="s">
        <v>889</v>
      </c>
      <c r="F299" s="262" t="s">
        <v>890</v>
      </c>
      <c r="G299" s="263" t="s">
        <v>149</v>
      </c>
      <c r="H299" s="264">
        <v>13</v>
      </c>
      <c r="I299" s="265"/>
      <c r="J299" s="266">
        <f>ROUND(I299*H299,2)</f>
        <v>0</v>
      </c>
      <c r="K299" s="267"/>
      <c r="L299" s="268"/>
      <c r="M299" s="269" t="s">
        <v>1</v>
      </c>
      <c r="N299" s="270" t="s">
        <v>37</v>
      </c>
      <c r="O299" s="90"/>
      <c r="P299" s="228">
        <f>O299*H299</f>
        <v>0</v>
      </c>
      <c r="Q299" s="228">
        <v>0</v>
      </c>
      <c r="R299" s="228">
        <f>Q299*H299</f>
        <v>0</v>
      </c>
      <c r="S299" s="228">
        <v>0</v>
      </c>
      <c r="T299" s="229">
        <f>S299*H299</f>
        <v>0</v>
      </c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R299" s="230" t="s">
        <v>159</v>
      </c>
      <c r="AT299" s="230" t="s">
        <v>278</v>
      </c>
      <c r="AU299" s="230" t="s">
        <v>82</v>
      </c>
      <c r="AY299" s="16" t="s">
        <v>139</v>
      </c>
      <c r="BE299" s="231">
        <f>IF(N299="základní",J299,0)</f>
        <v>0</v>
      </c>
      <c r="BF299" s="231">
        <f>IF(N299="snížená",J299,0)</f>
        <v>0</v>
      </c>
      <c r="BG299" s="231">
        <f>IF(N299="zákl. přenesená",J299,0)</f>
        <v>0</v>
      </c>
      <c r="BH299" s="231">
        <f>IF(N299="sníž. přenesená",J299,0)</f>
        <v>0</v>
      </c>
      <c r="BI299" s="231">
        <f>IF(N299="nulová",J299,0)</f>
        <v>0</v>
      </c>
      <c r="BJ299" s="16" t="s">
        <v>80</v>
      </c>
      <c r="BK299" s="231">
        <f>ROUND(I299*H299,2)</f>
        <v>0</v>
      </c>
      <c r="BL299" s="16" t="s">
        <v>146</v>
      </c>
      <c r="BM299" s="230" t="s">
        <v>496</v>
      </c>
    </row>
    <row r="300" s="13" customFormat="1">
      <c r="A300" s="13"/>
      <c r="B300" s="237"/>
      <c r="C300" s="238"/>
      <c r="D300" s="239" t="s">
        <v>214</v>
      </c>
      <c r="E300" s="240" t="s">
        <v>1</v>
      </c>
      <c r="F300" s="241" t="s">
        <v>891</v>
      </c>
      <c r="G300" s="238"/>
      <c r="H300" s="242">
        <v>13</v>
      </c>
      <c r="I300" s="243"/>
      <c r="J300" s="238"/>
      <c r="K300" s="238"/>
      <c r="L300" s="244"/>
      <c r="M300" s="245"/>
      <c r="N300" s="246"/>
      <c r="O300" s="246"/>
      <c r="P300" s="246"/>
      <c r="Q300" s="246"/>
      <c r="R300" s="246"/>
      <c r="S300" s="246"/>
      <c r="T300" s="247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48" t="s">
        <v>214</v>
      </c>
      <c r="AU300" s="248" t="s">
        <v>82</v>
      </c>
      <c r="AV300" s="13" t="s">
        <v>82</v>
      </c>
      <c r="AW300" s="13" t="s">
        <v>216</v>
      </c>
      <c r="AX300" s="13" t="s">
        <v>72</v>
      </c>
      <c r="AY300" s="248" t="s">
        <v>139</v>
      </c>
    </row>
    <row r="301" s="14" customFormat="1">
      <c r="A301" s="14"/>
      <c r="B301" s="249"/>
      <c r="C301" s="250"/>
      <c r="D301" s="239" t="s">
        <v>214</v>
      </c>
      <c r="E301" s="251" t="s">
        <v>1</v>
      </c>
      <c r="F301" s="252" t="s">
        <v>217</v>
      </c>
      <c r="G301" s="250"/>
      <c r="H301" s="253">
        <v>13</v>
      </c>
      <c r="I301" s="254"/>
      <c r="J301" s="250"/>
      <c r="K301" s="250"/>
      <c r="L301" s="255"/>
      <c r="M301" s="256"/>
      <c r="N301" s="257"/>
      <c r="O301" s="257"/>
      <c r="P301" s="257"/>
      <c r="Q301" s="257"/>
      <c r="R301" s="257"/>
      <c r="S301" s="257"/>
      <c r="T301" s="258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259" t="s">
        <v>214</v>
      </c>
      <c r="AU301" s="259" t="s">
        <v>82</v>
      </c>
      <c r="AV301" s="14" t="s">
        <v>146</v>
      </c>
      <c r="AW301" s="14" t="s">
        <v>216</v>
      </c>
      <c r="AX301" s="14" t="s">
        <v>80</v>
      </c>
      <c r="AY301" s="259" t="s">
        <v>139</v>
      </c>
    </row>
    <row r="302" s="2" customFormat="1" ht="24.15" customHeight="1">
      <c r="A302" s="37"/>
      <c r="B302" s="38"/>
      <c r="C302" s="218" t="s">
        <v>372</v>
      </c>
      <c r="D302" s="218" t="s">
        <v>142</v>
      </c>
      <c r="E302" s="219" t="s">
        <v>892</v>
      </c>
      <c r="F302" s="220" t="s">
        <v>893</v>
      </c>
      <c r="G302" s="221" t="s">
        <v>149</v>
      </c>
      <c r="H302" s="222">
        <v>4</v>
      </c>
      <c r="I302" s="223"/>
      <c r="J302" s="224">
        <f>ROUND(I302*H302,2)</f>
        <v>0</v>
      </c>
      <c r="K302" s="225"/>
      <c r="L302" s="43"/>
      <c r="M302" s="226" t="s">
        <v>1</v>
      </c>
      <c r="N302" s="227" t="s">
        <v>37</v>
      </c>
      <c r="O302" s="90"/>
      <c r="P302" s="228">
        <f>O302*H302</f>
        <v>0</v>
      </c>
      <c r="Q302" s="228">
        <v>0</v>
      </c>
      <c r="R302" s="228">
        <f>Q302*H302</f>
        <v>0</v>
      </c>
      <c r="S302" s="228">
        <v>0</v>
      </c>
      <c r="T302" s="229">
        <f>S302*H302</f>
        <v>0</v>
      </c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R302" s="230" t="s">
        <v>146</v>
      </c>
      <c r="AT302" s="230" t="s">
        <v>142</v>
      </c>
      <c r="AU302" s="230" t="s">
        <v>82</v>
      </c>
      <c r="AY302" s="16" t="s">
        <v>139</v>
      </c>
      <c r="BE302" s="231">
        <f>IF(N302="základní",J302,0)</f>
        <v>0</v>
      </c>
      <c r="BF302" s="231">
        <f>IF(N302="snížená",J302,0)</f>
        <v>0</v>
      </c>
      <c r="BG302" s="231">
        <f>IF(N302="zákl. přenesená",J302,0)</f>
        <v>0</v>
      </c>
      <c r="BH302" s="231">
        <f>IF(N302="sníž. přenesená",J302,0)</f>
        <v>0</v>
      </c>
      <c r="BI302" s="231">
        <f>IF(N302="nulová",J302,0)</f>
        <v>0</v>
      </c>
      <c r="BJ302" s="16" t="s">
        <v>80</v>
      </c>
      <c r="BK302" s="231">
        <f>ROUND(I302*H302,2)</f>
        <v>0</v>
      </c>
      <c r="BL302" s="16" t="s">
        <v>146</v>
      </c>
      <c r="BM302" s="230" t="s">
        <v>499</v>
      </c>
    </row>
    <row r="303" s="2" customFormat="1" ht="16.5" customHeight="1">
      <c r="A303" s="37"/>
      <c r="B303" s="38"/>
      <c r="C303" s="260" t="s">
        <v>500</v>
      </c>
      <c r="D303" s="260" t="s">
        <v>278</v>
      </c>
      <c r="E303" s="261" t="s">
        <v>894</v>
      </c>
      <c r="F303" s="262" t="s">
        <v>895</v>
      </c>
      <c r="G303" s="263" t="s">
        <v>149</v>
      </c>
      <c r="H303" s="264">
        <v>4</v>
      </c>
      <c r="I303" s="265"/>
      <c r="J303" s="266">
        <f>ROUND(I303*H303,2)</f>
        <v>0</v>
      </c>
      <c r="K303" s="267"/>
      <c r="L303" s="268"/>
      <c r="M303" s="269" t="s">
        <v>1</v>
      </c>
      <c r="N303" s="270" t="s">
        <v>37</v>
      </c>
      <c r="O303" s="90"/>
      <c r="P303" s="228">
        <f>O303*H303</f>
        <v>0</v>
      </c>
      <c r="Q303" s="228">
        <v>0</v>
      </c>
      <c r="R303" s="228">
        <f>Q303*H303</f>
        <v>0</v>
      </c>
      <c r="S303" s="228">
        <v>0</v>
      </c>
      <c r="T303" s="229">
        <f>S303*H303</f>
        <v>0</v>
      </c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R303" s="230" t="s">
        <v>159</v>
      </c>
      <c r="AT303" s="230" t="s">
        <v>278</v>
      </c>
      <c r="AU303" s="230" t="s">
        <v>82</v>
      </c>
      <c r="AY303" s="16" t="s">
        <v>139</v>
      </c>
      <c r="BE303" s="231">
        <f>IF(N303="základní",J303,0)</f>
        <v>0</v>
      </c>
      <c r="BF303" s="231">
        <f>IF(N303="snížená",J303,0)</f>
        <v>0</v>
      </c>
      <c r="BG303" s="231">
        <f>IF(N303="zákl. přenesená",J303,0)</f>
        <v>0</v>
      </c>
      <c r="BH303" s="231">
        <f>IF(N303="sníž. přenesená",J303,0)</f>
        <v>0</v>
      </c>
      <c r="BI303" s="231">
        <f>IF(N303="nulová",J303,0)</f>
        <v>0</v>
      </c>
      <c r="BJ303" s="16" t="s">
        <v>80</v>
      </c>
      <c r="BK303" s="231">
        <f>ROUND(I303*H303,2)</f>
        <v>0</v>
      </c>
      <c r="BL303" s="16" t="s">
        <v>146</v>
      </c>
      <c r="BM303" s="230" t="s">
        <v>503</v>
      </c>
    </row>
    <row r="304" s="2" customFormat="1" ht="24.15" customHeight="1">
      <c r="A304" s="37"/>
      <c r="B304" s="38"/>
      <c r="C304" s="218" t="s">
        <v>377</v>
      </c>
      <c r="D304" s="218" t="s">
        <v>142</v>
      </c>
      <c r="E304" s="219" t="s">
        <v>896</v>
      </c>
      <c r="F304" s="220" t="s">
        <v>897</v>
      </c>
      <c r="G304" s="221" t="s">
        <v>149</v>
      </c>
      <c r="H304" s="222">
        <v>7</v>
      </c>
      <c r="I304" s="223"/>
      <c r="J304" s="224">
        <f>ROUND(I304*H304,2)</f>
        <v>0</v>
      </c>
      <c r="K304" s="225"/>
      <c r="L304" s="43"/>
      <c r="M304" s="226" t="s">
        <v>1</v>
      </c>
      <c r="N304" s="227" t="s">
        <v>37</v>
      </c>
      <c r="O304" s="90"/>
      <c r="P304" s="228">
        <f>O304*H304</f>
        <v>0</v>
      </c>
      <c r="Q304" s="228">
        <v>0</v>
      </c>
      <c r="R304" s="228">
        <f>Q304*H304</f>
        <v>0</v>
      </c>
      <c r="S304" s="228">
        <v>0</v>
      </c>
      <c r="T304" s="229">
        <f>S304*H304</f>
        <v>0</v>
      </c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R304" s="230" t="s">
        <v>146</v>
      </c>
      <c r="AT304" s="230" t="s">
        <v>142</v>
      </c>
      <c r="AU304" s="230" t="s">
        <v>82</v>
      </c>
      <c r="AY304" s="16" t="s">
        <v>139</v>
      </c>
      <c r="BE304" s="231">
        <f>IF(N304="základní",J304,0)</f>
        <v>0</v>
      </c>
      <c r="BF304" s="231">
        <f>IF(N304="snížená",J304,0)</f>
        <v>0</v>
      </c>
      <c r="BG304" s="231">
        <f>IF(N304="zákl. přenesená",J304,0)</f>
        <v>0</v>
      </c>
      <c r="BH304" s="231">
        <f>IF(N304="sníž. přenesená",J304,0)</f>
        <v>0</v>
      </c>
      <c r="BI304" s="231">
        <f>IF(N304="nulová",J304,0)</f>
        <v>0</v>
      </c>
      <c r="BJ304" s="16" t="s">
        <v>80</v>
      </c>
      <c r="BK304" s="231">
        <f>ROUND(I304*H304,2)</f>
        <v>0</v>
      </c>
      <c r="BL304" s="16" t="s">
        <v>146</v>
      </c>
      <c r="BM304" s="230" t="s">
        <v>506</v>
      </c>
    </row>
    <row r="305" s="2" customFormat="1" ht="16.5" customHeight="1">
      <c r="A305" s="37"/>
      <c r="B305" s="38"/>
      <c r="C305" s="260" t="s">
        <v>507</v>
      </c>
      <c r="D305" s="260" t="s">
        <v>278</v>
      </c>
      <c r="E305" s="261" t="s">
        <v>898</v>
      </c>
      <c r="F305" s="262" t="s">
        <v>899</v>
      </c>
      <c r="G305" s="263" t="s">
        <v>149</v>
      </c>
      <c r="H305" s="264">
        <v>7</v>
      </c>
      <c r="I305" s="265"/>
      <c r="J305" s="266">
        <f>ROUND(I305*H305,2)</f>
        <v>0</v>
      </c>
      <c r="K305" s="267"/>
      <c r="L305" s="268"/>
      <c r="M305" s="269" t="s">
        <v>1</v>
      </c>
      <c r="N305" s="270" t="s">
        <v>37</v>
      </c>
      <c r="O305" s="90"/>
      <c r="P305" s="228">
        <f>O305*H305</f>
        <v>0</v>
      </c>
      <c r="Q305" s="228">
        <v>0</v>
      </c>
      <c r="R305" s="228">
        <f>Q305*H305</f>
        <v>0</v>
      </c>
      <c r="S305" s="228">
        <v>0</v>
      </c>
      <c r="T305" s="229">
        <f>S305*H305</f>
        <v>0</v>
      </c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R305" s="230" t="s">
        <v>159</v>
      </c>
      <c r="AT305" s="230" t="s">
        <v>278</v>
      </c>
      <c r="AU305" s="230" t="s">
        <v>82</v>
      </c>
      <c r="AY305" s="16" t="s">
        <v>139</v>
      </c>
      <c r="BE305" s="231">
        <f>IF(N305="základní",J305,0)</f>
        <v>0</v>
      </c>
      <c r="BF305" s="231">
        <f>IF(N305="snížená",J305,0)</f>
        <v>0</v>
      </c>
      <c r="BG305" s="231">
        <f>IF(N305="zákl. přenesená",J305,0)</f>
        <v>0</v>
      </c>
      <c r="BH305" s="231">
        <f>IF(N305="sníž. přenesená",J305,0)</f>
        <v>0</v>
      </c>
      <c r="BI305" s="231">
        <f>IF(N305="nulová",J305,0)</f>
        <v>0</v>
      </c>
      <c r="BJ305" s="16" t="s">
        <v>80</v>
      </c>
      <c r="BK305" s="231">
        <f>ROUND(I305*H305,2)</f>
        <v>0</v>
      </c>
      <c r="BL305" s="16" t="s">
        <v>146</v>
      </c>
      <c r="BM305" s="230" t="s">
        <v>510</v>
      </c>
    </row>
    <row r="306" s="13" customFormat="1">
      <c r="A306" s="13"/>
      <c r="B306" s="237"/>
      <c r="C306" s="238"/>
      <c r="D306" s="239" t="s">
        <v>214</v>
      </c>
      <c r="E306" s="240" t="s">
        <v>1</v>
      </c>
      <c r="F306" s="241" t="s">
        <v>900</v>
      </c>
      <c r="G306" s="238"/>
      <c r="H306" s="242">
        <v>6</v>
      </c>
      <c r="I306" s="243"/>
      <c r="J306" s="238"/>
      <c r="K306" s="238"/>
      <c r="L306" s="244"/>
      <c r="M306" s="245"/>
      <c r="N306" s="246"/>
      <c r="O306" s="246"/>
      <c r="P306" s="246"/>
      <c r="Q306" s="246"/>
      <c r="R306" s="246"/>
      <c r="S306" s="246"/>
      <c r="T306" s="247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48" t="s">
        <v>214</v>
      </c>
      <c r="AU306" s="248" t="s">
        <v>82</v>
      </c>
      <c r="AV306" s="13" t="s">
        <v>82</v>
      </c>
      <c r="AW306" s="13" t="s">
        <v>216</v>
      </c>
      <c r="AX306" s="13" t="s">
        <v>72</v>
      </c>
      <c r="AY306" s="248" t="s">
        <v>139</v>
      </c>
    </row>
    <row r="307" s="13" customFormat="1">
      <c r="A307" s="13"/>
      <c r="B307" s="237"/>
      <c r="C307" s="238"/>
      <c r="D307" s="239" t="s">
        <v>214</v>
      </c>
      <c r="E307" s="240" t="s">
        <v>1</v>
      </c>
      <c r="F307" s="241" t="s">
        <v>901</v>
      </c>
      <c r="G307" s="238"/>
      <c r="H307" s="242">
        <v>1</v>
      </c>
      <c r="I307" s="243"/>
      <c r="J307" s="238"/>
      <c r="K307" s="238"/>
      <c r="L307" s="244"/>
      <c r="M307" s="245"/>
      <c r="N307" s="246"/>
      <c r="O307" s="246"/>
      <c r="P307" s="246"/>
      <c r="Q307" s="246"/>
      <c r="R307" s="246"/>
      <c r="S307" s="246"/>
      <c r="T307" s="247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48" t="s">
        <v>214</v>
      </c>
      <c r="AU307" s="248" t="s">
        <v>82</v>
      </c>
      <c r="AV307" s="13" t="s">
        <v>82</v>
      </c>
      <c r="AW307" s="13" t="s">
        <v>216</v>
      </c>
      <c r="AX307" s="13" t="s">
        <v>72</v>
      </c>
      <c r="AY307" s="248" t="s">
        <v>139</v>
      </c>
    </row>
    <row r="308" s="14" customFormat="1">
      <c r="A308" s="14"/>
      <c r="B308" s="249"/>
      <c r="C308" s="250"/>
      <c r="D308" s="239" t="s">
        <v>214</v>
      </c>
      <c r="E308" s="251" t="s">
        <v>1</v>
      </c>
      <c r="F308" s="252" t="s">
        <v>217</v>
      </c>
      <c r="G308" s="250"/>
      <c r="H308" s="253">
        <v>7</v>
      </c>
      <c r="I308" s="254"/>
      <c r="J308" s="250"/>
      <c r="K308" s="250"/>
      <c r="L308" s="255"/>
      <c r="M308" s="256"/>
      <c r="N308" s="257"/>
      <c r="O308" s="257"/>
      <c r="P308" s="257"/>
      <c r="Q308" s="257"/>
      <c r="R308" s="257"/>
      <c r="S308" s="257"/>
      <c r="T308" s="258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T308" s="259" t="s">
        <v>214</v>
      </c>
      <c r="AU308" s="259" t="s">
        <v>82</v>
      </c>
      <c r="AV308" s="14" t="s">
        <v>146</v>
      </c>
      <c r="AW308" s="14" t="s">
        <v>216</v>
      </c>
      <c r="AX308" s="14" t="s">
        <v>80</v>
      </c>
      <c r="AY308" s="259" t="s">
        <v>139</v>
      </c>
    </row>
    <row r="309" s="2" customFormat="1" ht="24.15" customHeight="1">
      <c r="A309" s="37"/>
      <c r="B309" s="38"/>
      <c r="C309" s="218" t="s">
        <v>380</v>
      </c>
      <c r="D309" s="218" t="s">
        <v>142</v>
      </c>
      <c r="E309" s="219" t="s">
        <v>902</v>
      </c>
      <c r="F309" s="220" t="s">
        <v>903</v>
      </c>
      <c r="G309" s="221" t="s">
        <v>149</v>
      </c>
      <c r="H309" s="222">
        <v>5</v>
      </c>
      <c r="I309" s="223"/>
      <c r="J309" s="224">
        <f>ROUND(I309*H309,2)</f>
        <v>0</v>
      </c>
      <c r="K309" s="225"/>
      <c r="L309" s="43"/>
      <c r="M309" s="226" t="s">
        <v>1</v>
      </c>
      <c r="N309" s="227" t="s">
        <v>37</v>
      </c>
      <c r="O309" s="90"/>
      <c r="P309" s="228">
        <f>O309*H309</f>
        <v>0</v>
      </c>
      <c r="Q309" s="228">
        <v>0</v>
      </c>
      <c r="R309" s="228">
        <f>Q309*H309</f>
        <v>0</v>
      </c>
      <c r="S309" s="228">
        <v>0</v>
      </c>
      <c r="T309" s="229">
        <f>S309*H309</f>
        <v>0</v>
      </c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R309" s="230" t="s">
        <v>146</v>
      </c>
      <c r="AT309" s="230" t="s">
        <v>142</v>
      </c>
      <c r="AU309" s="230" t="s">
        <v>82</v>
      </c>
      <c r="AY309" s="16" t="s">
        <v>139</v>
      </c>
      <c r="BE309" s="231">
        <f>IF(N309="základní",J309,0)</f>
        <v>0</v>
      </c>
      <c r="BF309" s="231">
        <f>IF(N309="snížená",J309,0)</f>
        <v>0</v>
      </c>
      <c r="BG309" s="231">
        <f>IF(N309="zákl. přenesená",J309,0)</f>
        <v>0</v>
      </c>
      <c r="BH309" s="231">
        <f>IF(N309="sníž. přenesená",J309,0)</f>
        <v>0</v>
      </c>
      <c r="BI309" s="231">
        <f>IF(N309="nulová",J309,0)</f>
        <v>0</v>
      </c>
      <c r="BJ309" s="16" t="s">
        <v>80</v>
      </c>
      <c r="BK309" s="231">
        <f>ROUND(I309*H309,2)</f>
        <v>0</v>
      </c>
      <c r="BL309" s="16" t="s">
        <v>146</v>
      </c>
      <c r="BM309" s="230" t="s">
        <v>513</v>
      </c>
    </row>
    <row r="310" s="2" customFormat="1" ht="21.75" customHeight="1">
      <c r="A310" s="37"/>
      <c r="B310" s="38"/>
      <c r="C310" s="260" t="s">
        <v>514</v>
      </c>
      <c r="D310" s="260" t="s">
        <v>278</v>
      </c>
      <c r="E310" s="261" t="s">
        <v>904</v>
      </c>
      <c r="F310" s="262" t="s">
        <v>905</v>
      </c>
      <c r="G310" s="263" t="s">
        <v>149</v>
      </c>
      <c r="H310" s="264">
        <v>5</v>
      </c>
      <c r="I310" s="265"/>
      <c r="J310" s="266">
        <f>ROUND(I310*H310,2)</f>
        <v>0</v>
      </c>
      <c r="K310" s="267"/>
      <c r="L310" s="268"/>
      <c r="M310" s="269" t="s">
        <v>1</v>
      </c>
      <c r="N310" s="270" t="s">
        <v>37</v>
      </c>
      <c r="O310" s="90"/>
      <c r="P310" s="228">
        <f>O310*H310</f>
        <v>0</v>
      </c>
      <c r="Q310" s="228">
        <v>0</v>
      </c>
      <c r="R310" s="228">
        <f>Q310*H310</f>
        <v>0</v>
      </c>
      <c r="S310" s="228">
        <v>0</v>
      </c>
      <c r="T310" s="229">
        <f>S310*H310</f>
        <v>0</v>
      </c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R310" s="230" t="s">
        <v>159</v>
      </c>
      <c r="AT310" s="230" t="s">
        <v>278</v>
      </c>
      <c r="AU310" s="230" t="s">
        <v>82</v>
      </c>
      <c r="AY310" s="16" t="s">
        <v>139</v>
      </c>
      <c r="BE310" s="231">
        <f>IF(N310="základní",J310,0)</f>
        <v>0</v>
      </c>
      <c r="BF310" s="231">
        <f>IF(N310="snížená",J310,0)</f>
        <v>0</v>
      </c>
      <c r="BG310" s="231">
        <f>IF(N310="zákl. přenesená",J310,0)</f>
        <v>0</v>
      </c>
      <c r="BH310" s="231">
        <f>IF(N310="sníž. přenesená",J310,0)</f>
        <v>0</v>
      </c>
      <c r="BI310" s="231">
        <f>IF(N310="nulová",J310,0)</f>
        <v>0</v>
      </c>
      <c r="BJ310" s="16" t="s">
        <v>80</v>
      </c>
      <c r="BK310" s="231">
        <f>ROUND(I310*H310,2)</f>
        <v>0</v>
      </c>
      <c r="BL310" s="16" t="s">
        <v>146</v>
      </c>
      <c r="BM310" s="230" t="s">
        <v>517</v>
      </c>
    </row>
    <row r="311" s="13" customFormat="1">
      <c r="A311" s="13"/>
      <c r="B311" s="237"/>
      <c r="C311" s="238"/>
      <c r="D311" s="239" t="s">
        <v>214</v>
      </c>
      <c r="E311" s="240" t="s">
        <v>1</v>
      </c>
      <c r="F311" s="241" t="s">
        <v>906</v>
      </c>
      <c r="G311" s="238"/>
      <c r="H311" s="242">
        <v>4</v>
      </c>
      <c r="I311" s="243"/>
      <c r="J311" s="238"/>
      <c r="K311" s="238"/>
      <c r="L311" s="244"/>
      <c r="M311" s="245"/>
      <c r="N311" s="246"/>
      <c r="O311" s="246"/>
      <c r="P311" s="246"/>
      <c r="Q311" s="246"/>
      <c r="R311" s="246"/>
      <c r="S311" s="246"/>
      <c r="T311" s="247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48" t="s">
        <v>214</v>
      </c>
      <c r="AU311" s="248" t="s">
        <v>82</v>
      </c>
      <c r="AV311" s="13" t="s">
        <v>82</v>
      </c>
      <c r="AW311" s="13" t="s">
        <v>216</v>
      </c>
      <c r="AX311" s="13" t="s">
        <v>72</v>
      </c>
      <c r="AY311" s="248" t="s">
        <v>139</v>
      </c>
    </row>
    <row r="312" s="13" customFormat="1">
      <c r="A312" s="13"/>
      <c r="B312" s="237"/>
      <c r="C312" s="238"/>
      <c r="D312" s="239" t="s">
        <v>214</v>
      </c>
      <c r="E312" s="240" t="s">
        <v>1</v>
      </c>
      <c r="F312" s="241" t="s">
        <v>901</v>
      </c>
      <c r="G312" s="238"/>
      <c r="H312" s="242">
        <v>1</v>
      </c>
      <c r="I312" s="243"/>
      <c r="J312" s="238"/>
      <c r="K312" s="238"/>
      <c r="L312" s="244"/>
      <c r="M312" s="245"/>
      <c r="N312" s="246"/>
      <c r="O312" s="246"/>
      <c r="P312" s="246"/>
      <c r="Q312" s="246"/>
      <c r="R312" s="246"/>
      <c r="S312" s="246"/>
      <c r="T312" s="247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48" t="s">
        <v>214</v>
      </c>
      <c r="AU312" s="248" t="s">
        <v>82</v>
      </c>
      <c r="AV312" s="13" t="s">
        <v>82</v>
      </c>
      <c r="AW312" s="13" t="s">
        <v>216</v>
      </c>
      <c r="AX312" s="13" t="s">
        <v>72</v>
      </c>
      <c r="AY312" s="248" t="s">
        <v>139</v>
      </c>
    </row>
    <row r="313" s="14" customFormat="1">
      <c r="A313" s="14"/>
      <c r="B313" s="249"/>
      <c r="C313" s="250"/>
      <c r="D313" s="239" t="s">
        <v>214</v>
      </c>
      <c r="E313" s="251" t="s">
        <v>1</v>
      </c>
      <c r="F313" s="252" t="s">
        <v>217</v>
      </c>
      <c r="G313" s="250"/>
      <c r="H313" s="253">
        <v>5</v>
      </c>
      <c r="I313" s="254"/>
      <c r="J313" s="250"/>
      <c r="K313" s="250"/>
      <c r="L313" s="255"/>
      <c r="M313" s="256"/>
      <c r="N313" s="257"/>
      <c r="O313" s="257"/>
      <c r="P313" s="257"/>
      <c r="Q313" s="257"/>
      <c r="R313" s="257"/>
      <c r="S313" s="257"/>
      <c r="T313" s="258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T313" s="259" t="s">
        <v>214</v>
      </c>
      <c r="AU313" s="259" t="s">
        <v>82</v>
      </c>
      <c r="AV313" s="14" t="s">
        <v>146</v>
      </c>
      <c r="AW313" s="14" t="s">
        <v>216</v>
      </c>
      <c r="AX313" s="14" t="s">
        <v>80</v>
      </c>
      <c r="AY313" s="259" t="s">
        <v>139</v>
      </c>
    </row>
    <row r="314" s="2" customFormat="1" ht="24.15" customHeight="1">
      <c r="A314" s="37"/>
      <c r="B314" s="38"/>
      <c r="C314" s="218" t="s">
        <v>384</v>
      </c>
      <c r="D314" s="218" t="s">
        <v>142</v>
      </c>
      <c r="E314" s="219" t="s">
        <v>907</v>
      </c>
      <c r="F314" s="220" t="s">
        <v>908</v>
      </c>
      <c r="G314" s="221" t="s">
        <v>149</v>
      </c>
      <c r="H314" s="222">
        <v>20</v>
      </c>
      <c r="I314" s="223"/>
      <c r="J314" s="224">
        <f>ROUND(I314*H314,2)</f>
        <v>0</v>
      </c>
      <c r="K314" s="225"/>
      <c r="L314" s="43"/>
      <c r="M314" s="226" t="s">
        <v>1</v>
      </c>
      <c r="N314" s="227" t="s">
        <v>37</v>
      </c>
      <c r="O314" s="90"/>
      <c r="P314" s="228">
        <f>O314*H314</f>
        <v>0</v>
      </c>
      <c r="Q314" s="228">
        <v>0</v>
      </c>
      <c r="R314" s="228">
        <f>Q314*H314</f>
        <v>0</v>
      </c>
      <c r="S314" s="228">
        <v>0</v>
      </c>
      <c r="T314" s="229">
        <f>S314*H314</f>
        <v>0</v>
      </c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R314" s="230" t="s">
        <v>146</v>
      </c>
      <c r="AT314" s="230" t="s">
        <v>142</v>
      </c>
      <c r="AU314" s="230" t="s">
        <v>82</v>
      </c>
      <c r="AY314" s="16" t="s">
        <v>139</v>
      </c>
      <c r="BE314" s="231">
        <f>IF(N314="základní",J314,0)</f>
        <v>0</v>
      </c>
      <c r="BF314" s="231">
        <f>IF(N314="snížená",J314,0)</f>
        <v>0</v>
      </c>
      <c r="BG314" s="231">
        <f>IF(N314="zákl. přenesená",J314,0)</f>
        <v>0</v>
      </c>
      <c r="BH314" s="231">
        <f>IF(N314="sníž. přenesená",J314,0)</f>
        <v>0</v>
      </c>
      <c r="BI314" s="231">
        <f>IF(N314="nulová",J314,0)</f>
        <v>0</v>
      </c>
      <c r="BJ314" s="16" t="s">
        <v>80</v>
      </c>
      <c r="BK314" s="231">
        <f>ROUND(I314*H314,2)</f>
        <v>0</v>
      </c>
      <c r="BL314" s="16" t="s">
        <v>146</v>
      </c>
      <c r="BM314" s="230" t="s">
        <v>521</v>
      </c>
    </row>
    <row r="315" s="13" customFormat="1">
      <c r="A315" s="13"/>
      <c r="B315" s="237"/>
      <c r="C315" s="238"/>
      <c r="D315" s="239" t="s">
        <v>214</v>
      </c>
      <c r="E315" s="240" t="s">
        <v>1</v>
      </c>
      <c r="F315" s="241" t="s">
        <v>909</v>
      </c>
      <c r="G315" s="238"/>
      <c r="H315" s="242">
        <v>13</v>
      </c>
      <c r="I315" s="243"/>
      <c r="J315" s="238"/>
      <c r="K315" s="238"/>
      <c r="L315" s="244"/>
      <c r="M315" s="245"/>
      <c r="N315" s="246"/>
      <c r="O315" s="246"/>
      <c r="P315" s="246"/>
      <c r="Q315" s="246"/>
      <c r="R315" s="246"/>
      <c r="S315" s="246"/>
      <c r="T315" s="247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48" t="s">
        <v>214</v>
      </c>
      <c r="AU315" s="248" t="s">
        <v>82</v>
      </c>
      <c r="AV315" s="13" t="s">
        <v>82</v>
      </c>
      <c r="AW315" s="13" t="s">
        <v>216</v>
      </c>
      <c r="AX315" s="13" t="s">
        <v>72</v>
      </c>
      <c r="AY315" s="248" t="s">
        <v>139</v>
      </c>
    </row>
    <row r="316" s="13" customFormat="1">
      <c r="A316" s="13"/>
      <c r="B316" s="237"/>
      <c r="C316" s="238"/>
      <c r="D316" s="239" t="s">
        <v>214</v>
      </c>
      <c r="E316" s="240" t="s">
        <v>1</v>
      </c>
      <c r="F316" s="241" t="s">
        <v>910</v>
      </c>
      <c r="G316" s="238"/>
      <c r="H316" s="242">
        <v>2</v>
      </c>
      <c r="I316" s="243"/>
      <c r="J316" s="238"/>
      <c r="K316" s="238"/>
      <c r="L316" s="244"/>
      <c r="M316" s="245"/>
      <c r="N316" s="246"/>
      <c r="O316" s="246"/>
      <c r="P316" s="246"/>
      <c r="Q316" s="246"/>
      <c r="R316" s="246"/>
      <c r="S316" s="246"/>
      <c r="T316" s="247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48" t="s">
        <v>214</v>
      </c>
      <c r="AU316" s="248" t="s">
        <v>82</v>
      </c>
      <c r="AV316" s="13" t="s">
        <v>82</v>
      </c>
      <c r="AW316" s="13" t="s">
        <v>216</v>
      </c>
      <c r="AX316" s="13" t="s">
        <v>72</v>
      </c>
      <c r="AY316" s="248" t="s">
        <v>139</v>
      </c>
    </row>
    <row r="317" s="13" customFormat="1">
      <c r="A317" s="13"/>
      <c r="B317" s="237"/>
      <c r="C317" s="238"/>
      <c r="D317" s="239" t="s">
        <v>214</v>
      </c>
      <c r="E317" s="240" t="s">
        <v>1</v>
      </c>
      <c r="F317" s="241" t="s">
        <v>911</v>
      </c>
      <c r="G317" s="238"/>
      <c r="H317" s="242">
        <v>5</v>
      </c>
      <c r="I317" s="243"/>
      <c r="J317" s="238"/>
      <c r="K317" s="238"/>
      <c r="L317" s="244"/>
      <c r="M317" s="245"/>
      <c r="N317" s="246"/>
      <c r="O317" s="246"/>
      <c r="P317" s="246"/>
      <c r="Q317" s="246"/>
      <c r="R317" s="246"/>
      <c r="S317" s="246"/>
      <c r="T317" s="247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48" t="s">
        <v>214</v>
      </c>
      <c r="AU317" s="248" t="s">
        <v>82</v>
      </c>
      <c r="AV317" s="13" t="s">
        <v>82</v>
      </c>
      <c r="AW317" s="13" t="s">
        <v>216</v>
      </c>
      <c r="AX317" s="13" t="s">
        <v>72</v>
      </c>
      <c r="AY317" s="248" t="s">
        <v>139</v>
      </c>
    </row>
    <row r="318" s="14" customFormat="1">
      <c r="A318" s="14"/>
      <c r="B318" s="249"/>
      <c r="C318" s="250"/>
      <c r="D318" s="239" t="s">
        <v>214</v>
      </c>
      <c r="E318" s="251" t="s">
        <v>1</v>
      </c>
      <c r="F318" s="252" t="s">
        <v>217</v>
      </c>
      <c r="G318" s="250"/>
      <c r="H318" s="253">
        <v>20</v>
      </c>
      <c r="I318" s="254"/>
      <c r="J318" s="250"/>
      <c r="K318" s="250"/>
      <c r="L318" s="255"/>
      <c r="M318" s="256"/>
      <c r="N318" s="257"/>
      <c r="O318" s="257"/>
      <c r="P318" s="257"/>
      <c r="Q318" s="257"/>
      <c r="R318" s="257"/>
      <c r="S318" s="257"/>
      <c r="T318" s="258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T318" s="259" t="s">
        <v>214</v>
      </c>
      <c r="AU318" s="259" t="s">
        <v>82</v>
      </c>
      <c r="AV318" s="14" t="s">
        <v>146</v>
      </c>
      <c r="AW318" s="14" t="s">
        <v>216</v>
      </c>
      <c r="AX318" s="14" t="s">
        <v>80</v>
      </c>
      <c r="AY318" s="259" t="s">
        <v>139</v>
      </c>
    </row>
    <row r="319" s="2" customFormat="1" ht="24.15" customHeight="1">
      <c r="A319" s="37"/>
      <c r="B319" s="38"/>
      <c r="C319" s="260" t="s">
        <v>523</v>
      </c>
      <c r="D319" s="260" t="s">
        <v>278</v>
      </c>
      <c r="E319" s="261" t="s">
        <v>912</v>
      </c>
      <c r="F319" s="262" t="s">
        <v>913</v>
      </c>
      <c r="G319" s="263" t="s">
        <v>149</v>
      </c>
      <c r="H319" s="264">
        <v>18</v>
      </c>
      <c r="I319" s="265"/>
      <c r="J319" s="266">
        <f>ROUND(I319*H319,2)</f>
        <v>0</v>
      </c>
      <c r="K319" s="267"/>
      <c r="L319" s="268"/>
      <c r="M319" s="269" t="s">
        <v>1</v>
      </c>
      <c r="N319" s="270" t="s">
        <v>37</v>
      </c>
      <c r="O319" s="90"/>
      <c r="P319" s="228">
        <f>O319*H319</f>
        <v>0</v>
      </c>
      <c r="Q319" s="228">
        <v>0</v>
      </c>
      <c r="R319" s="228">
        <f>Q319*H319</f>
        <v>0</v>
      </c>
      <c r="S319" s="228">
        <v>0</v>
      </c>
      <c r="T319" s="229">
        <f>S319*H319</f>
        <v>0</v>
      </c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R319" s="230" t="s">
        <v>159</v>
      </c>
      <c r="AT319" s="230" t="s">
        <v>278</v>
      </c>
      <c r="AU319" s="230" t="s">
        <v>82</v>
      </c>
      <c r="AY319" s="16" t="s">
        <v>139</v>
      </c>
      <c r="BE319" s="231">
        <f>IF(N319="základní",J319,0)</f>
        <v>0</v>
      </c>
      <c r="BF319" s="231">
        <f>IF(N319="snížená",J319,0)</f>
        <v>0</v>
      </c>
      <c r="BG319" s="231">
        <f>IF(N319="zákl. přenesená",J319,0)</f>
        <v>0</v>
      </c>
      <c r="BH319" s="231">
        <f>IF(N319="sníž. přenesená",J319,0)</f>
        <v>0</v>
      </c>
      <c r="BI319" s="231">
        <f>IF(N319="nulová",J319,0)</f>
        <v>0</v>
      </c>
      <c r="BJ319" s="16" t="s">
        <v>80</v>
      </c>
      <c r="BK319" s="231">
        <f>ROUND(I319*H319,2)</f>
        <v>0</v>
      </c>
      <c r="BL319" s="16" t="s">
        <v>146</v>
      </c>
      <c r="BM319" s="230" t="s">
        <v>526</v>
      </c>
    </row>
    <row r="320" s="2" customFormat="1" ht="16.5" customHeight="1">
      <c r="A320" s="37"/>
      <c r="B320" s="38"/>
      <c r="C320" s="260" t="s">
        <v>387</v>
      </c>
      <c r="D320" s="260" t="s">
        <v>278</v>
      </c>
      <c r="E320" s="261" t="s">
        <v>914</v>
      </c>
      <c r="F320" s="262" t="s">
        <v>915</v>
      </c>
      <c r="G320" s="263" t="s">
        <v>149</v>
      </c>
      <c r="H320" s="264">
        <v>2</v>
      </c>
      <c r="I320" s="265"/>
      <c r="J320" s="266">
        <f>ROUND(I320*H320,2)</f>
        <v>0</v>
      </c>
      <c r="K320" s="267"/>
      <c r="L320" s="268"/>
      <c r="M320" s="269" t="s">
        <v>1</v>
      </c>
      <c r="N320" s="270" t="s">
        <v>37</v>
      </c>
      <c r="O320" s="90"/>
      <c r="P320" s="228">
        <f>O320*H320</f>
        <v>0</v>
      </c>
      <c r="Q320" s="228">
        <v>0</v>
      </c>
      <c r="R320" s="228">
        <f>Q320*H320</f>
        <v>0</v>
      </c>
      <c r="S320" s="228">
        <v>0</v>
      </c>
      <c r="T320" s="229">
        <f>S320*H320</f>
        <v>0</v>
      </c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R320" s="230" t="s">
        <v>159</v>
      </c>
      <c r="AT320" s="230" t="s">
        <v>278</v>
      </c>
      <c r="AU320" s="230" t="s">
        <v>82</v>
      </c>
      <c r="AY320" s="16" t="s">
        <v>139</v>
      </c>
      <c r="BE320" s="231">
        <f>IF(N320="základní",J320,0)</f>
        <v>0</v>
      </c>
      <c r="BF320" s="231">
        <f>IF(N320="snížená",J320,0)</f>
        <v>0</v>
      </c>
      <c r="BG320" s="231">
        <f>IF(N320="zákl. přenesená",J320,0)</f>
        <v>0</v>
      </c>
      <c r="BH320" s="231">
        <f>IF(N320="sníž. přenesená",J320,0)</f>
        <v>0</v>
      </c>
      <c r="BI320" s="231">
        <f>IF(N320="nulová",J320,0)</f>
        <v>0</v>
      </c>
      <c r="BJ320" s="16" t="s">
        <v>80</v>
      </c>
      <c r="BK320" s="231">
        <f>ROUND(I320*H320,2)</f>
        <v>0</v>
      </c>
      <c r="BL320" s="16" t="s">
        <v>146</v>
      </c>
      <c r="BM320" s="230" t="s">
        <v>530</v>
      </c>
    </row>
    <row r="321" s="2" customFormat="1" ht="24.15" customHeight="1">
      <c r="A321" s="37"/>
      <c r="B321" s="38"/>
      <c r="C321" s="218" t="s">
        <v>533</v>
      </c>
      <c r="D321" s="218" t="s">
        <v>142</v>
      </c>
      <c r="E321" s="219" t="s">
        <v>916</v>
      </c>
      <c r="F321" s="220" t="s">
        <v>917</v>
      </c>
      <c r="G321" s="221" t="s">
        <v>149</v>
      </c>
      <c r="H321" s="222">
        <v>5</v>
      </c>
      <c r="I321" s="223"/>
      <c r="J321" s="224">
        <f>ROUND(I321*H321,2)</f>
        <v>0</v>
      </c>
      <c r="K321" s="225"/>
      <c r="L321" s="43"/>
      <c r="M321" s="226" t="s">
        <v>1</v>
      </c>
      <c r="N321" s="227" t="s">
        <v>37</v>
      </c>
      <c r="O321" s="90"/>
      <c r="P321" s="228">
        <f>O321*H321</f>
        <v>0</v>
      </c>
      <c r="Q321" s="228">
        <v>0</v>
      </c>
      <c r="R321" s="228">
        <f>Q321*H321</f>
        <v>0</v>
      </c>
      <c r="S321" s="228">
        <v>0</v>
      </c>
      <c r="T321" s="229">
        <f>S321*H321</f>
        <v>0</v>
      </c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R321" s="230" t="s">
        <v>146</v>
      </c>
      <c r="AT321" s="230" t="s">
        <v>142</v>
      </c>
      <c r="AU321" s="230" t="s">
        <v>82</v>
      </c>
      <c r="AY321" s="16" t="s">
        <v>139</v>
      </c>
      <c r="BE321" s="231">
        <f>IF(N321="základní",J321,0)</f>
        <v>0</v>
      </c>
      <c r="BF321" s="231">
        <f>IF(N321="snížená",J321,0)</f>
        <v>0</v>
      </c>
      <c r="BG321" s="231">
        <f>IF(N321="zákl. přenesená",J321,0)</f>
        <v>0</v>
      </c>
      <c r="BH321" s="231">
        <f>IF(N321="sníž. přenesená",J321,0)</f>
        <v>0</v>
      </c>
      <c r="BI321" s="231">
        <f>IF(N321="nulová",J321,0)</f>
        <v>0</v>
      </c>
      <c r="BJ321" s="16" t="s">
        <v>80</v>
      </c>
      <c r="BK321" s="231">
        <f>ROUND(I321*H321,2)</f>
        <v>0</v>
      </c>
      <c r="BL321" s="16" t="s">
        <v>146</v>
      </c>
      <c r="BM321" s="230" t="s">
        <v>536</v>
      </c>
    </row>
    <row r="322" s="13" customFormat="1">
      <c r="A322" s="13"/>
      <c r="B322" s="237"/>
      <c r="C322" s="238"/>
      <c r="D322" s="239" t="s">
        <v>214</v>
      </c>
      <c r="E322" s="240" t="s">
        <v>1</v>
      </c>
      <c r="F322" s="241" t="s">
        <v>918</v>
      </c>
      <c r="G322" s="238"/>
      <c r="H322" s="242">
        <v>5</v>
      </c>
      <c r="I322" s="243"/>
      <c r="J322" s="238"/>
      <c r="K322" s="238"/>
      <c r="L322" s="244"/>
      <c r="M322" s="245"/>
      <c r="N322" s="246"/>
      <c r="O322" s="246"/>
      <c r="P322" s="246"/>
      <c r="Q322" s="246"/>
      <c r="R322" s="246"/>
      <c r="S322" s="246"/>
      <c r="T322" s="247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48" t="s">
        <v>214</v>
      </c>
      <c r="AU322" s="248" t="s">
        <v>82</v>
      </c>
      <c r="AV322" s="13" t="s">
        <v>82</v>
      </c>
      <c r="AW322" s="13" t="s">
        <v>216</v>
      </c>
      <c r="AX322" s="13" t="s">
        <v>72</v>
      </c>
      <c r="AY322" s="248" t="s">
        <v>139</v>
      </c>
    </row>
    <row r="323" s="14" customFormat="1">
      <c r="A323" s="14"/>
      <c r="B323" s="249"/>
      <c r="C323" s="250"/>
      <c r="D323" s="239" t="s">
        <v>214</v>
      </c>
      <c r="E323" s="251" t="s">
        <v>1</v>
      </c>
      <c r="F323" s="252" t="s">
        <v>217</v>
      </c>
      <c r="G323" s="250"/>
      <c r="H323" s="253">
        <v>5</v>
      </c>
      <c r="I323" s="254"/>
      <c r="J323" s="250"/>
      <c r="K323" s="250"/>
      <c r="L323" s="255"/>
      <c r="M323" s="256"/>
      <c r="N323" s="257"/>
      <c r="O323" s="257"/>
      <c r="P323" s="257"/>
      <c r="Q323" s="257"/>
      <c r="R323" s="257"/>
      <c r="S323" s="257"/>
      <c r="T323" s="258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T323" s="259" t="s">
        <v>214</v>
      </c>
      <c r="AU323" s="259" t="s">
        <v>82</v>
      </c>
      <c r="AV323" s="14" t="s">
        <v>146</v>
      </c>
      <c r="AW323" s="14" t="s">
        <v>216</v>
      </c>
      <c r="AX323" s="14" t="s">
        <v>80</v>
      </c>
      <c r="AY323" s="259" t="s">
        <v>139</v>
      </c>
    </row>
    <row r="324" s="2" customFormat="1" ht="16.5" customHeight="1">
      <c r="A324" s="37"/>
      <c r="B324" s="38"/>
      <c r="C324" s="260" t="s">
        <v>391</v>
      </c>
      <c r="D324" s="260" t="s">
        <v>278</v>
      </c>
      <c r="E324" s="261" t="s">
        <v>919</v>
      </c>
      <c r="F324" s="262" t="s">
        <v>920</v>
      </c>
      <c r="G324" s="263" t="s">
        <v>149</v>
      </c>
      <c r="H324" s="264">
        <v>10</v>
      </c>
      <c r="I324" s="265"/>
      <c r="J324" s="266">
        <f>ROUND(I324*H324,2)</f>
        <v>0</v>
      </c>
      <c r="K324" s="267"/>
      <c r="L324" s="268"/>
      <c r="M324" s="269" t="s">
        <v>1</v>
      </c>
      <c r="N324" s="270" t="s">
        <v>37</v>
      </c>
      <c r="O324" s="90"/>
      <c r="P324" s="228">
        <f>O324*H324</f>
        <v>0</v>
      </c>
      <c r="Q324" s="228">
        <v>0</v>
      </c>
      <c r="R324" s="228">
        <f>Q324*H324</f>
        <v>0</v>
      </c>
      <c r="S324" s="228">
        <v>0</v>
      </c>
      <c r="T324" s="229">
        <f>S324*H324</f>
        <v>0</v>
      </c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R324" s="230" t="s">
        <v>159</v>
      </c>
      <c r="AT324" s="230" t="s">
        <v>278</v>
      </c>
      <c r="AU324" s="230" t="s">
        <v>82</v>
      </c>
      <c r="AY324" s="16" t="s">
        <v>139</v>
      </c>
      <c r="BE324" s="231">
        <f>IF(N324="základní",J324,0)</f>
        <v>0</v>
      </c>
      <c r="BF324" s="231">
        <f>IF(N324="snížená",J324,0)</f>
        <v>0</v>
      </c>
      <c r="BG324" s="231">
        <f>IF(N324="zákl. přenesená",J324,0)</f>
        <v>0</v>
      </c>
      <c r="BH324" s="231">
        <f>IF(N324="sníž. přenesená",J324,0)</f>
        <v>0</v>
      </c>
      <c r="BI324" s="231">
        <f>IF(N324="nulová",J324,0)</f>
        <v>0</v>
      </c>
      <c r="BJ324" s="16" t="s">
        <v>80</v>
      </c>
      <c r="BK324" s="231">
        <f>ROUND(I324*H324,2)</f>
        <v>0</v>
      </c>
      <c r="BL324" s="16" t="s">
        <v>146</v>
      </c>
      <c r="BM324" s="230" t="s">
        <v>539</v>
      </c>
    </row>
    <row r="325" s="2" customFormat="1" ht="16.5" customHeight="1">
      <c r="A325" s="37"/>
      <c r="B325" s="38"/>
      <c r="C325" s="260" t="s">
        <v>540</v>
      </c>
      <c r="D325" s="260" t="s">
        <v>278</v>
      </c>
      <c r="E325" s="261" t="s">
        <v>921</v>
      </c>
      <c r="F325" s="262" t="s">
        <v>922</v>
      </c>
      <c r="G325" s="263" t="s">
        <v>149</v>
      </c>
      <c r="H325" s="264">
        <v>5</v>
      </c>
      <c r="I325" s="265"/>
      <c r="J325" s="266">
        <f>ROUND(I325*H325,2)</f>
        <v>0</v>
      </c>
      <c r="K325" s="267"/>
      <c r="L325" s="268"/>
      <c r="M325" s="269" t="s">
        <v>1</v>
      </c>
      <c r="N325" s="270" t="s">
        <v>37</v>
      </c>
      <c r="O325" s="90"/>
      <c r="P325" s="228">
        <f>O325*H325</f>
        <v>0</v>
      </c>
      <c r="Q325" s="228">
        <v>0</v>
      </c>
      <c r="R325" s="228">
        <f>Q325*H325</f>
        <v>0</v>
      </c>
      <c r="S325" s="228">
        <v>0</v>
      </c>
      <c r="T325" s="229">
        <f>S325*H325</f>
        <v>0</v>
      </c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R325" s="230" t="s">
        <v>159</v>
      </c>
      <c r="AT325" s="230" t="s">
        <v>278</v>
      </c>
      <c r="AU325" s="230" t="s">
        <v>82</v>
      </c>
      <c r="AY325" s="16" t="s">
        <v>139</v>
      </c>
      <c r="BE325" s="231">
        <f>IF(N325="základní",J325,0)</f>
        <v>0</v>
      </c>
      <c r="BF325" s="231">
        <f>IF(N325="snížená",J325,0)</f>
        <v>0</v>
      </c>
      <c r="BG325" s="231">
        <f>IF(N325="zákl. přenesená",J325,0)</f>
        <v>0</v>
      </c>
      <c r="BH325" s="231">
        <f>IF(N325="sníž. přenesená",J325,0)</f>
        <v>0</v>
      </c>
      <c r="BI325" s="231">
        <f>IF(N325="nulová",J325,0)</f>
        <v>0</v>
      </c>
      <c r="BJ325" s="16" t="s">
        <v>80</v>
      </c>
      <c r="BK325" s="231">
        <f>ROUND(I325*H325,2)</f>
        <v>0</v>
      </c>
      <c r="BL325" s="16" t="s">
        <v>146</v>
      </c>
      <c r="BM325" s="230" t="s">
        <v>543</v>
      </c>
    </row>
    <row r="326" s="2" customFormat="1" ht="16.5" customHeight="1">
      <c r="A326" s="37"/>
      <c r="B326" s="38"/>
      <c r="C326" s="260" t="s">
        <v>394</v>
      </c>
      <c r="D326" s="260" t="s">
        <v>278</v>
      </c>
      <c r="E326" s="261" t="s">
        <v>923</v>
      </c>
      <c r="F326" s="262" t="s">
        <v>924</v>
      </c>
      <c r="G326" s="263" t="s">
        <v>149</v>
      </c>
      <c r="H326" s="264">
        <v>2</v>
      </c>
      <c r="I326" s="265"/>
      <c r="J326" s="266">
        <f>ROUND(I326*H326,2)</f>
        <v>0</v>
      </c>
      <c r="K326" s="267"/>
      <c r="L326" s="268"/>
      <c r="M326" s="269" t="s">
        <v>1</v>
      </c>
      <c r="N326" s="270" t="s">
        <v>37</v>
      </c>
      <c r="O326" s="90"/>
      <c r="P326" s="228">
        <f>O326*H326</f>
        <v>0</v>
      </c>
      <c r="Q326" s="228">
        <v>0</v>
      </c>
      <c r="R326" s="228">
        <f>Q326*H326</f>
        <v>0</v>
      </c>
      <c r="S326" s="228">
        <v>0</v>
      </c>
      <c r="T326" s="229">
        <f>S326*H326</f>
        <v>0</v>
      </c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  <c r="AE326" s="37"/>
      <c r="AR326" s="230" t="s">
        <v>159</v>
      </c>
      <c r="AT326" s="230" t="s">
        <v>278</v>
      </c>
      <c r="AU326" s="230" t="s">
        <v>82</v>
      </c>
      <c r="AY326" s="16" t="s">
        <v>139</v>
      </c>
      <c r="BE326" s="231">
        <f>IF(N326="základní",J326,0)</f>
        <v>0</v>
      </c>
      <c r="BF326" s="231">
        <f>IF(N326="snížená",J326,0)</f>
        <v>0</v>
      </c>
      <c r="BG326" s="231">
        <f>IF(N326="zákl. přenesená",J326,0)</f>
        <v>0</v>
      </c>
      <c r="BH326" s="231">
        <f>IF(N326="sníž. přenesená",J326,0)</f>
        <v>0</v>
      </c>
      <c r="BI326" s="231">
        <f>IF(N326="nulová",J326,0)</f>
        <v>0</v>
      </c>
      <c r="BJ326" s="16" t="s">
        <v>80</v>
      </c>
      <c r="BK326" s="231">
        <f>ROUND(I326*H326,2)</f>
        <v>0</v>
      </c>
      <c r="BL326" s="16" t="s">
        <v>146</v>
      </c>
      <c r="BM326" s="230" t="s">
        <v>546</v>
      </c>
    </row>
    <row r="327" s="2" customFormat="1" ht="33" customHeight="1">
      <c r="A327" s="37"/>
      <c r="B327" s="38"/>
      <c r="C327" s="218" t="s">
        <v>547</v>
      </c>
      <c r="D327" s="218" t="s">
        <v>142</v>
      </c>
      <c r="E327" s="219" t="s">
        <v>925</v>
      </c>
      <c r="F327" s="220" t="s">
        <v>926</v>
      </c>
      <c r="G327" s="221" t="s">
        <v>149</v>
      </c>
      <c r="H327" s="222">
        <v>2</v>
      </c>
      <c r="I327" s="223"/>
      <c r="J327" s="224">
        <f>ROUND(I327*H327,2)</f>
        <v>0</v>
      </c>
      <c r="K327" s="225"/>
      <c r="L327" s="43"/>
      <c r="M327" s="226" t="s">
        <v>1</v>
      </c>
      <c r="N327" s="227" t="s">
        <v>37</v>
      </c>
      <c r="O327" s="90"/>
      <c r="P327" s="228">
        <f>O327*H327</f>
        <v>0</v>
      </c>
      <c r="Q327" s="228">
        <v>0</v>
      </c>
      <c r="R327" s="228">
        <f>Q327*H327</f>
        <v>0</v>
      </c>
      <c r="S327" s="228">
        <v>0</v>
      </c>
      <c r="T327" s="229">
        <f>S327*H327</f>
        <v>0</v>
      </c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  <c r="AR327" s="230" t="s">
        <v>146</v>
      </c>
      <c r="AT327" s="230" t="s">
        <v>142</v>
      </c>
      <c r="AU327" s="230" t="s">
        <v>82</v>
      </c>
      <c r="AY327" s="16" t="s">
        <v>139</v>
      </c>
      <c r="BE327" s="231">
        <f>IF(N327="základní",J327,0)</f>
        <v>0</v>
      </c>
      <c r="BF327" s="231">
        <f>IF(N327="snížená",J327,0)</f>
        <v>0</v>
      </c>
      <c r="BG327" s="231">
        <f>IF(N327="zákl. přenesená",J327,0)</f>
        <v>0</v>
      </c>
      <c r="BH327" s="231">
        <f>IF(N327="sníž. přenesená",J327,0)</f>
        <v>0</v>
      </c>
      <c r="BI327" s="231">
        <f>IF(N327="nulová",J327,0)</f>
        <v>0</v>
      </c>
      <c r="BJ327" s="16" t="s">
        <v>80</v>
      </c>
      <c r="BK327" s="231">
        <f>ROUND(I327*H327,2)</f>
        <v>0</v>
      </c>
      <c r="BL327" s="16" t="s">
        <v>146</v>
      </c>
      <c r="BM327" s="230" t="s">
        <v>550</v>
      </c>
    </row>
    <row r="328" s="2" customFormat="1" ht="33" customHeight="1">
      <c r="A328" s="37"/>
      <c r="B328" s="38"/>
      <c r="C328" s="218" t="s">
        <v>399</v>
      </c>
      <c r="D328" s="218" t="s">
        <v>142</v>
      </c>
      <c r="E328" s="219" t="s">
        <v>927</v>
      </c>
      <c r="F328" s="220" t="s">
        <v>928</v>
      </c>
      <c r="G328" s="221" t="s">
        <v>149</v>
      </c>
      <c r="H328" s="222">
        <v>3</v>
      </c>
      <c r="I328" s="223"/>
      <c r="J328" s="224">
        <f>ROUND(I328*H328,2)</f>
        <v>0</v>
      </c>
      <c r="K328" s="225"/>
      <c r="L328" s="43"/>
      <c r="M328" s="226" t="s">
        <v>1</v>
      </c>
      <c r="N328" s="227" t="s">
        <v>37</v>
      </c>
      <c r="O328" s="90"/>
      <c r="P328" s="228">
        <f>O328*H328</f>
        <v>0</v>
      </c>
      <c r="Q328" s="228">
        <v>0</v>
      </c>
      <c r="R328" s="228">
        <f>Q328*H328</f>
        <v>0</v>
      </c>
      <c r="S328" s="228">
        <v>0</v>
      </c>
      <c r="T328" s="229">
        <f>S328*H328</f>
        <v>0</v>
      </c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R328" s="230" t="s">
        <v>146</v>
      </c>
      <c r="AT328" s="230" t="s">
        <v>142</v>
      </c>
      <c r="AU328" s="230" t="s">
        <v>82</v>
      </c>
      <c r="AY328" s="16" t="s">
        <v>139</v>
      </c>
      <c r="BE328" s="231">
        <f>IF(N328="základní",J328,0)</f>
        <v>0</v>
      </c>
      <c r="BF328" s="231">
        <f>IF(N328="snížená",J328,0)</f>
        <v>0</v>
      </c>
      <c r="BG328" s="231">
        <f>IF(N328="zákl. přenesená",J328,0)</f>
        <v>0</v>
      </c>
      <c r="BH328" s="231">
        <f>IF(N328="sníž. přenesená",J328,0)</f>
        <v>0</v>
      </c>
      <c r="BI328" s="231">
        <f>IF(N328="nulová",J328,0)</f>
        <v>0</v>
      </c>
      <c r="BJ328" s="16" t="s">
        <v>80</v>
      </c>
      <c r="BK328" s="231">
        <f>ROUND(I328*H328,2)</f>
        <v>0</v>
      </c>
      <c r="BL328" s="16" t="s">
        <v>146</v>
      </c>
      <c r="BM328" s="230" t="s">
        <v>554</v>
      </c>
    </row>
    <row r="329" s="2" customFormat="1" ht="24.15" customHeight="1">
      <c r="A329" s="37"/>
      <c r="B329" s="38"/>
      <c r="C329" s="218" t="s">
        <v>556</v>
      </c>
      <c r="D329" s="218" t="s">
        <v>142</v>
      </c>
      <c r="E329" s="219" t="s">
        <v>929</v>
      </c>
      <c r="F329" s="220" t="s">
        <v>930</v>
      </c>
      <c r="G329" s="221" t="s">
        <v>149</v>
      </c>
      <c r="H329" s="222">
        <v>5</v>
      </c>
      <c r="I329" s="223"/>
      <c r="J329" s="224">
        <f>ROUND(I329*H329,2)</f>
        <v>0</v>
      </c>
      <c r="K329" s="225"/>
      <c r="L329" s="43"/>
      <c r="M329" s="226" t="s">
        <v>1</v>
      </c>
      <c r="N329" s="227" t="s">
        <v>37</v>
      </c>
      <c r="O329" s="90"/>
      <c r="P329" s="228">
        <f>O329*H329</f>
        <v>0</v>
      </c>
      <c r="Q329" s="228">
        <v>0</v>
      </c>
      <c r="R329" s="228">
        <f>Q329*H329</f>
        <v>0</v>
      </c>
      <c r="S329" s="228">
        <v>0</v>
      </c>
      <c r="T329" s="229">
        <f>S329*H329</f>
        <v>0</v>
      </c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  <c r="AE329" s="37"/>
      <c r="AR329" s="230" t="s">
        <v>146</v>
      </c>
      <c r="AT329" s="230" t="s">
        <v>142</v>
      </c>
      <c r="AU329" s="230" t="s">
        <v>82</v>
      </c>
      <c r="AY329" s="16" t="s">
        <v>139</v>
      </c>
      <c r="BE329" s="231">
        <f>IF(N329="základní",J329,0)</f>
        <v>0</v>
      </c>
      <c r="BF329" s="231">
        <f>IF(N329="snížená",J329,0)</f>
        <v>0</v>
      </c>
      <c r="BG329" s="231">
        <f>IF(N329="zákl. přenesená",J329,0)</f>
        <v>0</v>
      </c>
      <c r="BH329" s="231">
        <f>IF(N329="sníž. přenesená",J329,0)</f>
        <v>0</v>
      </c>
      <c r="BI329" s="231">
        <f>IF(N329="nulová",J329,0)</f>
        <v>0</v>
      </c>
      <c r="BJ329" s="16" t="s">
        <v>80</v>
      </c>
      <c r="BK329" s="231">
        <f>ROUND(I329*H329,2)</f>
        <v>0</v>
      </c>
      <c r="BL329" s="16" t="s">
        <v>146</v>
      </c>
      <c r="BM329" s="230" t="s">
        <v>559</v>
      </c>
    </row>
    <row r="330" s="2" customFormat="1" ht="24.15" customHeight="1">
      <c r="A330" s="37"/>
      <c r="B330" s="38"/>
      <c r="C330" s="218" t="s">
        <v>402</v>
      </c>
      <c r="D330" s="218" t="s">
        <v>142</v>
      </c>
      <c r="E330" s="219" t="s">
        <v>931</v>
      </c>
      <c r="F330" s="220" t="s">
        <v>932</v>
      </c>
      <c r="G330" s="221" t="s">
        <v>149</v>
      </c>
      <c r="H330" s="222">
        <v>5</v>
      </c>
      <c r="I330" s="223"/>
      <c r="J330" s="224">
        <f>ROUND(I330*H330,2)</f>
        <v>0</v>
      </c>
      <c r="K330" s="225"/>
      <c r="L330" s="43"/>
      <c r="M330" s="226" t="s">
        <v>1</v>
      </c>
      <c r="N330" s="227" t="s">
        <v>37</v>
      </c>
      <c r="O330" s="90"/>
      <c r="P330" s="228">
        <f>O330*H330</f>
        <v>0</v>
      </c>
      <c r="Q330" s="228">
        <v>0</v>
      </c>
      <c r="R330" s="228">
        <f>Q330*H330</f>
        <v>0</v>
      </c>
      <c r="S330" s="228">
        <v>0</v>
      </c>
      <c r="T330" s="229">
        <f>S330*H330</f>
        <v>0</v>
      </c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  <c r="AE330" s="37"/>
      <c r="AR330" s="230" t="s">
        <v>146</v>
      </c>
      <c r="AT330" s="230" t="s">
        <v>142</v>
      </c>
      <c r="AU330" s="230" t="s">
        <v>82</v>
      </c>
      <c r="AY330" s="16" t="s">
        <v>139</v>
      </c>
      <c r="BE330" s="231">
        <f>IF(N330="základní",J330,0)</f>
        <v>0</v>
      </c>
      <c r="BF330" s="231">
        <f>IF(N330="snížená",J330,0)</f>
        <v>0</v>
      </c>
      <c r="BG330" s="231">
        <f>IF(N330="zákl. přenesená",J330,0)</f>
        <v>0</v>
      </c>
      <c r="BH330" s="231">
        <f>IF(N330="sníž. přenesená",J330,0)</f>
        <v>0</v>
      </c>
      <c r="BI330" s="231">
        <f>IF(N330="nulová",J330,0)</f>
        <v>0</v>
      </c>
      <c r="BJ330" s="16" t="s">
        <v>80</v>
      </c>
      <c r="BK330" s="231">
        <f>ROUND(I330*H330,2)</f>
        <v>0</v>
      </c>
      <c r="BL330" s="16" t="s">
        <v>146</v>
      </c>
      <c r="BM330" s="230" t="s">
        <v>563</v>
      </c>
    </row>
    <row r="331" s="2" customFormat="1" ht="24.15" customHeight="1">
      <c r="A331" s="37"/>
      <c r="B331" s="38"/>
      <c r="C331" s="218" t="s">
        <v>565</v>
      </c>
      <c r="D331" s="218" t="s">
        <v>142</v>
      </c>
      <c r="E331" s="219" t="s">
        <v>933</v>
      </c>
      <c r="F331" s="220" t="s">
        <v>934</v>
      </c>
      <c r="G331" s="221" t="s">
        <v>149</v>
      </c>
      <c r="H331" s="222">
        <v>1</v>
      </c>
      <c r="I331" s="223"/>
      <c r="J331" s="224">
        <f>ROUND(I331*H331,2)</f>
        <v>0</v>
      </c>
      <c r="K331" s="225"/>
      <c r="L331" s="43"/>
      <c r="M331" s="226" t="s">
        <v>1</v>
      </c>
      <c r="N331" s="227" t="s">
        <v>37</v>
      </c>
      <c r="O331" s="90"/>
      <c r="P331" s="228">
        <f>O331*H331</f>
        <v>0</v>
      </c>
      <c r="Q331" s="228">
        <v>0</v>
      </c>
      <c r="R331" s="228">
        <f>Q331*H331</f>
        <v>0</v>
      </c>
      <c r="S331" s="228">
        <v>0</v>
      </c>
      <c r="T331" s="229">
        <f>S331*H331</f>
        <v>0</v>
      </c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  <c r="AE331" s="37"/>
      <c r="AR331" s="230" t="s">
        <v>146</v>
      </c>
      <c r="AT331" s="230" t="s">
        <v>142</v>
      </c>
      <c r="AU331" s="230" t="s">
        <v>82</v>
      </c>
      <c r="AY331" s="16" t="s">
        <v>139</v>
      </c>
      <c r="BE331" s="231">
        <f>IF(N331="základní",J331,0)</f>
        <v>0</v>
      </c>
      <c r="BF331" s="231">
        <f>IF(N331="snížená",J331,0)</f>
        <v>0</v>
      </c>
      <c r="BG331" s="231">
        <f>IF(N331="zákl. přenesená",J331,0)</f>
        <v>0</v>
      </c>
      <c r="BH331" s="231">
        <f>IF(N331="sníž. přenesená",J331,0)</f>
        <v>0</v>
      </c>
      <c r="BI331" s="231">
        <f>IF(N331="nulová",J331,0)</f>
        <v>0</v>
      </c>
      <c r="BJ331" s="16" t="s">
        <v>80</v>
      </c>
      <c r="BK331" s="231">
        <f>ROUND(I331*H331,2)</f>
        <v>0</v>
      </c>
      <c r="BL331" s="16" t="s">
        <v>146</v>
      </c>
      <c r="BM331" s="230" t="s">
        <v>568</v>
      </c>
    </row>
    <row r="332" s="13" customFormat="1">
      <c r="A332" s="13"/>
      <c r="B332" s="237"/>
      <c r="C332" s="238"/>
      <c r="D332" s="239" t="s">
        <v>214</v>
      </c>
      <c r="E332" s="240" t="s">
        <v>1</v>
      </c>
      <c r="F332" s="241" t="s">
        <v>935</v>
      </c>
      <c r="G332" s="238"/>
      <c r="H332" s="242">
        <v>1</v>
      </c>
      <c r="I332" s="243"/>
      <c r="J332" s="238"/>
      <c r="K332" s="238"/>
      <c r="L332" s="244"/>
      <c r="M332" s="245"/>
      <c r="N332" s="246"/>
      <c r="O332" s="246"/>
      <c r="P332" s="246"/>
      <c r="Q332" s="246"/>
      <c r="R332" s="246"/>
      <c r="S332" s="246"/>
      <c r="T332" s="247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248" t="s">
        <v>214</v>
      </c>
      <c r="AU332" s="248" t="s">
        <v>82</v>
      </c>
      <c r="AV332" s="13" t="s">
        <v>82</v>
      </c>
      <c r="AW332" s="13" t="s">
        <v>216</v>
      </c>
      <c r="AX332" s="13" t="s">
        <v>72</v>
      </c>
      <c r="AY332" s="248" t="s">
        <v>139</v>
      </c>
    </row>
    <row r="333" s="14" customFormat="1">
      <c r="A333" s="14"/>
      <c r="B333" s="249"/>
      <c r="C333" s="250"/>
      <c r="D333" s="239" t="s">
        <v>214</v>
      </c>
      <c r="E333" s="251" t="s">
        <v>1</v>
      </c>
      <c r="F333" s="252" t="s">
        <v>217</v>
      </c>
      <c r="G333" s="250"/>
      <c r="H333" s="253">
        <v>1</v>
      </c>
      <c r="I333" s="254"/>
      <c r="J333" s="250"/>
      <c r="K333" s="250"/>
      <c r="L333" s="255"/>
      <c r="M333" s="256"/>
      <c r="N333" s="257"/>
      <c r="O333" s="257"/>
      <c r="P333" s="257"/>
      <c r="Q333" s="257"/>
      <c r="R333" s="257"/>
      <c r="S333" s="257"/>
      <c r="T333" s="258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T333" s="259" t="s">
        <v>214</v>
      </c>
      <c r="AU333" s="259" t="s">
        <v>82</v>
      </c>
      <c r="AV333" s="14" t="s">
        <v>146</v>
      </c>
      <c r="AW333" s="14" t="s">
        <v>216</v>
      </c>
      <c r="AX333" s="14" t="s">
        <v>80</v>
      </c>
      <c r="AY333" s="259" t="s">
        <v>139</v>
      </c>
    </row>
    <row r="334" s="2" customFormat="1" ht="24.15" customHeight="1">
      <c r="A334" s="37"/>
      <c r="B334" s="38"/>
      <c r="C334" s="218" t="s">
        <v>406</v>
      </c>
      <c r="D334" s="218" t="s">
        <v>142</v>
      </c>
      <c r="E334" s="219" t="s">
        <v>936</v>
      </c>
      <c r="F334" s="220" t="s">
        <v>937</v>
      </c>
      <c r="G334" s="221" t="s">
        <v>149</v>
      </c>
      <c r="H334" s="222">
        <v>1</v>
      </c>
      <c r="I334" s="223"/>
      <c r="J334" s="224">
        <f>ROUND(I334*H334,2)</f>
        <v>0</v>
      </c>
      <c r="K334" s="225"/>
      <c r="L334" s="43"/>
      <c r="M334" s="226" t="s">
        <v>1</v>
      </c>
      <c r="N334" s="227" t="s">
        <v>37</v>
      </c>
      <c r="O334" s="90"/>
      <c r="P334" s="228">
        <f>O334*H334</f>
        <v>0</v>
      </c>
      <c r="Q334" s="228">
        <v>0</v>
      </c>
      <c r="R334" s="228">
        <f>Q334*H334</f>
        <v>0</v>
      </c>
      <c r="S334" s="228">
        <v>0</v>
      </c>
      <c r="T334" s="229">
        <f>S334*H334</f>
        <v>0</v>
      </c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  <c r="AE334" s="37"/>
      <c r="AR334" s="230" t="s">
        <v>146</v>
      </c>
      <c r="AT334" s="230" t="s">
        <v>142</v>
      </c>
      <c r="AU334" s="230" t="s">
        <v>82</v>
      </c>
      <c r="AY334" s="16" t="s">
        <v>139</v>
      </c>
      <c r="BE334" s="231">
        <f>IF(N334="základní",J334,0)</f>
        <v>0</v>
      </c>
      <c r="BF334" s="231">
        <f>IF(N334="snížená",J334,0)</f>
        <v>0</v>
      </c>
      <c r="BG334" s="231">
        <f>IF(N334="zákl. přenesená",J334,0)</f>
        <v>0</v>
      </c>
      <c r="BH334" s="231">
        <f>IF(N334="sníž. přenesená",J334,0)</f>
        <v>0</v>
      </c>
      <c r="BI334" s="231">
        <f>IF(N334="nulová",J334,0)</f>
        <v>0</v>
      </c>
      <c r="BJ334" s="16" t="s">
        <v>80</v>
      </c>
      <c r="BK334" s="231">
        <f>ROUND(I334*H334,2)</f>
        <v>0</v>
      </c>
      <c r="BL334" s="16" t="s">
        <v>146</v>
      </c>
      <c r="BM334" s="230" t="s">
        <v>571</v>
      </c>
    </row>
    <row r="335" s="13" customFormat="1">
      <c r="A335" s="13"/>
      <c r="B335" s="237"/>
      <c r="C335" s="238"/>
      <c r="D335" s="239" t="s">
        <v>214</v>
      </c>
      <c r="E335" s="240" t="s">
        <v>1</v>
      </c>
      <c r="F335" s="241" t="s">
        <v>935</v>
      </c>
      <c r="G335" s="238"/>
      <c r="H335" s="242">
        <v>1</v>
      </c>
      <c r="I335" s="243"/>
      <c r="J335" s="238"/>
      <c r="K335" s="238"/>
      <c r="L335" s="244"/>
      <c r="M335" s="245"/>
      <c r="N335" s="246"/>
      <c r="O335" s="246"/>
      <c r="P335" s="246"/>
      <c r="Q335" s="246"/>
      <c r="R335" s="246"/>
      <c r="S335" s="246"/>
      <c r="T335" s="247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48" t="s">
        <v>214</v>
      </c>
      <c r="AU335" s="248" t="s">
        <v>82</v>
      </c>
      <c r="AV335" s="13" t="s">
        <v>82</v>
      </c>
      <c r="AW335" s="13" t="s">
        <v>216</v>
      </c>
      <c r="AX335" s="13" t="s">
        <v>72</v>
      </c>
      <c r="AY335" s="248" t="s">
        <v>139</v>
      </c>
    </row>
    <row r="336" s="14" customFormat="1">
      <c r="A336" s="14"/>
      <c r="B336" s="249"/>
      <c r="C336" s="250"/>
      <c r="D336" s="239" t="s">
        <v>214</v>
      </c>
      <c r="E336" s="251" t="s">
        <v>1</v>
      </c>
      <c r="F336" s="252" t="s">
        <v>217</v>
      </c>
      <c r="G336" s="250"/>
      <c r="H336" s="253">
        <v>1</v>
      </c>
      <c r="I336" s="254"/>
      <c r="J336" s="250"/>
      <c r="K336" s="250"/>
      <c r="L336" s="255"/>
      <c r="M336" s="256"/>
      <c r="N336" s="257"/>
      <c r="O336" s="257"/>
      <c r="P336" s="257"/>
      <c r="Q336" s="257"/>
      <c r="R336" s="257"/>
      <c r="S336" s="257"/>
      <c r="T336" s="258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T336" s="259" t="s">
        <v>214</v>
      </c>
      <c r="AU336" s="259" t="s">
        <v>82</v>
      </c>
      <c r="AV336" s="14" t="s">
        <v>146</v>
      </c>
      <c r="AW336" s="14" t="s">
        <v>216</v>
      </c>
      <c r="AX336" s="14" t="s">
        <v>80</v>
      </c>
      <c r="AY336" s="259" t="s">
        <v>139</v>
      </c>
    </row>
    <row r="337" s="2" customFormat="1" ht="24.15" customHeight="1">
      <c r="A337" s="37"/>
      <c r="B337" s="38"/>
      <c r="C337" s="218" t="s">
        <v>572</v>
      </c>
      <c r="D337" s="218" t="s">
        <v>142</v>
      </c>
      <c r="E337" s="219" t="s">
        <v>938</v>
      </c>
      <c r="F337" s="220" t="s">
        <v>939</v>
      </c>
      <c r="G337" s="221" t="s">
        <v>149</v>
      </c>
      <c r="H337" s="222">
        <v>2</v>
      </c>
      <c r="I337" s="223"/>
      <c r="J337" s="224">
        <f>ROUND(I337*H337,2)</f>
        <v>0</v>
      </c>
      <c r="K337" s="225"/>
      <c r="L337" s="43"/>
      <c r="M337" s="226" t="s">
        <v>1</v>
      </c>
      <c r="N337" s="227" t="s">
        <v>37</v>
      </c>
      <c r="O337" s="90"/>
      <c r="P337" s="228">
        <f>O337*H337</f>
        <v>0</v>
      </c>
      <c r="Q337" s="228">
        <v>0</v>
      </c>
      <c r="R337" s="228">
        <f>Q337*H337</f>
        <v>0</v>
      </c>
      <c r="S337" s="228">
        <v>0</v>
      </c>
      <c r="T337" s="229">
        <f>S337*H337</f>
        <v>0</v>
      </c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  <c r="AE337" s="37"/>
      <c r="AR337" s="230" t="s">
        <v>146</v>
      </c>
      <c r="AT337" s="230" t="s">
        <v>142</v>
      </c>
      <c r="AU337" s="230" t="s">
        <v>82</v>
      </c>
      <c r="AY337" s="16" t="s">
        <v>139</v>
      </c>
      <c r="BE337" s="231">
        <f>IF(N337="základní",J337,0)</f>
        <v>0</v>
      </c>
      <c r="BF337" s="231">
        <f>IF(N337="snížená",J337,0)</f>
        <v>0</v>
      </c>
      <c r="BG337" s="231">
        <f>IF(N337="zákl. přenesená",J337,0)</f>
        <v>0</v>
      </c>
      <c r="BH337" s="231">
        <f>IF(N337="sníž. přenesená",J337,0)</f>
        <v>0</v>
      </c>
      <c r="BI337" s="231">
        <f>IF(N337="nulová",J337,0)</f>
        <v>0</v>
      </c>
      <c r="BJ337" s="16" t="s">
        <v>80</v>
      </c>
      <c r="BK337" s="231">
        <f>ROUND(I337*H337,2)</f>
        <v>0</v>
      </c>
      <c r="BL337" s="16" t="s">
        <v>146</v>
      </c>
      <c r="BM337" s="230" t="s">
        <v>575</v>
      </c>
    </row>
    <row r="338" s="2" customFormat="1" ht="33" customHeight="1">
      <c r="A338" s="37"/>
      <c r="B338" s="38"/>
      <c r="C338" s="218" t="s">
        <v>409</v>
      </c>
      <c r="D338" s="218" t="s">
        <v>142</v>
      </c>
      <c r="E338" s="219" t="s">
        <v>940</v>
      </c>
      <c r="F338" s="220" t="s">
        <v>941</v>
      </c>
      <c r="G338" s="221" t="s">
        <v>149</v>
      </c>
      <c r="H338" s="222">
        <v>2</v>
      </c>
      <c r="I338" s="223"/>
      <c r="J338" s="224">
        <f>ROUND(I338*H338,2)</f>
        <v>0</v>
      </c>
      <c r="K338" s="225"/>
      <c r="L338" s="43"/>
      <c r="M338" s="226" t="s">
        <v>1</v>
      </c>
      <c r="N338" s="227" t="s">
        <v>37</v>
      </c>
      <c r="O338" s="90"/>
      <c r="P338" s="228">
        <f>O338*H338</f>
        <v>0</v>
      </c>
      <c r="Q338" s="228">
        <v>0</v>
      </c>
      <c r="R338" s="228">
        <f>Q338*H338</f>
        <v>0</v>
      </c>
      <c r="S338" s="228">
        <v>0</v>
      </c>
      <c r="T338" s="229">
        <f>S338*H338</f>
        <v>0</v>
      </c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R338" s="230" t="s">
        <v>146</v>
      </c>
      <c r="AT338" s="230" t="s">
        <v>142</v>
      </c>
      <c r="AU338" s="230" t="s">
        <v>82</v>
      </c>
      <c r="AY338" s="16" t="s">
        <v>139</v>
      </c>
      <c r="BE338" s="231">
        <f>IF(N338="základní",J338,0)</f>
        <v>0</v>
      </c>
      <c r="BF338" s="231">
        <f>IF(N338="snížená",J338,0)</f>
        <v>0</v>
      </c>
      <c r="BG338" s="231">
        <f>IF(N338="zákl. přenesená",J338,0)</f>
        <v>0</v>
      </c>
      <c r="BH338" s="231">
        <f>IF(N338="sníž. přenesená",J338,0)</f>
        <v>0</v>
      </c>
      <c r="BI338" s="231">
        <f>IF(N338="nulová",J338,0)</f>
        <v>0</v>
      </c>
      <c r="BJ338" s="16" t="s">
        <v>80</v>
      </c>
      <c r="BK338" s="231">
        <f>ROUND(I338*H338,2)</f>
        <v>0</v>
      </c>
      <c r="BL338" s="16" t="s">
        <v>146</v>
      </c>
      <c r="BM338" s="230" t="s">
        <v>579</v>
      </c>
    </row>
    <row r="339" s="2" customFormat="1" ht="37.8" customHeight="1">
      <c r="A339" s="37"/>
      <c r="B339" s="38"/>
      <c r="C339" s="218" t="s">
        <v>581</v>
      </c>
      <c r="D339" s="218" t="s">
        <v>142</v>
      </c>
      <c r="E339" s="219" t="s">
        <v>942</v>
      </c>
      <c r="F339" s="220" t="s">
        <v>943</v>
      </c>
      <c r="G339" s="221" t="s">
        <v>239</v>
      </c>
      <c r="H339" s="222">
        <v>26.300000000000001</v>
      </c>
      <c r="I339" s="223"/>
      <c r="J339" s="224">
        <f>ROUND(I339*H339,2)</f>
        <v>0</v>
      </c>
      <c r="K339" s="225"/>
      <c r="L339" s="43"/>
      <c r="M339" s="226" t="s">
        <v>1</v>
      </c>
      <c r="N339" s="227" t="s">
        <v>37</v>
      </c>
      <c r="O339" s="90"/>
      <c r="P339" s="228">
        <f>O339*H339</f>
        <v>0</v>
      </c>
      <c r="Q339" s="228">
        <v>0</v>
      </c>
      <c r="R339" s="228">
        <f>Q339*H339</f>
        <v>0</v>
      </c>
      <c r="S339" s="228">
        <v>0</v>
      </c>
      <c r="T339" s="229">
        <f>S339*H339</f>
        <v>0</v>
      </c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R339" s="230" t="s">
        <v>146</v>
      </c>
      <c r="AT339" s="230" t="s">
        <v>142</v>
      </c>
      <c r="AU339" s="230" t="s">
        <v>82</v>
      </c>
      <c r="AY339" s="16" t="s">
        <v>139</v>
      </c>
      <c r="BE339" s="231">
        <f>IF(N339="základní",J339,0)</f>
        <v>0</v>
      </c>
      <c r="BF339" s="231">
        <f>IF(N339="snížená",J339,0)</f>
        <v>0</v>
      </c>
      <c r="BG339" s="231">
        <f>IF(N339="zákl. přenesená",J339,0)</f>
        <v>0</v>
      </c>
      <c r="BH339" s="231">
        <f>IF(N339="sníž. přenesená",J339,0)</f>
        <v>0</v>
      </c>
      <c r="BI339" s="231">
        <f>IF(N339="nulová",J339,0)</f>
        <v>0</v>
      </c>
      <c r="BJ339" s="16" t="s">
        <v>80</v>
      </c>
      <c r="BK339" s="231">
        <f>ROUND(I339*H339,2)</f>
        <v>0</v>
      </c>
      <c r="BL339" s="16" t="s">
        <v>146</v>
      </c>
      <c r="BM339" s="230" t="s">
        <v>584</v>
      </c>
    </row>
    <row r="340" s="13" customFormat="1">
      <c r="A340" s="13"/>
      <c r="B340" s="237"/>
      <c r="C340" s="238"/>
      <c r="D340" s="239" t="s">
        <v>214</v>
      </c>
      <c r="E340" s="240" t="s">
        <v>1</v>
      </c>
      <c r="F340" s="241" t="s">
        <v>944</v>
      </c>
      <c r="G340" s="238"/>
      <c r="H340" s="242">
        <v>26.300000000000001</v>
      </c>
      <c r="I340" s="243"/>
      <c r="J340" s="238"/>
      <c r="K340" s="238"/>
      <c r="L340" s="244"/>
      <c r="M340" s="245"/>
      <c r="N340" s="246"/>
      <c r="O340" s="246"/>
      <c r="P340" s="246"/>
      <c r="Q340" s="246"/>
      <c r="R340" s="246"/>
      <c r="S340" s="246"/>
      <c r="T340" s="247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248" t="s">
        <v>214</v>
      </c>
      <c r="AU340" s="248" t="s">
        <v>82</v>
      </c>
      <c r="AV340" s="13" t="s">
        <v>82</v>
      </c>
      <c r="AW340" s="13" t="s">
        <v>216</v>
      </c>
      <c r="AX340" s="13" t="s">
        <v>72</v>
      </c>
      <c r="AY340" s="248" t="s">
        <v>139</v>
      </c>
    </row>
    <row r="341" s="14" customFormat="1">
      <c r="A341" s="14"/>
      <c r="B341" s="249"/>
      <c r="C341" s="250"/>
      <c r="D341" s="239" t="s">
        <v>214</v>
      </c>
      <c r="E341" s="251" t="s">
        <v>1</v>
      </c>
      <c r="F341" s="252" t="s">
        <v>217</v>
      </c>
      <c r="G341" s="250"/>
      <c r="H341" s="253">
        <v>26.300000000000001</v>
      </c>
      <c r="I341" s="254"/>
      <c r="J341" s="250"/>
      <c r="K341" s="250"/>
      <c r="L341" s="255"/>
      <c r="M341" s="256"/>
      <c r="N341" s="257"/>
      <c r="O341" s="257"/>
      <c r="P341" s="257"/>
      <c r="Q341" s="257"/>
      <c r="R341" s="257"/>
      <c r="S341" s="257"/>
      <c r="T341" s="258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T341" s="259" t="s">
        <v>214</v>
      </c>
      <c r="AU341" s="259" t="s">
        <v>82</v>
      </c>
      <c r="AV341" s="14" t="s">
        <v>146</v>
      </c>
      <c r="AW341" s="14" t="s">
        <v>216</v>
      </c>
      <c r="AX341" s="14" t="s">
        <v>80</v>
      </c>
      <c r="AY341" s="259" t="s">
        <v>139</v>
      </c>
    </row>
    <row r="342" s="2" customFormat="1" ht="37.8" customHeight="1">
      <c r="A342" s="37"/>
      <c r="B342" s="38"/>
      <c r="C342" s="218" t="s">
        <v>414</v>
      </c>
      <c r="D342" s="218" t="s">
        <v>142</v>
      </c>
      <c r="E342" s="219" t="s">
        <v>945</v>
      </c>
      <c r="F342" s="220" t="s">
        <v>946</v>
      </c>
      <c r="G342" s="221" t="s">
        <v>149</v>
      </c>
      <c r="H342" s="222">
        <v>20</v>
      </c>
      <c r="I342" s="223"/>
      <c r="J342" s="224">
        <f>ROUND(I342*H342,2)</f>
        <v>0</v>
      </c>
      <c r="K342" s="225"/>
      <c r="L342" s="43"/>
      <c r="M342" s="226" t="s">
        <v>1</v>
      </c>
      <c r="N342" s="227" t="s">
        <v>37</v>
      </c>
      <c r="O342" s="90"/>
      <c r="P342" s="228">
        <f>O342*H342</f>
        <v>0</v>
      </c>
      <c r="Q342" s="228">
        <v>0</v>
      </c>
      <c r="R342" s="228">
        <f>Q342*H342</f>
        <v>0</v>
      </c>
      <c r="S342" s="228">
        <v>0</v>
      </c>
      <c r="T342" s="229">
        <f>S342*H342</f>
        <v>0</v>
      </c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R342" s="230" t="s">
        <v>146</v>
      </c>
      <c r="AT342" s="230" t="s">
        <v>142</v>
      </c>
      <c r="AU342" s="230" t="s">
        <v>82</v>
      </c>
      <c r="AY342" s="16" t="s">
        <v>139</v>
      </c>
      <c r="BE342" s="231">
        <f>IF(N342="základní",J342,0)</f>
        <v>0</v>
      </c>
      <c r="BF342" s="231">
        <f>IF(N342="snížená",J342,0)</f>
        <v>0</v>
      </c>
      <c r="BG342" s="231">
        <f>IF(N342="zákl. přenesená",J342,0)</f>
        <v>0</v>
      </c>
      <c r="BH342" s="231">
        <f>IF(N342="sníž. přenesená",J342,0)</f>
        <v>0</v>
      </c>
      <c r="BI342" s="231">
        <f>IF(N342="nulová",J342,0)</f>
        <v>0</v>
      </c>
      <c r="BJ342" s="16" t="s">
        <v>80</v>
      </c>
      <c r="BK342" s="231">
        <f>ROUND(I342*H342,2)</f>
        <v>0</v>
      </c>
      <c r="BL342" s="16" t="s">
        <v>146</v>
      </c>
      <c r="BM342" s="230" t="s">
        <v>587</v>
      </c>
    </row>
    <row r="343" s="13" customFormat="1">
      <c r="A343" s="13"/>
      <c r="B343" s="237"/>
      <c r="C343" s="238"/>
      <c r="D343" s="239" t="s">
        <v>214</v>
      </c>
      <c r="E343" s="240" t="s">
        <v>1</v>
      </c>
      <c r="F343" s="241" t="s">
        <v>909</v>
      </c>
      <c r="G343" s="238"/>
      <c r="H343" s="242">
        <v>13</v>
      </c>
      <c r="I343" s="243"/>
      <c r="J343" s="238"/>
      <c r="K343" s="238"/>
      <c r="L343" s="244"/>
      <c r="M343" s="245"/>
      <c r="N343" s="246"/>
      <c r="O343" s="246"/>
      <c r="P343" s="246"/>
      <c r="Q343" s="246"/>
      <c r="R343" s="246"/>
      <c r="S343" s="246"/>
      <c r="T343" s="247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248" t="s">
        <v>214</v>
      </c>
      <c r="AU343" s="248" t="s">
        <v>82</v>
      </c>
      <c r="AV343" s="13" t="s">
        <v>82</v>
      </c>
      <c r="AW343" s="13" t="s">
        <v>216</v>
      </c>
      <c r="AX343" s="13" t="s">
        <v>72</v>
      </c>
      <c r="AY343" s="248" t="s">
        <v>139</v>
      </c>
    </row>
    <row r="344" s="13" customFormat="1">
      <c r="A344" s="13"/>
      <c r="B344" s="237"/>
      <c r="C344" s="238"/>
      <c r="D344" s="239" t="s">
        <v>214</v>
      </c>
      <c r="E344" s="240" t="s">
        <v>1</v>
      </c>
      <c r="F344" s="241" t="s">
        <v>910</v>
      </c>
      <c r="G344" s="238"/>
      <c r="H344" s="242">
        <v>2</v>
      </c>
      <c r="I344" s="243"/>
      <c r="J344" s="238"/>
      <c r="K344" s="238"/>
      <c r="L344" s="244"/>
      <c r="M344" s="245"/>
      <c r="N344" s="246"/>
      <c r="O344" s="246"/>
      <c r="P344" s="246"/>
      <c r="Q344" s="246"/>
      <c r="R344" s="246"/>
      <c r="S344" s="246"/>
      <c r="T344" s="247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T344" s="248" t="s">
        <v>214</v>
      </c>
      <c r="AU344" s="248" t="s">
        <v>82</v>
      </c>
      <c r="AV344" s="13" t="s">
        <v>82</v>
      </c>
      <c r="AW344" s="13" t="s">
        <v>216</v>
      </c>
      <c r="AX344" s="13" t="s">
        <v>72</v>
      </c>
      <c r="AY344" s="248" t="s">
        <v>139</v>
      </c>
    </row>
    <row r="345" s="13" customFormat="1">
      <c r="A345" s="13"/>
      <c r="B345" s="237"/>
      <c r="C345" s="238"/>
      <c r="D345" s="239" t="s">
        <v>214</v>
      </c>
      <c r="E345" s="240" t="s">
        <v>1</v>
      </c>
      <c r="F345" s="241" t="s">
        <v>911</v>
      </c>
      <c r="G345" s="238"/>
      <c r="H345" s="242">
        <v>5</v>
      </c>
      <c r="I345" s="243"/>
      <c r="J345" s="238"/>
      <c r="K345" s="238"/>
      <c r="L345" s="244"/>
      <c r="M345" s="245"/>
      <c r="N345" s="246"/>
      <c r="O345" s="246"/>
      <c r="P345" s="246"/>
      <c r="Q345" s="246"/>
      <c r="R345" s="246"/>
      <c r="S345" s="246"/>
      <c r="T345" s="247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48" t="s">
        <v>214</v>
      </c>
      <c r="AU345" s="248" t="s">
        <v>82</v>
      </c>
      <c r="AV345" s="13" t="s">
        <v>82</v>
      </c>
      <c r="AW345" s="13" t="s">
        <v>216</v>
      </c>
      <c r="AX345" s="13" t="s">
        <v>72</v>
      </c>
      <c r="AY345" s="248" t="s">
        <v>139</v>
      </c>
    </row>
    <row r="346" s="14" customFormat="1">
      <c r="A346" s="14"/>
      <c r="B346" s="249"/>
      <c r="C346" s="250"/>
      <c r="D346" s="239" t="s">
        <v>214</v>
      </c>
      <c r="E346" s="251" t="s">
        <v>1</v>
      </c>
      <c r="F346" s="252" t="s">
        <v>217</v>
      </c>
      <c r="G346" s="250"/>
      <c r="H346" s="253">
        <v>20</v>
      </c>
      <c r="I346" s="254"/>
      <c r="J346" s="250"/>
      <c r="K346" s="250"/>
      <c r="L346" s="255"/>
      <c r="M346" s="256"/>
      <c r="N346" s="257"/>
      <c r="O346" s="257"/>
      <c r="P346" s="257"/>
      <c r="Q346" s="257"/>
      <c r="R346" s="257"/>
      <c r="S346" s="257"/>
      <c r="T346" s="258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T346" s="259" t="s">
        <v>214</v>
      </c>
      <c r="AU346" s="259" t="s">
        <v>82</v>
      </c>
      <c r="AV346" s="14" t="s">
        <v>146</v>
      </c>
      <c r="AW346" s="14" t="s">
        <v>216</v>
      </c>
      <c r="AX346" s="14" t="s">
        <v>80</v>
      </c>
      <c r="AY346" s="259" t="s">
        <v>139</v>
      </c>
    </row>
    <row r="347" s="2" customFormat="1" ht="24.15" customHeight="1">
      <c r="A347" s="37"/>
      <c r="B347" s="38"/>
      <c r="C347" s="260" t="s">
        <v>589</v>
      </c>
      <c r="D347" s="260" t="s">
        <v>278</v>
      </c>
      <c r="E347" s="261" t="s">
        <v>947</v>
      </c>
      <c r="F347" s="262" t="s">
        <v>948</v>
      </c>
      <c r="G347" s="263" t="s">
        <v>949</v>
      </c>
      <c r="H347" s="264">
        <v>120</v>
      </c>
      <c r="I347" s="265"/>
      <c r="J347" s="266">
        <f>ROUND(I347*H347,2)</f>
        <v>0</v>
      </c>
      <c r="K347" s="267"/>
      <c r="L347" s="268"/>
      <c r="M347" s="269" t="s">
        <v>1</v>
      </c>
      <c r="N347" s="270" t="s">
        <v>37</v>
      </c>
      <c r="O347" s="90"/>
      <c r="P347" s="228">
        <f>O347*H347</f>
        <v>0</v>
      </c>
      <c r="Q347" s="228">
        <v>0</v>
      </c>
      <c r="R347" s="228">
        <f>Q347*H347</f>
        <v>0</v>
      </c>
      <c r="S347" s="228">
        <v>0</v>
      </c>
      <c r="T347" s="229">
        <f>S347*H347</f>
        <v>0</v>
      </c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  <c r="AE347" s="37"/>
      <c r="AR347" s="230" t="s">
        <v>159</v>
      </c>
      <c r="AT347" s="230" t="s">
        <v>278</v>
      </c>
      <c r="AU347" s="230" t="s">
        <v>82</v>
      </c>
      <c r="AY347" s="16" t="s">
        <v>139</v>
      </c>
      <c r="BE347" s="231">
        <f>IF(N347="základní",J347,0)</f>
        <v>0</v>
      </c>
      <c r="BF347" s="231">
        <f>IF(N347="snížená",J347,0)</f>
        <v>0</v>
      </c>
      <c r="BG347" s="231">
        <f>IF(N347="zákl. přenesená",J347,0)</f>
        <v>0</v>
      </c>
      <c r="BH347" s="231">
        <f>IF(N347="sníž. přenesená",J347,0)</f>
        <v>0</v>
      </c>
      <c r="BI347" s="231">
        <f>IF(N347="nulová",J347,0)</f>
        <v>0</v>
      </c>
      <c r="BJ347" s="16" t="s">
        <v>80</v>
      </c>
      <c r="BK347" s="231">
        <f>ROUND(I347*H347,2)</f>
        <v>0</v>
      </c>
      <c r="BL347" s="16" t="s">
        <v>146</v>
      </c>
      <c r="BM347" s="230" t="s">
        <v>592</v>
      </c>
    </row>
    <row r="348" s="2" customFormat="1" ht="37.8" customHeight="1">
      <c r="A348" s="37"/>
      <c r="B348" s="38"/>
      <c r="C348" s="260" t="s">
        <v>417</v>
      </c>
      <c r="D348" s="260" t="s">
        <v>278</v>
      </c>
      <c r="E348" s="261" t="s">
        <v>950</v>
      </c>
      <c r="F348" s="262" t="s">
        <v>951</v>
      </c>
      <c r="G348" s="263" t="s">
        <v>149</v>
      </c>
      <c r="H348" s="264">
        <v>2</v>
      </c>
      <c r="I348" s="265"/>
      <c r="J348" s="266">
        <f>ROUND(I348*H348,2)</f>
        <v>0</v>
      </c>
      <c r="K348" s="267"/>
      <c r="L348" s="268"/>
      <c r="M348" s="269" t="s">
        <v>1</v>
      </c>
      <c r="N348" s="270" t="s">
        <v>37</v>
      </c>
      <c r="O348" s="90"/>
      <c r="P348" s="228">
        <f>O348*H348</f>
        <v>0</v>
      </c>
      <c r="Q348" s="228">
        <v>0</v>
      </c>
      <c r="R348" s="228">
        <f>Q348*H348</f>
        <v>0</v>
      </c>
      <c r="S348" s="228">
        <v>0</v>
      </c>
      <c r="T348" s="229">
        <f>S348*H348</f>
        <v>0</v>
      </c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R348" s="230" t="s">
        <v>159</v>
      </c>
      <c r="AT348" s="230" t="s">
        <v>278</v>
      </c>
      <c r="AU348" s="230" t="s">
        <v>82</v>
      </c>
      <c r="AY348" s="16" t="s">
        <v>139</v>
      </c>
      <c r="BE348" s="231">
        <f>IF(N348="základní",J348,0)</f>
        <v>0</v>
      </c>
      <c r="BF348" s="231">
        <f>IF(N348="snížená",J348,0)</f>
        <v>0</v>
      </c>
      <c r="BG348" s="231">
        <f>IF(N348="zákl. přenesená",J348,0)</f>
        <v>0</v>
      </c>
      <c r="BH348" s="231">
        <f>IF(N348="sníž. přenesená",J348,0)</f>
        <v>0</v>
      </c>
      <c r="BI348" s="231">
        <f>IF(N348="nulová",J348,0)</f>
        <v>0</v>
      </c>
      <c r="BJ348" s="16" t="s">
        <v>80</v>
      </c>
      <c r="BK348" s="231">
        <f>ROUND(I348*H348,2)</f>
        <v>0</v>
      </c>
      <c r="BL348" s="16" t="s">
        <v>146</v>
      </c>
      <c r="BM348" s="230" t="s">
        <v>595</v>
      </c>
    </row>
    <row r="349" s="2" customFormat="1" ht="37.8" customHeight="1">
      <c r="A349" s="37"/>
      <c r="B349" s="38"/>
      <c r="C349" s="260" t="s">
        <v>596</v>
      </c>
      <c r="D349" s="260" t="s">
        <v>278</v>
      </c>
      <c r="E349" s="261" t="s">
        <v>952</v>
      </c>
      <c r="F349" s="262" t="s">
        <v>953</v>
      </c>
      <c r="G349" s="263" t="s">
        <v>149</v>
      </c>
      <c r="H349" s="264">
        <v>18</v>
      </c>
      <c r="I349" s="265"/>
      <c r="J349" s="266">
        <f>ROUND(I349*H349,2)</f>
        <v>0</v>
      </c>
      <c r="K349" s="267"/>
      <c r="L349" s="268"/>
      <c r="M349" s="269" t="s">
        <v>1</v>
      </c>
      <c r="N349" s="270" t="s">
        <v>37</v>
      </c>
      <c r="O349" s="90"/>
      <c r="P349" s="228">
        <f>O349*H349</f>
        <v>0</v>
      </c>
      <c r="Q349" s="228">
        <v>0</v>
      </c>
      <c r="R349" s="228">
        <f>Q349*H349</f>
        <v>0</v>
      </c>
      <c r="S349" s="228">
        <v>0</v>
      </c>
      <c r="T349" s="229">
        <f>S349*H349</f>
        <v>0</v>
      </c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  <c r="AR349" s="230" t="s">
        <v>159</v>
      </c>
      <c r="AT349" s="230" t="s">
        <v>278</v>
      </c>
      <c r="AU349" s="230" t="s">
        <v>82</v>
      </c>
      <c r="AY349" s="16" t="s">
        <v>139</v>
      </c>
      <c r="BE349" s="231">
        <f>IF(N349="základní",J349,0)</f>
        <v>0</v>
      </c>
      <c r="BF349" s="231">
        <f>IF(N349="snížená",J349,0)</f>
        <v>0</v>
      </c>
      <c r="BG349" s="231">
        <f>IF(N349="zákl. přenesená",J349,0)</f>
        <v>0</v>
      </c>
      <c r="BH349" s="231">
        <f>IF(N349="sníž. přenesená",J349,0)</f>
        <v>0</v>
      </c>
      <c r="BI349" s="231">
        <f>IF(N349="nulová",J349,0)</f>
        <v>0</v>
      </c>
      <c r="BJ349" s="16" t="s">
        <v>80</v>
      </c>
      <c r="BK349" s="231">
        <f>ROUND(I349*H349,2)</f>
        <v>0</v>
      </c>
      <c r="BL349" s="16" t="s">
        <v>146</v>
      </c>
      <c r="BM349" s="230" t="s">
        <v>599</v>
      </c>
    </row>
    <row r="350" s="2" customFormat="1" ht="24.15" customHeight="1">
      <c r="A350" s="37"/>
      <c r="B350" s="38"/>
      <c r="C350" s="218" t="s">
        <v>422</v>
      </c>
      <c r="D350" s="218" t="s">
        <v>142</v>
      </c>
      <c r="E350" s="219" t="s">
        <v>954</v>
      </c>
      <c r="F350" s="220" t="s">
        <v>955</v>
      </c>
      <c r="G350" s="221" t="s">
        <v>244</v>
      </c>
      <c r="H350" s="222">
        <v>2.2000000000000002</v>
      </c>
      <c r="I350" s="223"/>
      <c r="J350" s="224">
        <f>ROUND(I350*H350,2)</f>
        <v>0</v>
      </c>
      <c r="K350" s="225"/>
      <c r="L350" s="43"/>
      <c r="M350" s="226" t="s">
        <v>1</v>
      </c>
      <c r="N350" s="227" t="s">
        <v>37</v>
      </c>
      <c r="O350" s="90"/>
      <c r="P350" s="228">
        <f>O350*H350</f>
        <v>0</v>
      </c>
      <c r="Q350" s="228">
        <v>0</v>
      </c>
      <c r="R350" s="228">
        <f>Q350*H350</f>
        <v>0</v>
      </c>
      <c r="S350" s="228">
        <v>0</v>
      </c>
      <c r="T350" s="229">
        <f>S350*H350</f>
        <v>0</v>
      </c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  <c r="AR350" s="230" t="s">
        <v>146</v>
      </c>
      <c r="AT350" s="230" t="s">
        <v>142</v>
      </c>
      <c r="AU350" s="230" t="s">
        <v>82</v>
      </c>
      <c r="AY350" s="16" t="s">
        <v>139</v>
      </c>
      <c r="BE350" s="231">
        <f>IF(N350="základní",J350,0)</f>
        <v>0</v>
      </c>
      <c r="BF350" s="231">
        <f>IF(N350="snížená",J350,0)</f>
        <v>0</v>
      </c>
      <c r="BG350" s="231">
        <f>IF(N350="zákl. přenesená",J350,0)</f>
        <v>0</v>
      </c>
      <c r="BH350" s="231">
        <f>IF(N350="sníž. přenesená",J350,0)</f>
        <v>0</v>
      </c>
      <c r="BI350" s="231">
        <f>IF(N350="nulová",J350,0)</f>
        <v>0</v>
      </c>
      <c r="BJ350" s="16" t="s">
        <v>80</v>
      </c>
      <c r="BK350" s="231">
        <f>ROUND(I350*H350,2)</f>
        <v>0</v>
      </c>
      <c r="BL350" s="16" t="s">
        <v>146</v>
      </c>
      <c r="BM350" s="230" t="s">
        <v>602</v>
      </c>
    </row>
    <row r="351" s="13" customFormat="1">
      <c r="A351" s="13"/>
      <c r="B351" s="237"/>
      <c r="C351" s="238"/>
      <c r="D351" s="239" t="s">
        <v>214</v>
      </c>
      <c r="E351" s="240" t="s">
        <v>1</v>
      </c>
      <c r="F351" s="241" t="s">
        <v>956</v>
      </c>
      <c r="G351" s="238"/>
      <c r="H351" s="242">
        <v>2.2000000000000002</v>
      </c>
      <c r="I351" s="243"/>
      <c r="J351" s="238"/>
      <c r="K351" s="238"/>
      <c r="L351" s="244"/>
      <c r="M351" s="245"/>
      <c r="N351" s="246"/>
      <c r="O351" s="246"/>
      <c r="P351" s="246"/>
      <c r="Q351" s="246"/>
      <c r="R351" s="246"/>
      <c r="S351" s="246"/>
      <c r="T351" s="247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248" t="s">
        <v>214</v>
      </c>
      <c r="AU351" s="248" t="s">
        <v>82</v>
      </c>
      <c r="AV351" s="13" t="s">
        <v>82</v>
      </c>
      <c r="AW351" s="13" t="s">
        <v>216</v>
      </c>
      <c r="AX351" s="13" t="s">
        <v>72</v>
      </c>
      <c r="AY351" s="248" t="s">
        <v>139</v>
      </c>
    </row>
    <row r="352" s="14" customFormat="1">
      <c r="A352" s="14"/>
      <c r="B352" s="249"/>
      <c r="C352" s="250"/>
      <c r="D352" s="239" t="s">
        <v>214</v>
      </c>
      <c r="E352" s="251" t="s">
        <v>1</v>
      </c>
      <c r="F352" s="252" t="s">
        <v>217</v>
      </c>
      <c r="G352" s="250"/>
      <c r="H352" s="253">
        <v>2.2000000000000002</v>
      </c>
      <c r="I352" s="254"/>
      <c r="J352" s="250"/>
      <c r="K352" s="250"/>
      <c r="L352" s="255"/>
      <c r="M352" s="256"/>
      <c r="N352" s="257"/>
      <c r="O352" s="257"/>
      <c r="P352" s="257"/>
      <c r="Q352" s="257"/>
      <c r="R352" s="257"/>
      <c r="S352" s="257"/>
      <c r="T352" s="258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T352" s="259" t="s">
        <v>214</v>
      </c>
      <c r="AU352" s="259" t="s">
        <v>82</v>
      </c>
      <c r="AV352" s="14" t="s">
        <v>146</v>
      </c>
      <c r="AW352" s="14" t="s">
        <v>216</v>
      </c>
      <c r="AX352" s="14" t="s">
        <v>80</v>
      </c>
      <c r="AY352" s="259" t="s">
        <v>139</v>
      </c>
    </row>
    <row r="353" s="2" customFormat="1" ht="21.75" customHeight="1">
      <c r="A353" s="37"/>
      <c r="B353" s="38"/>
      <c r="C353" s="218" t="s">
        <v>603</v>
      </c>
      <c r="D353" s="218" t="s">
        <v>142</v>
      </c>
      <c r="E353" s="219" t="s">
        <v>957</v>
      </c>
      <c r="F353" s="220" t="s">
        <v>958</v>
      </c>
      <c r="G353" s="221" t="s">
        <v>244</v>
      </c>
      <c r="H353" s="222">
        <v>5.2930000000000001</v>
      </c>
      <c r="I353" s="223"/>
      <c r="J353" s="224">
        <f>ROUND(I353*H353,2)</f>
        <v>0</v>
      </c>
      <c r="K353" s="225"/>
      <c r="L353" s="43"/>
      <c r="M353" s="226" t="s">
        <v>1</v>
      </c>
      <c r="N353" s="227" t="s">
        <v>37</v>
      </c>
      <c r="O353" s="90"/>
      <c r="P353" s="228">
        <f>O353*H353</f>
        <v>0</v>
      </c>
      <c r="Q353" s="228">
        <v>0</v>
      </c>
      <c r="R353" s="228">
        <f>Q353*H353</f>
        <v>0</v>
      </c>
      <c r="S353" s="228">
        <v>0</v>
      </c>
      <c r="T353" s="229">
        <f>S353*H353</f>
        <v>0</v>
      </c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  <c r="AE353" s="37"/>
      <c r="AR353" s="230" t="s">
        <v>146</v>
      </c>
      <c r="AT353" s="230" t="s">
        <v>142</v>
      </c>
      <c r="AU353" s="230" t="s">
        <v>82</v>
      </c>
      <c r="AY353" s="16" t="s">
        <v>139</v>
      </c>
      <c r="BE353" s="231">
        <f>IF(N353="základní",J353,0)</f>
        <v>0</v>
      </c>
      <c r="BF353" s="231">
        <f>IF(N353="snížená",J353,0)</f>
        <v>0</v>
      </c>
      <c r="BG353" s="231">
        <f>IF(N353="zákl. přenesená",J353,0)</f>
        <v>0</v>
      </c>
      <c r="BH353" s="231">
        <f>IF(N353="sníž. přenesená",J353,0)</f>
        <v>0</v>
      </c>
      <c r="BI353" s="231">
        <f>IF(N353="nulová",J353,0)</f>
        <v>0</v>
      </c>
      <c r="BJ353" s="16" t="s">
        <v>80</v>
      </c>
      <c r="BK353" s="231">
        <f>ROUND(I353*H353,2)</f>
        <v>0</v>
      </c>
      <c r="BL353" s="16" t="s">
        <v>146</v>
      </c>
      <c r="BM353" s="230" t="s">
        <v>606</v>
      </c>
    </row>
    <row r="354" s="13" customFormat="1">
      <c r="A354" s="13"/>
      <c r="B354" s="237"/>
      <c r="C354" s="238"/>
      <c r="D354" s="239" t="s">
        <v>214</v>
      </c>
      <c r="E354" s="240" t="s">
        <v>1</v>
      </c>
      <c r="F354" s="241" t="s">
        <v>959</v>
      </c>
      <c r="G354" s="238"/>
      <c r="H354" s="242">
        <v>3.7228625000000002</v>
      </c>
      <c r="I354" s="243"/>
      <c r="J354" s="238"/>
      <c r="K354" s="238"/>
      <c r="L354" s="244"/>
      <c r="M354" s="245"/>
      <c r="N354" s="246"/>
      <c r="O354" s="246"/>
      <c r="P354" s="246"/>
      <c r="Q354" s="246"/>
      <c r="R354" s="246"/>
      <c r="S354" s="246"/>
      <c r="T354" s="247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T354" s="248" t="s">
        <v>214</v>
      </c>
      <c r="AU354" s="248" t="s">
        <v>82</v>
      </c>
      <c r="AV354" s="13" t="s">
        <v>82</v>
      </c>
      <c r="AW354" s="13" t="s">
        <v>216</v>
      </c>
      <c r="AX354" s="13" t="s">
        <v>72</v>
      </c>
      <c r="AY354" s="248" t="s">
        <v>139</v>
      </c>
    </row>
    <row r="355" s="13" customFormat="1">
      <c r="A355" s="13"/>
      <c r="B355" s="237"/>
      <c r="C355" s="238"/>
      <c r="D355" s="239" t="s">
        <v>214</v>
      </c>
      <c r="E355" s="240" t="s">
        <v>1</v>
      </c>
      <c r="F355" s="241" t="s">
        <v>960</v>
      </c>
      <c r="G355" s="238"/>
      <c r="H355" s="242">
        <v>1.5700000000000001</v>
      </c>
      <c r="I355" s="243"/>
      <c r="J355" s="238"/>
      <c r="K355" s="238"/>
      <c r="L355" s="244"/>
      <c r="M355" s="245"/>
      <c r="N355" s="246"/>
      <c r="O355" s="246"/>
      <c r="P355" s="246"/>
      <c r="Q355" s="246"/>
      <c r="R355" s="246"/>
      <c r="S355" s="246"/>
      <c r="T355" s="247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T355" s="248" t="s">
        <v>214</v>
      </c>
      <c r="AU355" s="248" t="s">
        <v>82</v>
      </c>
      <c r="AV355" s="13" t="s">
        <v>82</v>
      </c>
      <c r="AW355" s="13" t="s">
        <v>216</v>
      </c>
      <c r="AX355" s="13" t="s">
        <v>72</v>
      </c>
      <c r="AY355" s="248" t="s">
        <v>139</v>
      </c>
    </row>
    <row r="356" s="14" customFormat="1">
      <c r="A356" s="14"/>
      <c r="B356" s="249"/>
      <c r="C356" s="250"/>
      <c r="D356" s="239" t="s">
        <v>214</v>
      </c>
      <c r="E356" s="251" t="s">
        <v>1</v>
      </c>
      <c r="F356" s="252" t="s">
        <v>217</v>
      </c>
      <c r="G356" s="250"/>
      <c r="H356" s="253">
        <v>5.2928625</v>
      </c>
      <c r="I356" s="254"/>
      <c r="J356" s="250"/>
      <c r="K356" s="250"/>
      <c r="L356" s="255"/>
      <c r="M356" s="256"/>
      <c r="N356" s="257"/>
      <c r="O356" s="257"/>
      <c r="P356" s="257"/>
      <c r="Q356" s="257"/>
      <c r="R356" s="257"/>
      <c r="S356" s="257"/>
      <c r="T356" s="258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T356" s="259" t="s">
        <v>214</v>
      </c>
      <c r="AU356" s="259" t="s">
        <v>82</v>
      </c>
      <c r="AV356" s="14" t="s">
        <v>146</v>
      </c>
      <c r="AW356" s="14" t="s">
        <v>216</v>
      </c>
      <c r="AX356" s="14" t="s">
        <v>80</v>
      </c>
      <c r="AY356" s="259" t="s">
        <v>139</v>
      </c>
    </row>
    <row r="357" s="2" customFormat="1" ht="33" customHeight="1">
      <c r="A357" s="37"/>
      <c r="B357" s="38"/>
      <c r="C357" s="218" t="s">
        <v>425</v>
      </c>
      <c r="D357" s="218" t="s">
        <v>142</v>
      </c>
      <c r="E357" s="219" t="s">
        <v>961</v>
      </c>
      <c r="F357" s="220" t="s">
        <v>962</v>
      </c>
      <c r="G357" s="221" t="s">
        <v>963</v>
      </c>
      <c r="H357" s="222">
        <v>3</v>
      </c>
      <c r="I357" s="223"/>
      <c r="J357" s="224">
        <f>ROUND(I357*H357,2)</f>
        <v>0</v>
      </c>
      <c r="K357" s="225"/>
      <c r="L357" s="43"/>
      <c r="M357" s="226" t="s">
        <v>1</v>
      </c>
      <c r="N357" s="227" t="s">
        <v>37</v>
      </c>
      <c r="O357" s="90"/>
      <c r="P357" s="228">
        <f>O357*H357</f>
        <v>0</v>
      </c>
      <c r="Q357" s="228">
        <v>0</v>
      </c>
      <c r="R357" s="228">
        <f>Q357*H357</f>
        <v>0</v>
      </c>
      <c r="S357" s="228">
        <v>0</v>
      </c>
      <c r="T357" s="229">
        <f>S357*H357</f>
        <v>0</v>
      </c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  <c r="AE357" s="37"/>
      <c r="AR357" s="230" t="s">
        <v>146</v>
      </c>
      <c r="AT357" s="230" t="s">
        <v>142</v>
      </c>
      <c r="AU357" s="230" t="s">
        <v>82</v>
      </c>
      <c r="AY357" s="16" t="s">
        <v>139</v>
      </c>
      <c r="BE357" s="231">
        <f>IF(N357="základní",J357,0)</f>
        <v>0</v>
      </c>
      <c r="BF357" s="231">
        <f>IF(N357="snížená",J357,0)</f>
        <v>0</v>
      </c>
      <c r="BG357" s="231">
        <f>IF(N357="zákl. přenesená",J357,0)</f>
        <v>0</v>
      </c>
      <c r="BH357" s="231">
        <f>IF(N357="sníž. přenesená",J357,0)</f>
        <v>0</v>
      </c>
      <c r="BI357" s="231">
        <f>IF(N357="nulová",J357,0)</f>
        <v>0</v>
      </c>
      <c r="BJ357" s="16" t="s">
        <v>80</v>
      </c>
      <c r="BK357" s="231">
        <f>ROUND(I357*H357,2)</f>
        <v>0</v>
      </c>
      <c r="BL357" s="16" t="s">
        <v>146</v>
      </c>
      <c r="BM357" s="230" t="s">
        <v>609</v>
      </c>
    </row>
    <row r="358" s="2" customFormat="1" ht="24.15" customHeight="1">
      <c r="A358" s="37"/>
      <c r="B358" s="38"/>
      <c r="C358" s="260" t="s">
        <v>611</v>
      </c>
      <c r="D358" s="260" t="s">
        <v>278</v>
      </c>
      <c r="E358" s="261" t="s">
        <v>964</v>
      </c>
      <c r="F358" s="262" t="s">
        <v>965</v>
      </c>
      <c r="G358" s="263" t="s">
        <v>963</v>
      </c>
      <c r="H358" s="264">
        <v>1</v>
      </c>
      <c r="I358" s="265"/>
      <c r="J358" s="266">
        <f>ROUND(I358*H358,2)</f>
        <v>0</v>
      </c>
      <c r="K358" s="267"/>
      <c r="L358" s="268"/>
      <c r="M358" s="269" t="s">
        <v>1</v>
      </c>
      <c r="N358" s="270" t="s">
        <v>37</v>
      </c>
      <c r="O358" s="90"/>
      <c r="P358" s="228">
        <f>O358*H358</f>
        <v>0</v>
      </c>
      <c r="Q358" s="228">
        <v>0</v>
      </c>
      <c r="R358" s="228">
        <f>Q358*H358</f>
        <v>0</v>
      </c>
      <c r="S358" s="228">
        <v>0</v>
      </c>
      <c r="T358" s="229">
        <f>S358*H358</f>
        <v>0</v>
      </c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R358" s="230" t="s">
        <v>159</v>
      </c>
      <c r="AT358" s="230" t="s">
        <v>278</v>
      </c>
      <c r="AU358" s="230" t="s">
        <v>82</v>
      </c>
      <c r="AY358" s="16" t="s">
        <v>139</v>
      </c>
      <c r="BE358" s="231">
        <f>IF(N358="základní",J358,0)</f>
        <v>0</v>
      </c>
      <c r="BF358" s="231">
        <f>IF(N358="snížená",J358,0)</f>
        <v>0</v>
      </c>
      <c r="BG358" s="231">
        <f>IF(N358="zákl. přenesená",J358,0)</f>
        <v>0</v>
      </c>
      <c r="BH358" s="231">
        <f>IF(N358="sníž. přenesená",J358,0)</f>
        <v>0</v>
      </c>
      <c r="BI358" s="231">
        <f>IF(N358="nulová",J358,0)</f>
        <v>0</v>
      </c>
      <c r="BJ358" s="16" t="s">
        <v>80</v>
      </c>
      <c r="BK358" s="231">
        <f>ROUND(I358*H358,2)</f>
        <v>0</v>
      </c>
      <c r="BL358" s="16" t="s">
        <v>146</v>
      </c>
      <c r="BM358" s="230" t="s">
        <v>614</v>
      </c>
    </row>
    <row r="359" s="2" customFormat="1" ht="24.15" customHeight="1">
      <c r="A359" s="37"/>
      <c r="B359" s="38"/>
      <c r="C359" s="260" t="s">
        <v>429</v>
      </c>
      <c r="D359" s="260" t="s">
        <v>278</v>
      </c>
      <c r="E359" s="261" t="s">
        <v>966</v>
      </c>
      <c r="F359" s="262" t="s">
        <v>967</v>
      </c>
      <c r="G359" s="263" t="s">
        <v>963</v>
      </c>
      <c r="H359" s="264">
        <v>2</v>
      </c>
      <c r="I359" s="265"/>
      <c r="J359" s="266">
        <f>ROUND(I359*H359,2)</f>
        <v>0</v>
      </c>
      <c r="K359" s="267"/>
      <c r="L359" s="268"/>
      <c r="M359" s="269" t="s">
        <v>1</v>
      </c>
      <c r="N359" s="270" t="s">
        <v>37</v>
      </c>
      <c r="O359" s="90"/>
      <c r="P359" s="228">
        <f>O359*H359</f>
        <v>0</v>
      </c>
      <c r="Q359" s="228">
        <v>0</v>
      </c>
      <c r="R359" s="228">
        <f>Q359*H359</f>
        <v>0</v>
      </c>
      <c r="S359" s="228">
        <v>0</v>
      </c>
      <c r="T359" s="229">
        <f>S359*H359</f>
        <v>0</v>
      </c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  <c r="AE359" s="37"/>
      <c r="AR359" s="230" t="s">
        <v>159</v>
      </c>
      <c r="AT359" s="230" t="s">
        <v>278</v>
      </c>
      <c r="AU359" s="230" t="s">
        <v>82</v>
      </c>
      <c r="AY359" s="16" t="s">
        <v>139</v>
      </c>
      <c r="BE359" s="231">
        <f>IF(N359="základní",J359,0)</f>
        <v>0</v>
      </c>
      <c r="BF359" s="231">
        <f>IF(N359="snížená",J359,0)</f>
        <v>0</v>
      </c>
      <c r="BG359" s="231">
        <f>IF(N359="zákl. přenesená",J359,0)</f>
        <v>0</v>
      </c>
      <c r="BH359" s="231">
        <f>IF(N359="sníž. přenesená",J359,0)</f>
        <v>0</v>
      </c>
      <c r="BI359" s="231">
        <f>IF(N359="nulová",J359,0)</f>
        <v>0</v>
      </c>
      <c r="BJ359" s="16" t="s">
        <v>80</v>
      </c>
      <c r="BK359" s="231">
        <f>ROUND(I359*H359,2)</f>
        <v>0</v>
      </c>
      <c r="BL359" s="16" t="s">
        <v>146</v>
      </c>
      <c r="BM359" s="230" t="s">
        <v>619</v>
      </c>
    </row>
    <row r="360" s="2" customFormat="1" ht="33" customHeight="1">
      <c r="A360" s="37"/>
      <c r="B360" s="38"/>
      <c r="C360" s="218" t="s">
        <v>620</v>
      </c>
      <c r="D360" s="218" t="s">
        <v>142</v>
      </c>
      <c r="E360" s="219" t="s">
        <v>968</v>
      </c>
      <c r="F360" s="220" t="s">
        <v>969</v>
      </c>
      <c r="G360" s="221" t="s">
        <v>963</v>
      </c>
      <c r="H360" s="222">
        <v>2</v>
      </c>
      <c r="I360" s="223"/>
      <c r="J360" s="224">
        <f>ROUND(I360*H360,2)</f>
        <v>0</v>
      </c>
      <c r="K360" s="225"/>
      <c r="L360" s="43"/>
      <c r="M360" s="226" t="s">
        <v>1</v>
      </c>
      <c r="N360" s="227" t="s">
        <v>37</v>
      </c>
      <c r="O360" s="90"/>
      <c r="P360" s="228">
        <f>O360*H360</f>
        <v>0</v>
      </c>
      <c r="Q360" s="228">
        <v>0</v>
      </c>
      <c r="R360" s="228">
        <f>Q360*H360</f>
        <v>0</v>
      </c>
      <c r="S360" s="228">
        <v>0</v>
      </c>
      <c r="T360" s="229">
        <f>S360*H360</f>
        <v>0</v>
      </c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  <c r="AE360" s="37"/>
      <c r="AR360" s="230" t="s">
        <v>146</v>
      </c>
      <c r="AT360" s="230" t="s">
        <v>142</v>
      </c>
      <c r="AU360" s="230" t="s">
        <v>82</v>
      </c>
      <c r="AY360" s="16" t="s">
        <v>139</v>
      </c>
      <c r="BE360" s="231">
        <f>IF(N360="základní",J360,0)</f>
        <v>0</v>
      </c>
      <c r="BF360" s="231">
        <f>IF(N360="snížená",J360,0)</f>
        <v>0</v>
      </c>
      <c r="BG360" s="231">
        <f>IF(N360="zákl. přenesená",J360,0)</f>
        <v>0</v>
      </c>
      <c r="BH360" s="231">
        <f>IF(N360="sníž. přenesená",J360,0)</f>
        <v>0</v>
      </c>
      <c r="BI360" s="231">
        <f>IF(N360="nulová",J360,0)</f>
        <v>0</v>
      </c>
      <c r="BJ360" s="16" t="s">
        <v>80</v>
      </c>
      <c r="BK360" s="231">
        <f>ROUND(I360*H360,2)</f>
        <v>0</v>
      </c>
      <c r="BL360" s="16" t="s">
        <v>146</v>
      </c>
      <c r="BM360" s="230" t="s">
        <v>623</v>
      </c>
    </row>
    <row r="361" s="2" customFormat="1" ht="24.15" customHeight="1">
      <c r="A361" s="37"/>
      <c r="B361" s="38"/>
      <c r="C361" s="260" t="s">
        <v>433</v>
      </c>
      <c r="D361" s="260" t="s">
        <v>278</v>
      </c>
      <c r="E361" s="261" t="s">
        <v>970</v>
      </c>
      <c r="F361" s="262" t="s">
        <v>971</v>
      </c>
      <c r="G361" s="263" t="s">
        <v>963</v>
      </c>
      <c r="H361" s="264">
        <v>2</v>
      </c>
      <c r="I361" s="265"/>
      <c r="J361" s="266">
        <f>ROUND(I361*H361,2)</f>
        <v>0</v>
      </c>
      <c r="K361" s="267"/>
      <c r="L361" s="268"/>
      <c r="M361" s="269" t="s">
        <v>1</v>
      </c>
      <c r="N361" s="270" t="s">
        <v>37</v>
      </c>
      <c r="O361" s="90"/>
      <c r="P361" s="228">
        <f>O361*H361</f>
        <v>0</v>
      </c>
      <c r="Q361" s="228">
        <v>0</v>
      </c>
      <c r="R361" s="228">
        <f>Q361*H361</f>
        <v>0</v>
      </c>
      <c r="S361" s="228">
        <v>0</v>
      </c>
      <c r="T361" s="229">
        <f>S361*H361</f>
        <v>0</v>
      </c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/>
      <c r="AR361" s="230" t="s">
        <v>159</v>
      </c>
      <c r="AT361" s="230" t="s">
        <v>278</v>
      </c>
      <c r="AU361" s="230" t="s">
        <v>82</v>
      </c>
      <c r="AY361" s="16" t="s">
        <v>139</v>
      </c>
      <c r="BE361" s="231">
        <f>IF(N361="základní",J361,0)</f>
        <v>0</v>
      </c>
      <c r="BF361" s="231">
        <f>IF(N361="snížená",J361,0)</f>
        <v>0</v>
      </c>
      <c r="BG361" s="231">
        <f>IF(N361="zákl. přenesená",J361,0)</f>
        <v>0</v>
      </c>
      <c r="BH361" s="231">
        <f>IF(N361="sníž. přenesená",J361,0)</f>
        <v>0</v>
      </c>
      <c r="BI361" s="231">
        <f>IF(N361="nulová",J361,0)</f>
        <v>0</v>
      </c>
      <c r="BJ361" s="16" t="s">
        <v>80</v>
      </c>
      <c r="BK361" s="231">
        <f>ROUND(I361*H361,2)</f>
        <v>0</v>
      </c>
      <c r="BL361" s="16" t="s">
        <v>146</v>
      </c>
      <c r="BM361" s="230" t="s">
        <v>626</v>
      </c>
    </row>
    <row r="362" s="2" customFormat="1" ht="33" customHeight="1">
      <c r="A362" s="37"/>
      <c r="B362" s="38"/>
      <c r="C362" s="218" t="s">
        <v>83</v>
      </c>
      <c r="D362" s="218" t="s">
        <v>142</v>
      </c>
      <c r="E362" s="219" t="s">
        <v>972</v>
      </c>
      <c r="F362" s="220" t="s">
        <v>973</v>
      </c>
      <c r="G362" s="221" t="s">
        <v>963</v>
      </c>
      <c r="H362" s="222">
        <v>2</v>
      </c>
      <c r="I362" s="223"/>
      <c r="J362" s="224">
        <f>ROUND(I362*H362,2)</f>
        <v>0</v>
      </c>
      <c r="K362" s="225"/>
      <c r="L362" s="43"/>
      <c r="M362" s="226" t="s">
        <v>1</v>
      </c>
      <c r="N362" s="227" t="s">
        <v>37</v>
      </c>
      <c r="O362" s="90"/>
      <c r="P362" s="228">
        <f>O362*H362</f>
        <v>0</v>
      </c>
      <c r="Q362" s="228">
        <v>0</v>
      </c>
      <c r="R362" s="228">
        <f>Q362*H362</f>
        <v>0</v>
      </c>
      <c r="S362" s="228">
        <v>0</v>
      </c>
      <c r="T362" s="229">
        <f>S362*H362</f>
        <v>0</v>
      </c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  <c r="AE362" s="37"/>
      <c r="AR362" s="230" t="s">
        <v>146</v>
      </c>
      <c r="AT362" s="230" t="s">
        <v>142</v>
      </c>
      <c r="AU362" s="230" t="s">
        <v>82</v>
      </c>
      <c r="AY362" s="16" t="s">
        <v>139</v>
      </c>
      <c r="BE362" s="231">
        <f>IF(N362="základní",J362,0)</f>
        <v>0</v>
      </c>
      <c r="BF362" s="231">
        <f>IF(N362="snížená",J362,0)</f>
        <v>0</v>
      </c>
      <c r="BG362" s="231">
        <f>IF(N362="zákl. přenesená",J362,0)</f>
        <v>0</v>
      </c>
      <c r="BH362" s="231">
        <f>IF(N362="sníž. přenesená",J362,0)</f>
        <v>0</v>
      </c>
      <c r="BI362" s="231">
        <f>IF(N362="nulová",J362,0)</f>
        <v>0</v>
      </c>
      <c r="BJ362" s="16" t="s">
        <v>80</v>
      </c>
      <c r="BK362" s="231">
        <f>ROUND(I362*H362,2)</f>
        <v>0</v>
      </c>
      <c r="BL362" s="16" t="s">
        <v>146</v>
      </c>
      <c r="BM362" s="230" t="s">
        <v>629</v>
      </c>
    </row>
    <row r="363" s="2" customFormat="1" ht="24.15" customHeight="1">
      <c r="A363" s="37"/>
      <c r="B363" s="38"/>
      <c r="C363" s="260" t="s">
        <v>438</v>
      </c>
      <c r="D363" s="260" t="s">
        <v>278</v>
      </c>
      <c r="E363" s="261" t="s">
        <v>974</v>
      </c>
      <c r="F363" s="262" t="s">
        <v>975</v>
      </c>
      <c r="G363" s="263" t="s">
        <v>963</v>
      </c>
      <c r="H363" s="264">
        <v>2</v>
      </c>
      <c r="I363" s="265"/>
      <c r="J363" s="266">
        <f>ROUND(I363*H363,2)</f>
        <v>0</v>
      </c>
      <c r="K363" s="267"/>
      <c r="L363" s="268"/>
      <c r="M363" s="269" t="s">
        <v>1</v>
      </c>
      <c r="N363" s="270" t="s">
        <v>37</v>
      </c>
      <c r="O363" s="90"/>
      <c r="P363" s="228">
        <f>O363*H363</f>
        <v>0</v>
      </c>
      <c r="Q363" s="228">
        <v>0</v>
      </c>
      <c r="R363" s="228">
        <f>Q363*H363</f>
        <v>0</v>
      </c>
      <c r="S363" s="228">
        <v>0</v>
      </c>
      <c r="T363" s="229">
        <f>S363*H363</f>
        <v>0</v>
      </c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  <c r="AE363" s="37"/>
      <c r="AR363" s="230" t="s">
        <v>159</v>
      </c>
      <c r="AT363" s="230" t="s">
        <v>278</v>
      </c>
      <c r="AU363" s="230" t="s">
        <v>82</v>
      </c>
      <c r="AY363" s="16" t="s">
        <v>139</v>
      </c>
      <c r="BE363" s="231">
        <f>IF(N363="základní",J363,0)</f>
        <v>0</v>
      </c>
      <c r="BF363" s="231">
        <f>IF(N363="snížená",J363,0)</f>
        <v>0</v>
      </c>
      <c r="BG363" s="231">
        <f>IF(N363="zákl. přenesená",J363,0)</f>
        <v>0</v>
      </c>
      <c r="BH363" s="231">
        <f>IF(N363="sníž. přenesená",J363,0)</f>
        <v>0</v>
      </c>
      <c r="BI363" s="231">
        <f>IF(N363="nulová",J363,0)</f>
        <v>0</v>
      </c>
      <c r="BJ363" s="16" t="s">
        <v>80</v>
      </c>
      <c r="BK363" s="231">
        <f>ROUND(I363*H363,2)</f>
        <v>0</v>
      </c>
      <c r="BL363" s="16" t="s">
        <v>146</v>
      </c>
      <c r="BM363" s="230" t="s">
        <v>632</v>
      </c>
    </row>
    <row r="364" s="2" customFormat="1" ht="33" customHeight="1">
      <c r="A364" s="37"/>
      <c r="B364" s="38"/>
      <c r="C364" s="218" t="s">
        <v>633</v>
      </c>
      <c r="D364" s="218" t="s">
        <v>142</v>
      </c>
      <c r="E364" s="219" t="s">
        <v>976</v>
      </c>
      <c r="F364" s="220" t="s">
        <v>977</v>
      </c>
      <c r="G364" s="221" t="s">
        <v>963</v>
      </c>
      <c r="H364" s="222">
        <v>1</v>
      </c>
      <c r="I364" s="223"/>
      <c r="J364" s="224">
        <f>ROUND(I364*H364,2)</f>
        <v>0</v>
      </c>
      <c r="K364" s="225"/>
      <c r="L364" s="43"/>
      <c r="M364" s="226" t="s">
        <v>1</v>
      </c>
      <c r="N364" s="227" t="s">
        <v>37</v>
      </c>
      <c r="O364" s="90"/>
      <c r="P364" s="228">
        <f>O364*H364</f>
        <v>0</v>
      </c>
      <c r="Q364" s="228">
        <v>0</v>
      </c>
      <c r="R364" s="228">
        <f>Q364*H364</f>
        <v>0</v>
      </c>
      <c r="S364" s="228">
        <v>0</v>
      </c>
      <c r="T364" s="229">
        <f>S364*H364</f>
        <v>0</v>
      </c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  <c r="AE364" s="37"/>
      <c r="AR364" s="230" t="s">
        <v>146</v>
      </c>
      <c r="AT364" s="230" t="s">
        <v>142</v>
      </c>
      <c r="AU364" s="230" t="s">
        <v>82</v>
      </c>
      <c r="AY364" s="16" t="s">
        <v>139</v>
      </c>
      <c r="BE364" s="231">
        <f>IF(N364="základní",J364,0)</f>
        <v>0</v>
      </c>
      <c r="BF364" s="231">
        <f>IF(N364="snížená",J364,0)</f>
        <v>0</v>
      </c>
      <c r="BG364" s="231">
        <f>IF(N364="zákl. přenesená",J364,0)</f>
        <v>0</v>
      </c>
      <c r="BH364" s="231">
        <f>IF(N364="sníž. přenesená",J364,0)</f>
        <v>0</v>
      </c>
      <c r="BI364" s="231">
        <f>IF(N364="nulová",J364,0)</f>
        <v>0</v>
      </c>
      <c r="BJ364" s="16" t="s">
        <v>80</v>
      </c>
      <c r="BK364" s="231">
        <f>ROUND(I364*H364,2)</f>
        <v>0</v>
      </c>
      <c r="BL364" s="16" t="s">
        <v>146</v>
      </c>
      <c r="BM364" s="230" t="s">
        <v>636</v>
      </c>
    </row>
    <row r="365" s="2" customFormat="1" ht="24.15" customHeight="1">
      <c r="A365" s="37"/>
      <c r="B365" s="38"/>
      <c r="C365" s="260" t="s">
        <v>442</v>
      </c>
      <c r="D365" s="260" t="s">
        <v>278</v>
      </c>
      <c r="E365" s="261" t="s">
        <v>978</v>
      </c>
      <c r="F365" s="262" t="s">
        <v>979</v>
      </c>
      <c r="G365" s="263" t="s">
        <v>963</v>
      </c>
      <c r="H365" s="264">
        <v>1</v>
      </c>
      <c r="I365" s="265"/>
      <c r="J365" s="266">
        <f>ROUND(I365*H365,2)</f>
        <v>0</v>
      </c>
      <c r="K365" s="267"/>
      <c r="L365" s="268"/>
      <c r="M365" s="269" t="s">
        <v>1</v>
      </c>
      <c r="N365" s="270" t="s">
        <v>37</v>
      </c>
      <c r="O365" s="90"/>
      <c r="P365" s="228">
        <f>O365*H365</f>
        <v>0</v>
      </c>
      <c r="Q365" s="228">
        <v>0</v>
      </c>
      <c r="R365" s="228">
        <f>Q365*H365</f>
        <v>0</v>
      </c>
      <c r="S365" s="228">
        <v>0</v>
      </c>
      <c r="T365" s="229">
        <f>S365*H365</f>
        <v>0</v>
      </c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  <c r="AE365" s="37"/>
      <c r="AR365" s="230" t="s">
        <v>159</v>
      </c>
      <c r="AT365" s="230" t="s">
        <v>278</v>
      </c>
      <c r="AU365" s="230" t="s">
        <v>82</v>
      </c>
      <c r="AY365" s="16" t="s">
        <v>139</v>
      </c>
      <c r="BE365" s="231">
        <f>IF(N365="základní",J365,0)</f>
        <v>0</v>
      </c>
      <c r="BF365" s="231">
        <f>IF(N365="snížená",J365,0)</f>
        <v>0</v>
      </c>
      <c r="BG365" s="231">
        <f>IF(N365="zákl. přenesená",J365,0)</f>
        <v>0</v>
      </c>
      <c r="BH365" s="231">
        <f>IF(N365="sníž. přenesená",J365,0)</f>
        <v>0</v>
      </c>
      <c r="BI365" s="231">
        <f>IF(N365="nulová",J365,0)</f>
        <v>0</v>
      </c>
      <c r="BJ365" s="16" t="s">
        <v>80</v>
      </c>
      <c r="BK365" s="231">
        <f>ROUND(I365*H365,2)</f>
        <v>0</v>
      </c>
      <c r="BL365" s="16" t="s">
        <v>146</v>
      </c>
      <c r="BM365" s="230" t="s">
        <v>641</v>
      </c>
    </row>
    <row r="366" s="2" customFormat="1" ht="55.5" customHeight="1">
      <c r="A366" s="37"/>
      <c r="B366" s="38"/>
      <c r="C366" s="218" t="s">
        <v>646</v>
      </c>
      <c r="D366" s="218" t="s">
        <v>142</v>
      </c>
      <c r="E366" s="219" t="s">
        <v>980</v>
      </c>
      <c r="F366" s="220" t="s">
        <v>981</v>
      </c>
      <c r="G366" s="221" t="s">
        <v>963</v>
      </c>
      <c r="H366" s="222">
        <v>1</v>
      </c>
      <c r="I366" s="223"/>
      <c r="J366" s="224">
        <f>ROUND(I366*H366,2)</f>
        <v>0</v>
      </c>
      <c r="K366" s="225"/>
      <c r="L366" s="43"/>
      <c r="M366" s="226" t="s">
        <v>1</v>
      </c>
      <c r="N366" s="227" t="s">
        <v>37</v>
      </c>
      <c r="O366" s="90"/>
      <c r="P366" s="228">
        <f>O366*H366</f>
        <v>0</v>
      </c>
      <c r="Q366" s="228">
        <v>0</v>
      </c>
      <c r="R366" s="228">
        <f>Q366*H366</f>
        <v>0</v>
      </c>
      <c r="S366" s="228">
        <v>0</v>
      </c>
      <c r="T366" s="229">
        <f>S366*H366</f>
        <v>0</v>
      </c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  <c r="AE366" s="37"/>
      <c r="AR366" s="230" t="s">
        <v>146</v>
      </c>
      <c r="AT366" s="230" t="s">
        <v>142</v>
      </c>
      <c r="AU366" s="230" t="s">
        <v>82</v>
      </c>
      <c r="AY366" s="16" t="s">
        <v>139</v>
      </c>
      <c r="BE366" s="231">
        <f>IF(N366="základní",J366,0)</f>
        <v>0</v>
      </c>
      <c r="BF366" s="231">
        <f>IF(N366="snížená",J366,0)</f>
        <v>0</v>
      </c>
      <c r="BG366" s="231">
        <f>IF(N366="zákl. přenesená",J366,0)</f>
        <v>0</v>
      </c>
      <c r="BH366" s="231">
        <f>IF(N366="sníž. přenesená",J366,0)</f>
        <v>0</v>
      </c>
      <c r="BI366" s="231">
        <f>IF(N366="nulová",J366,0)</f>
        <v>0</v>
      </c>
      <c r="BJ366" s="16" t="s">
        <v>80</v>
      </c>
      <c r="BK366" s="231">
        <f>ROUND(I366*H366,2)</f>
        <v>0</v>
      </c>
      <c r="BL366" s="16" t="s">
        <v>146</v>
      </c>
      <c r="BM366" s="230" t="s">
        <v>649</v>
      </c>
    </row>
    <row r="367" s="2" customFormat="1" ht="66.75" customHeight="1">
      <c r="A367" s="37"/>
      <c r="B367" s="38"/>
      <c r="C367" s="218" t="s">
        <v>446</v>
      </c>
      <c r="D367" s="218" t="s">
        <v>142</v>
      </c>
      <c r="E367" s="219" t="s">
        <v>982</v>
      </c>
      <c r="F367" s="220" t="s">
        <v>983</v>
      </c>
      <c r="G367" s="221" t="s">
        <v>145</v>
      </c>
      <c r="H367" s="222">
        <v>1</v>
      </c>
      <c r="I367" s="223"/>
      <c r="J367" s="224">
        <f>ROUND(I367*H367,2)</f>
        <v>0</v>
      </c>
      <c r="K367" s="225"/>
      <c r="L367" s="43"/>
      <c r="M367" s="226" t="s">
        <v>1</v>
      </c>
      <c r="N367" s="227" t="s">
        <v>37</v>
      </c>
      <c r="O367" s="90"/>
      <c r="P367" s="228">
        <f>O367*H367</f>
        <v>0</v>
      </c>
      <c r="Q367" s="228">
        <v>0</v>
      </c>
      <c r="R367" s="228">
        <f>Q367*H367</f>
        <v>0</v>
      </c>
      <c r="S367" s="228">
        <v>0</v>
      </c>
      <c r="T367" s="229">
        <f>S367*H367</f>
        <v>0</v>
      </c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  <c r="AE367" s="37"/>
      <c r="AR367" s="230" t="s">
        <v>146</v>
      </c>
      <c r="AT367" s="230" t="s">
        <v>142</v>
      </c>
      <c r="AU367" s="230" t="s">
        <v>82</v>
      </c>
      <c r="AY367" s="16" t="s">
        <v>139</v>
      </c>
      <c r="BE367" s="231">
        <f>IF(N367="základní",J367,0)</f>
        <v>0</v>
      </c>
      <c r="BF367" s="231">
        <f>IF(N367="snížená",J367,0)</f>
        <v>0</v>
      </c>
      <c r="BG367" s="231">
        <f>IF(N367="zákl. přenesená",J367,0)</f>
        <v>0</v>
      </c>
      <c r="BH367" s="231">
        <f>IF(N367="sníž. přenesená",J367,0)</f>
        <v>0</v>
      </c>
      <c r="BI367" s="231">
        <f>IF(N367="nulová",J367,0)</f>
        <v>0</v>
      </c>
      <c r="BJ367" s="16" t="s">
        <v>80</v>
      </c>
      <c r="BK367" s="231">
        <f>ROUND(I367*H367,2)</f>
        <v>0</v>
      </c>
      <c r="BL367" s="16" t="s">
        <v>146</v>
      </c>
      <c r="BM367" s="230" t="s">
        <v>653</v>
      </c>
    </row>
    <row r="368" s="2" customFormat="1" ht="66.75" customHeight="1">
      <c r="A368" s="37"/>
      <c r="B368" s="38"/>
      <c r="C368" s="218" t="s">
        <v>655</v>
      </c>
      <c r="D368" s="218" t="s">
        <v>142</v>
      </c>
      <c r="E368" s="219" t="s">
        <v>984</v>
      </c>
      <c r="F368" s="220" t="s">
        <v>985</v>
      </c>
      <c r="G368" s="221" t="s">
        <v>145</v>
      </c>
      <c r="H368" s="222">
        <v>1</v>
      </c>
      <c r="I368" s="223"/>
      <c r="J368" s="224">
        <f>ROUND(I368*H368,2)</f>
        <v>0</v>
      </c>
      <c r="K368" s="225"/>
      <c r="L368" s="43"/>
      <c r="M368" s="226" t="s">
        <v>1</v>
      </c>
      <c r="N368" s="227" t="s">
        <v>37</v>
      </c>
      <c r="O368" s="90"/>
      <c r="P368" s="228">
        <f>O368*H368</f>
        <v>0</v>
      </c>
      <c r="Q368" s="228">
        <v>0</v>
      </c>
      <c r="R368" s="228">
        <f>Q368*H368</f>
        <v>0</v>
      </c>
      <c r="S368" s="228">
        <v>0</v>
      </c>
      <c r="T368" s="229">
        <f>S368*H368</f>
        <v>0</v>
      </c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  <c r="AE368" s="37"/>
      <c r="AR368" s="230" t="s">
        <v>146</v>
      </c>
      <c r="AT368" s="230" t="s">
        <v>142</v>
      </c>
      <c r="AU368" s="230" t="s">
        <v>82</v>
      </c>
      <c r="AY368" s="16" t="s">
        <v>139</v>
      </c>
      <c r="BE368" s="231">
        <f>IF(N368="základní",J368,0)</f>
        <v>0</v>
      </c>
      <c r="BF368" s="231">
        <f>IF(N368="snížená",J368,0)</f>
        <v>0</v>
      </c>
      <c r="BG368" s="231">
        <f>IF(N368="zákl. přenesená",J368,0)</f>
        <v>0</v>
      </c>
      <c r="BH368" s="231">
        <f>IF(N368="sníž. přenesená",J368,0)</f>
        <v>0</v>
      </c>
      <c r="BI368" s="231">
        <f>IF(N368="nulová",J368,0)</f>
        <v>0</v>
      </c>
      <c r="BJ368" s="16" t="s">
        <v>80</v>
      </c>
      <c r="BK368" s="231">
        <f>ROUND(I368*H368,2)</f>
        <v>0</v>
      </c>
      <c r="BL368" s="16" t="s">
        <v>146</v>
      </c>
      <c r="BM368" s="230" t="s">
        <v>658</v>
      </c>
    </row>
    <row r="369" s="2" customFormat="1" ht="44.25" customHeight="1">
      <c r="A369" s="37"/>
      <c r="B369" s="38"/>
      <c r="C369" s="218" t="s">
        <v>449</v>
      </c>
      <c r="D369" s="218" t="s">
        <v>142</v>
      </c>
      <c r="E369" s="219" t="s">
        <v>986</v>
      </c>
      <c r="F369" s="220" t="s">
        <v>987</v>
      </c>
      <c r="G369" s="221" t="s">
        <v>963</v>
      </c>
      <c r="H369" s="222">
        <v>2</v>
      </c>
      <c r="I369" s="223"/>
      <c r="J369" s="224">
        <f>ROUND(I369*H369,2)</f>
        <v>0</v>
      </c>
      <c r="K369" s="225"/>
      <c r="L369" s="43"/>
      <c r="M369" s="226" t="s">
        <v>1</v>
      </c>
      <c r="N369" s="227" t="s">
        <v>37</v>
      </c>
      <c r="O369" s="90"/>
      <c r="P369" s="228">
        <f>O369*H369</f>
        <v>0</v>
      </c>
      <c r="Q369" s="228">
        <v>0</v>
      </c>
      <c r="R369" s="228">
        <f>Q369*H369</f>
        <v>0</v>
      </c>
      <c r="S369" s="228">
        <v>0</v>
      </c>
      <c r="T369" s="229">
        <f>S369*H369</f>
        <v>0</v>
      </c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  <c r="AE369" s="37"/>
      <c r="AR369" s="230" t="s">
        <v>146</v>
      </c>
      <c r="AT369" s="230" t="s">
        <v>142</v>
      </c>
      <c r="AU369" s="230" t="s">
        <v>82</v>
      </c>
      <c r="AY369" s="16" t="s">
        <v>139</v>
      </c>
      <c r="BE369" s="231">
        <f>IF(N369="základní",J369,0)</f>
        <v>0</v>
      </c>
      <c r="BF369" s="231">
        <f>IF(N369="snížená",J369,0)</f>
        <v>0</v>
      </c>
      <c r="BG369" s="231">
        <f>IF(N369="zákl. přenesená",J369,0)</f>
        <v>0</v>
      </c>
      <c r="BH369" s="231">
        <f>IF(N369="sníž. přenesená",J369,0)</f>
        <v>0</v>
      </c>
      <c r="BI369" s="231">
        <f>IF(N369="nulová",J369,0)</f>
        <v>0</v>
      </c>
      <c r="BJ369" s="16" t="s">
        <v>80</v>
      </c>
      <c r="BK369" s="231">
        <f>ROUND(I369*H369,2)</f>
        <v>0</v>
      </c>
      <c r="BL369" s="16" t="s">
        <v>146</v>
      </c>
      <c r="BM369" s="230" t="s">
        <v>662</v>
      </c>
    </row>
    <row r="370" s="12" customFormat="1" ht="22.8" customHeight="1">
      <c r="A370" s="12"/>
      <c r="B370" s="202"/>
      <c r="C370" s="203"/>
      <c r="D370" s="204" t="s">
        <v>71</v>
      </c>
      <c r="E370" s="216" t="s">
        <v>615</v>
      </c>
      <c r="F370" s="216" t="s">
        <v>616</v>
      </c>
      <c r="G370" s="203"/>
      <c r="H370" s="203"/>
      <c r="I370" s="206"/>
      <c r="J370" s="217">
        <f>BK370</f>
        <v>0</v>
      </c>
      <c r="K370" s="203"/>
      <c r="L370" s="208"/>
      <c r="M370" s="209"/>
      <c r="N370" s="210"/>
      <c r="O370" s="210"/>
      <c r="P370" s="211">
        <f>SUM(P371:P375)</f>
        <v>0</v>
      </c>
      <c r="Q370" s="210"/>
      <c r="R370" s="211">
        <f>SUM(R371:R375)</f>
        <v>0</v>
      </c>
      <c r="S370" s="210"/>
      <c r="T370" s="212">
        <f>SUM(T371:T375)</f>
        <v>0</v>
      </c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R370" s="213" t="s">
        <v>80</v>
      </c>
      <c r="AT370" s="214" t="s">
        <v>71</v>
      </c>
      <c r="AU370" s="214" t="s">
        <v>80</v>
      </c>
      <c r="AY370" s="213" t="s">
        <v>139</v>
      </c>
      <c r="BK370" s="215">
        <f>SUM(BK371:BK375)</f>
        <v>0</v>
      </c>
    </row>
    <row r="371" s="2" customFormat="1" ht="24.15" customHeight="1">
      <c r="A371" s="37"/>
      <c r="B371" s="38"/>
      <c r="C371" s="218" t="s">
        <v>665</v>
      </c>
      <c r="D371" s="218" t="s">
        <v>142</v>
      </c>
      <c r="E371" s="219" t="s">
        <v>988</v>
      </c>
      <c r="F371" s="220" t="s">
        <v>989</v>
      </c>
      <c r="G371" s="221" t="s">
        <v>270</v>
      </c>
      <c r="H371" s="222">
        <v>17.600000000000001</v>
      </c>
      <c r="I371" s="223"/>
      <c r="J371" s="224">
        <f>ROUND(I371*H371,2)</f>
        <v>0</v>
      </c>
      <c r="K371" s="225"/>
      <c r="L371" s="43"/>
      <c r="M371" s="226" t="s">
        <v>1</v>
      </c>
      <c r="N371" s="227" t="s">
        <v>37</v>
      </c>
      <c r="O371" s="90"/>
      <c r="P371" s="228">
        <f>O371*H371</f>
        <v>0</v>
      </c>
      <c r="Q371" s="228">
        <v>0</v>
      </c>
      <c r="R371" s="228">
        <f>Q371*H371</f>
        <v>0</v>
      </c>
      <c r="S371" s="228">
        <v>0</v>
      </c>
      <c r="T371" s="229">
        <f>S371*H371</f>
        <v>0</v>
      </c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  <c r="AE371" s="37"/>
      <c r="AR371" s="230" t="s">
        <v>146</v>
      </c>
      <c r="AT371" s="230" t="s">
        <v>142</v>
      </c>
      <c r="AU371" s="230" t="s">
        <v>82</v>
      </c>
      <c r="AY371" s="16" t="s">
        <v>139</v>
      </c>
      <c r="BE371" s="231">
        <f>IF(N371="základní",J371,0)</f>
        <v>0</v>
      </c>
      <c r="BF371" s="231">
        <f>IF(N371="snížená",J371,0)</f>
        <v>0</v>
      </c>
      <c r="BG371" s="231">
        <f>IF(N371="zákl. přenesená",J371,0)</f>
        <v>0</v>
      </c>
      <c r="BH371" s="231">
        <f>IF(N371="sníž. přenesená",J371,0)</f>
        <v>0</v>
      </c>
      <c r="BI371" s="231">
        <f>IF(N371="nulová",J371,0)</f>
        <v>0</v>
      </c>
      <c r="BJ371" s="16" t="s">
        <v>80</v>
      </c>
      <c r="BK371" s="231">
        <f>ROUND(I371*H371,2)</f>
        <v>0</v>
      </c>
      <c r="BL371" s="16" t="s">
        <v>146</v>
      </c>
      <c r="BM371" s="230" t="s">
        <v>668</v>
      </c>
    </row>
    <row r="372" s="2" customFormat="1" ht="24.15" customHeight="1">
      <c r="A372" s="37"/>
      <c r="B372" s="38"/>
      <c r="C372" s="218" t="s">
        <v>453</v>
      </c>
      <c r="D372" s="218" t="s">
        <v>142</v>
      </c>
      <c r="E372" s="219" t="s">
        <v>990</v>
      </c>
      <c r="F372" s="220" t="s">
        <v>991</v>
      </c>
      <c r="G372" s="221" t="s">
        <v>270</v>
      </c>
      <c r="H372" s="222">
        <v>158.40000000000001</v>
      </c>
      <c r="I372" s="223"/>
      <c r="J372" s="224">
        <f>ROUND(I372*H372,2)</f>
        <v>0</v>
      </c>
      <c r="K372" s="225"/>
      <c r="L372" s="43"/>
      <c r="M372" s="226" t="s">
        <v>1</v>
      </c>
      <c r="N372" s="227" t="s">
        <v>37</v>
      </c>
      <c r="O372" s="90"/>
      <c r="P372" s="228">
        <f>O372*H372</f>
        <v>0</v>
      </c>
      <c r="Q372" s="228">
        <v>0</v>
      </c>
      <c r="R372" s="228">
        <f>Q372*H372</f>
        <v>0</v>
      </c>
      <c r="S372" s="228">
        <v>0</v>
      </c>
      <c r="T372" s="229">
        <f>S372*H372</f>
        <v>0</v>
      </c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  <c r="AE372" s="37"/>
      <c r="AR372" s="230" t="s">
        <v>146</v>
      </c>
      <c r="AT372" s="230" t="s">
        <v>142</v>
      </c>
      <c r="AU372" s="230" t="s">
        <v>82</v>
      </c>
      <c r="AY372" s="16" t="s">
        <v>139</v>
      </c>
      <c r="BE372" s="231">
        <f>IF(N372="základní",J372,0)</f>
        <v>0</v>
      </c>
      <c r="BF372" s="231">
        <f>IF(N372="snížená",J372,0)</f>
        <v>0</v>
      </c>
      <c r="BG372" s="231">
        <f>IF(N372="zákl. přenesená",J372,0)</f>
        <v>0</v>
      </c>
      <c r="BH372" s="231">
        <f>IF(N372="sníž. přenesená",J372,0)</f>
        <v>0</v>
      </c>
      <c r="BI372" s="231">
        <f>IF(N372="nulová",J372,0)</f>
        <v>0</v>
      </c>
      <c r="BJ372" s="16" t="s">
        <v>80</v>
      </c>
      <c r="BK372" s="231">
        <f>ROUND(I372*H372,2)</f>
        <v>0</v>
      </c>
      <c r="BL372" s="16" t="s">
        <v>146</v>
      </c>
      <c r="BM372" s="230" t="s">
        <v>671</v>
      </c>
    </row>
    <row r="373" s="13" customFormat="1">
      <c r="A373" s="13"/>
      <c r="B373" s="237"/>
      <c r="C373" s="238"/>
      <c r="D373" s="239" t="s">
        <v>214</v>
      </c>
      <c r="E373" s="240" t="s">
        <v>1</v>
      </c>
      <c r="F373" s="241" t="s">
        <v>992</v>
      </c>
      <c r="G373" s="238"/>
      <c r="H373" s="242">
        <v>158.40000000000001</v>
      </c>
      <c r="I373" s="243"/>
      <c r="J373" s="238"/>
      <c r="K373" s="238"/>
      <c r="L373" s="244"/>
      <c r="M373" s="245"/>
      <c r="N373" s="246"/>
      <c r="O373" s="246"/>
      <c r="P373" s="246"/>
      <c r="Q373" s="246"/>
      <c r="R373" s="246"/>
      <c r="S373" s="246"/>
      <c r="T373" s="247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248" t="s">
        <v>214</v>
      </c>
      <c r="AU373" s="248" t="s">
        <v>82</v>
      </c>
      <c r="AV373" s="13" t="s">
        <v>82</v>
      </c>
      <c r="AW373" s="13" t="s">
        <v>216</v>
      </c>
      <c r="AX373" s="13" t="s">
        <v>72</v>
      </c>
      <c r="AY373" s="248" t="s">
        <v>139</v>
      </c>
    </row>
    <row r="374" s="14" customFormat="1">
      <c r="A374" s="14"/>
      <c r="B374" s="249"/>
      <c r="C374" s="250"/>
      <c r="D374" s="239" t="s">
        <v>214</v>
      </c>
      <c r="E374" s="251" t="s">
        <v>1</v>
      </c>
      <c r="F374" s="252" t="s">
        <v>217</v>
      </c>
      <c r="G374" s="250"/>
      <c r="H374" s="253">
        <v>158.40000000000001</v>
      </c>
      <c r="I374" s="254"/>
      <c r="J374" s="250"/>
      <c r="K374" s="250"/>
      <c r="L374" s="255"/>
      <c r="M374" s="256"/>
      <c r="N374" s="257"/>
      <c r="O374" s="257"/>
      <c r="P374" s="257"/>
      <c r="Q374" s="257"/>
      <c r="R374" s="257"/>
      <c r="S374" s="257"/>
      <c r="T374" s="258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T374" s="259" t="s">
        <v>214</v>
      </c>
      <c r="AU374" s="259" t="s">
        <v>82</v>
      </c>
      <c r="AV374" s="14" t="s">
        <v>146</v>
      </c>
      <c r="AW374" s="14" t="s">
        <v>216</v>
      </c>
      <c r="AX374" s="14" t="s">
        <v>80</v>
      </c>
      <c r="AY374" s="259" t="s">
        <v>139</v>
      </c>
    </row>
    <row r="375" s="2" customFormat="1" ht="37.8" customHeight="1">
      <c r="A375" s="37"/>
      <c r="B375" s="38"/>
      <c r="C375" s="218" t="s">
        <v>672</v>
      </c>
      <c r="D375" s="218" t="s">
        <v>142</v>
      </c>
      <c r="E375" s="219" t="s">
        <v>993</v>
      </c>
      <c r="F375" s="220" t="s">
        <v>994</v>
      </c>
      <c r="G375" s="221" t="s">
        <v>270</v>
      </c>
      <c r="H375" s="222">
        <v>17.600000000000001</v>
      </c>
      <c r="I375" s="223"/>
      <c r="J375" s="224">
        <f>ROUND(I375*H375,2)</f>
        <v>0</v>
      </c>
      <c r="K375" s="225"/>
      <c r="L375" s="43"/>
      <c r="M375" s="226" t="s">
        <v>1</v>
      </c>
      <c r="N375" s="227" t="s">
        <v>37</v>
      </c>
      <c r="O375" s="90"/>
      <c r="P375" s="228">
        <f>O375*H375</f>
        <v>0</v>
      </c>
      <c r="Q375" s="228">
        <v>0</v>
      </c>
      <c r="R375" s="228">
        <f>Q375*H375</f>
        <v>0</v>
      </c>
      <c r="S375" s="228">
        <v>0</v>
      </c>
      <c r="T375" s="229">
        <f>S375*H375</f>
        <v>0</v>
      </c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  <c r="AE375" s="37"/>
      <c r="AR375" s="230" t="s">
        <v>146</v>
      </c>
      <c r="AT375" s="230" t="s">
        <v>142</v>
      </c>
      <c r="AU375" s="230" t="s">
        <v>82</v>
      </c>
      <c r="AY375" s="16" t="s">
        <v>139</v>
      </c>
      <c r="BE375" s="231">
        <f>IF(N375="základní",J375,0)</f>
        <v>0</v>
      </c>
      <c r="BF375" s="231">
        <f>IF(N375="snížená",J375,0)</f>
        <v>0</v>
      </c>
      <c r="BG375" s="231">
        <f>IF(N375="zákl. přenesená",J375,0)</f>
        <v>0</v>
      </c>
      <c r="BH375" s="231">
        <f>IF(N375="sníž. přenesená",J375,0)</f>
        <v>0</v>
      </c>
      <c r="BI375" s="231">
        <f>IF(N375="nulová",J375,0)</f>
        <v>0</v>
      </c>
      <c r="BJ375" s="16" t="s">
        <v>80</v>
      </c>
      <c r="BK375" s="231">
        <f>ROUND(I375*H375,2)</f>
        <v>0</v>
      </c>
      <c r="BL375" s="16" t="s">
        <v>146</v>
      </c>
      <c r="BM375" s="230" t="s">
        <v>675</v>
      </c>
    </row>
    <row r="376" s="12" customFormat="1" ht="22.8" customHeight="1">
      <c r="A376" s="12"/>
      <c r="B376" s="202"/>
      <c r="C376" s="203"/>
      <c r="D376" s="204" t="s">
        <v>71</v>
      </c>
      <c r="E376" s="216" t="s">
        <v>637</v>
      </c>
      <c r="F376" s="216" t="s">
        <v>638</v>
      </c>
      <c r="G376" s="203"/>
      <c r="H376" s="203"/>
      <c r="I376" s="206"/>
      <c r="J376" s="217">
        <f>BK376</f>
        <v>0</v>
      </c>
      <c r="K376" s="203"/>
      <c r="L376" s="208"/>
      <c r="M376" s="209"/>
      <c r="N376" s="210"/>
      <c r="O376" s="210"/>
      <c r="P376" s="211">
        <f>P377</f>
        <v>0</v>
      </c>
      <c r="Q376" s="210"/>
      <c r="R376" s="211">
        <f>R377</f>
        <v>0</v>
      </c>
      <c r="S376" s="210"/>
      <c r="T376" s="212">
        <f>T377</f>
        <v>0</v>
      </c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R376" s="213" t="s">
        <v>80</v>
      </c>
      <c r="AT376" s="214" t="s">
        <v>71</v>
      </c>
      <c r="AU376" s="214" t="s">
        <v>80</v>
      </c>
      <c r="AY376" s="213" t="s">
        <v>139</v>
      </c>
      <c r="BK376" s="215">
        <f>BK377</f>
        <v>0</v>
      </c>
    </row>
    <row r="377" s="2" customFormat="1" ht="24.15" customHeight="1">
      <c r="A377" s="37"/>
      <c r="B377" s="38"/>
      <c r="C377" s="218" t="s">
        <v>456</v>
      </c>
      <c r="D377" s="218" t="s">
        <v>142</v>
      </c>
      <c r="E377" s="219" t="s">
        <v>995</v>
      </c>
      <c r="F377" s="220" t="s">
        <v>996</v>
      </c>
      <c r="G377" s="221" t="s">
        <v>270</v>
      </c>
      <c r="H377" s="222">
        <v>616.24199999999996</v>
      </c>
      <c r="I377" s="223"/>
      <c r="J377" s="224">
        <f>ROUND(I377*H377,2)</f>
        <v>0</v>
      </c>
      <c r="K377" s="225"/>
      <c r="L377" s="43"/>
      <c r="M377" s="232" t="s">
        <v>1</v>
      </c>
      <c r="N377" s="233" t="s">
        <v>37</v>
      </c>
      <c r="O377" s="234"/>
      <c r="P377" s="235">
        <f>O377*H377</f>
        <v>0</v>
      </c>
      <c r="Q377" s="235">
        <v>0</v>
      </c>
      <c r="R377" s="235">
        <f>Q377*H377</f>
        <v>0</v>
      </c>
      <c r="S377" s="235">
        <v>0</v>
      </c>
      <c r="T377" s="236">
        <f>S377*H377</f>
        <v>0</v>
      </c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  <c r="AE377" s="37"/>
      <c r="AR377" s="230" t="s">
        <v>146</v>
      </c>
      <c r="AT377" s="230" t="s">
        <v>142</v>
      </c>
      <c r="AU377" s="230" t="s">
        <v>82</v>
      </c>
      <c r="AY377" s="16" t="s">
        <v>139</v>
      </c>
      <c r="BE377" s="231">
        <f>IF(N377="základní",J377,0)</f>
        <v>0</v>
      </c>
      <c r="BF377" s="231">
        <f>IF(N377="snížená",J377,0)</f>
        <v>0</v>
      </c>
      <c r="BG377" s="231">
        <f>IF(N377="zákl. přenesená",J377,0)</f>
        <v>0</v>
      </c>
      <c r="BH377" s="231">
        <f>IF(N377="sníž. přenesená",J377,0)</f>
        <v>0</v>
      </c>
      <c r="BI377" s="231">
        <f>IF(N377="nulová",J377,0)</f>
        <v>0</v>
      </c>
      <c r="BJ377" s="16" t="s">
        <v>80</v>
      </c>
      <c r="BK377" s="231">
        <f>ROUND(I377*H377,2)</f>
        <v>0</v>
      </c>
      <c r="BL377" s="16" t="s">
        <v>146</v>
      </c>
      <c r="BM377" s="230" t="s">
        <v>680</v>
      </c>
    </row>
    <row r="378" s="2" customFormat="1" ht="6.96" customHeight="1">
      <c r="A378" s="37"/>
      <c r="B378" s="65"/>
      <c r="C378" s="66"/>
      <c r="D378" s="66"/>
      <c r="E378" s="66"/>
      <c r="F378" s="66"/>
      <c r="G378" s="66"/>
      <c r="H378" s="66"/>
      <c r="I378" s="66"/>
      <c r="J378" s="66"/>
      <c r="K378" s="66"/>
      <c r="L378" s="43"/>
      <c r="M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  <c r="AE378" s="37"/>
    </row>
  </sheetData>
  <sheetProtection sheet="1" autoFilter="0" formatColumns="0" formatRows="0" objects="1" scenarios="1" spinCount="100000" saltValue="OrDJqYbZQ1wUdFF//k7nUrMiTwW2xYVE8xgmiIJArCieCQeJNIV1Z+0MpcJshXEujAEcQZmtlpGkNwrmu40eKg==" hashValue="iON89UtTdkd/zaI8cNanVaA8QuzLG8aI6wKDDbvzYm5Y5qWY/Jw+1vLBeZZeqhUI7i3bg9pMV04j8TeJX4cTAw==" algorithmName="SHA-512" password="CC35"/>
  <autoFilter ref="C123:K377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91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82</v>
      </c>
    </row>
    <row r="4" s="1" customFormat="1" ht="24.96" customHeight="1">
      <c r="B4" s="19"/>
      <c r="D4" s="137" t="s">
        <v>113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Rekonstrukce sidliště Spáleniště, II.etapa, Cheb - rozpočet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114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997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10. 10. 2025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tr">
        <f>IF('Rekapitulace stavby'!AN10="","",'Rekapitulace stavby'!AN10)</f>
        <v/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tr">
        <f>IF('Rekapitulace stavby'!E11="","",'Rekapitulace stavby'!E11)</f>
        <v xml:space="preserve"> </v>
      </c>
      <c r="F15" s="37"/>
      <c r="G15" s="37"/>
      <c r="H15" s="37"/>
      <c r="I15" s="139" t="s">
        <v>26</v>
      </c>
      <c r="J15" s="142" t="str">
        <f>IF('Rekapitulace stavby'!AN11="","",'Rekapitulace stavby'!AN11)</f>
        <v/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27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26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29</v>
      </c>
      <c r="E20" s="37"/>
      <c r="F20" s="37"/>
      <c r="G20" s="37"/>
      <c r="H20" s="37"/>
      <c r="I20" s="139" t="s">
        <v>25</v>
      </c>
      <c r="J20" s="142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tr">
        <f>IF('Rekapitulace stavby'!E17="","",'Rekapitulace stavby'!E17)</f>
        <v xml:space="preserve"> </v>
      </c>
      <c r="F21" s="37"/>
      <c r="G21" s="37"/>
      <c r="H21" s="37"/>
      <c r="I21" s="139" t="s">
        <v>26</v>
      </c>
      <c r="J21" s="142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30</v>
      </c>
      <c r="E23" s="37"/>
      <c r="F23" s="37"/>
      <c r="G23" s="37"/>
      <c r="H23" s="37"/>
      <c r="I23" s="139" t="s">
        <v>25</v>
      </c>
      <c r="J23" s="142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tr">
        <f>IF('Rekapitulace stavby'!E20="","",'Rekapitulace stavby'!E20)</f>
        <v xml:space="preserve"> </v>
      </c>
      <c r="F24" s="37"/>
      <c r="G24" s="37"/>
      <c r="H24" s="37"/>
      <c r="I24" s="139" t="s">
        <v>26</v>
      </c>
      <c r="J24" s="142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31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32</v>
      </c>
      <c r="E30" s="37"/>
      <c r="F30" s="37"/>
      <c r="G30" s="37"/>
      <c r="H30" s="37"/>
      <c r="I30" s="37"/>
      <c r="J30" s="150">
        <f>ROUND(J118,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34</v>
      </c>
      <c r="G32" s="37"/>
      <c r="H32" s="37"/>
      <c r="I32" s="151" t="s">
        <v>33</v>
      </c>
      <c r="J32" s="151" t="s">
        <v>35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36</v>
      </c>
      <c r="E33" s="139" t="s">
        <v>37</v>
      </c>
      <c r="F33" s="153">
        <f>ROUND((SUM(BE118:BE210)),  2)</f>
        <v>0</v>
      </c>
      <c r="G33" s="37"/>
      <c r="H33" s="37"/>
      <c r="I33" s="154">
        <v>0.20999999999999999</v>
      </c>
      <c r="J33" s="153">
        <f>ROUND(((SUM(BE118:BE210))*I33),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38</v>
      </c>
      <c r="F34" s="153">
        <f>ROUND((SUM(BF118:BF210)),  2)</f>
        <v>0</v>
      </c>
      <c r="G34" s="37"/>
      <c r="H34" s="37"/>
      <c r="I34" s="154">
        <v>0.12</v>
      </c>
      <c r="J34" s="153">
        <f>ROUND(((SUM(BF118:BF210))*I34),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39</v>
      </c>
      <c r="F35" s="153">
        <f>ROUND((SUM(BG118:BG210)),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40</v>
      </c>
      <c r="F36" s="153">
        <f>ROUND((SUM(BH118:BH210)),  2)</f>
        <v>0</v>
      </c>
      <c r="G36" s="37"/>
      <c r="H36" s="37"/>
      <c r="I36" s="154">
        <v>0.12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41</v>
      </c>
      <c r="F37" s="153">
        <f>ROUND((SUM(BI118:BI210)),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42</v>
      </c>
      <c r="E39" s="157"/>
      <c r="F39" s="157"/>
      <c r="G39" s="158" t="s">
        <v>43</v>
      </c>
      <c r="H39" s="159" t="s">
        <v>44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45</v>
      </c>
      <c r="E50" s="163"/>
      <c r="F50" s="163"/>
      <c r="G50" s="162" t="s">
        <v>46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47</v>
      </c>
      <c r="E61" s="165"/>
      <c r="F61" s="166" t="s">
        <v>48</v>
      </c>
      <c r="G61" s="164" t="s">
        <v>47</v>
      </c>
      <c r="H61" s="165"/>
      <c r="I61" s="165"/>
      <c r="J61" s="167" t="s">
        <v>48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49</v>
      </c>
      <c r="E65" s="168"/>
      <c r="F65" s="168"/>
      <c r="G65" s="162" t="s">
        <v>50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47</v>
      </c>
      <c r="E76" s="165"/>
      <c r="F76" s="166" t="s">
        <v>48</v>
      </c>
      <c r="G76" s="164" t="s">
        <v>47</v>
      </c>
      <c r="H76" s="165"/>
      <c r="I76" s="165"/>
      <c r="J76" s="167" t="s">
        <v>48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116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3" t="str">
        <f>E7</f>
        <v>Rekonstrukce sidliště Spáleniště, II.etapa, Cheb - rozpočet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114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431-1 - SO 431 - Veřejné osvětlení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 xml:space="preserve"> </v>
      </c>
      <c r="G89" s="39"/>
      <c r="H89" s="39"/>
      <c r="I89" s="31" t="s">
        <v>22</v>
      </c>
      <c r="J89" s="78" t="str">
        <f>IF(J12="","",J12)</f>
        <v>10. 10. 2025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 xml:space="preserve"> </v>
      </c>
      <c r="G91" s="39"/>
      <c r="H91" s="39"/>
      <c r="I91" s="31" t="s">
        <v>29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27</v>
      </c>
      <c r="D92" s="39"/>
      <c r="E92" s="39"/>
      <c r="F92" s="26" t="str">
        <f>IF(E18="","",E18)</f>
        <v>Vyplň údaj</v>
      </c>
      <c r="G92" s="39"/>
      <c r="H92" s="39"/>
      <c r="I92" s="31" t="s">
        <v>30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117</v>
      </c>
      <c r="D94" s="175"/>
      <c r="E94" s="175"/>
      <c r="F94" s="175"/>
      <c r="G94" s="175"/>
      <c r="H94" s="175"/>
      <c r="I94" s="175"/>
      <c r="J94" s="176" t="s">
        <v>118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119</v>
      </c>
      <c r="D96" s="39"/>
      <c r="E96" s="39"/>
      <c r="F96" s="39"/>
      <c r="G96" s="39"/>
      <c r="H96" s="39"/>
      <c r="I96" s="39"/>
      <c r="J96" s="109">
        <f>J118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120</v>
      </c>
    </row>
    <row r="97" s="9" customFormat="1" ht="24.96" customHeight="1">
      <c r="A97" s="9"/>
      <c r="B97" s="178"/>
      <c r="C97" s="179"/>
      <c r="D97" s="180" t="s">
        <v>206</v>
      </c>
      <c r="E97" s="181"/>
      <c r="F97" s="181"/>
      <c r="G97" s="181"/>
      <c r="H97" s="181"/>
      <c r="I97" s="181"/>
      <c r="J97" s="182">
        <f>J119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4"/>
      <c r="C98" s="185"/>
      <c r="D98" s="186" t="s">
        <v>208</v>
      </c>
      <c r="E98" s="187"/>
      <c r="F98" s="187"/>
      <c r="G98" s="187"/>
      <c r="H98" s="187"/>
      <c r="I98" s="187"/>
      <c r="J98" s="188">
        <f>J120</f>
        <v>0</v>
      </c>
      <c r="K98" s="185"/>
      <c r="L98" s="18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2" customFormat="1" ht="21.84" customHeight="1">
      <c r="A99" s="37"/>
      <c r="B99" s="38"/>
      <c r="C99" s="39"/>
      <c r="D99" s="39"/>
      <c r="E99" s="39"/>
      <c r="F99" s="39"/>
      <c r="G99" s="39"/>
      <c r="H99" s="39"/>
      <c r="I99" s="39"/>
      <c r="J99" s="39"/>
      <c r="K99" s="39"/>
      <c r="L99" s="62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</row>
    <row r="100" s="2" customFormat="1" ht="6.96" customHeight="1">
      <c r="A100" s="37"/>
      <c r="B100" s="65"/>
      <c r="C100" s="66"/>
      <c r="D100" s="66"/>
      <c r="E100" s="66"/>
      <c r="F100" s="66"/>
      <c r="G100" s="66"/>
      <c r="H100" s="66"/>
      <c r="I100" s="66"/>
      <c r="J100" s="66"/>
      <c r="K100" s="66"/>
      <c r="L100" s="62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</row>
    <row r="104" s="2" customFormat="1" ht="6.96" customHeight="1">
      <c r="A104" s="37"/>
      <c r="B104" s="67"/>
      <c r="C104" s="68"/>
      <c r="D104" s="68"/>
      <c r="E104" s="68"/>
      <c r="F104" s="68"/>
      <c r="G104" s="68"/>
      <c r="H104" s="68"/>
      <c r="I104" s="68"/>
      <c r="J104" s="68"/>
      <c r="K104" s="68"/>
      <c r="L104" s="62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24.96" customHeight="1">
      <c r="A105" s="37"/>
      <c r="B105" s="38"/>
      <c r="C105" s="22" t="s">
        <v>124</v>
      </c>
      <c r="D105" s="39"/>
      <c r="E105" s="39"/>
      <c r="F105" s="39"/>
      <c r="G105" s="39"/>
      <c r="H105" s="39"/>
      <c r="I105" s="39"/>
      <c r="J105" s="39"/>
      <c r="K105" s="39"/>
      <c r="L105" s="62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6.96" customHeight="1">
      <c r="A106" s="37"/>
      <c r="B106" s="38"/>
      <c r="C106" s="39"/>
      <c r="D106" s="39"/>
      <c r="E106" s="39"/>
      <c r="F106" s="39"/>
      <c r="G106" s="39"/>
      <c r="H106" s="39"/>
      <c r="I106" s="39"/>
      <c r="J106" s="39"/>
      <c r="K106" s="39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12" customHeight="1">
      <c r="A107" s="37"/>
      <c r="B107" s="38"/>
      <c r="C107" s="31" t="s">
        <v>16</v>
      </c>
      <c r="D107" s="39"/>
      <c r="E107" s="39"/>
      <c r="F107" s="39"/>
      <c r="G107" s="39"/>
      <c r="H107" s="39"/>
      <c r="I107" s="39"/>
      <c r="J107" s="39"/>
      <c r="K107" s="39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16.5" customHeight="1">
      <c r="A108" s="37"/>
      <c r="B108" s="38"/>
      <c r="C108" s="39"/>
      <c r="D108" s="39"/>
      <c r="E108" s="173" t="str">
        <f>E7</f>
        <v>Rekonstrukce sidliště Spáleniště, II.etapa, Cheb - rozpočet</v>
      </c>
      <c r="F108" s="31"/>
      <c r="G108" s="31"/>
      <c r="H108" s="31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2" customHeight="1">
      <c r="A109" s="37"/>
      <c r="B109" s="38"/>
      <c r="C109" s="31" t="s">
        <v>114</v>
      </c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6.5" customHeight="1">
      <c r="A110" s="37"/>
      <c r="B110" s="38"/>
      <c r="C110" s="39"/>
      <c r="D110" s="39"/>
      <c r="E110" s="75" t="str">
        <f>E9</f>
        <v>431-1 - SO 431 - Veřejné osvětlení</v>
      </c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6.96" customHeight="1">
      <c r="A111" s="37"/>
      <c r="B111" s="38"/>
      <c r="C111" s="39"/>
      <c r="D111" s="39"/>
      <c r="E111" s="39"/>
      <c r="F111" s="39"/>
      <c r="G111" s="39"/>
      <c r="H111" s="39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20</v>
      </c>
      <c r="D112" s="39"/>
      <c r="E112" s="39"/>
      <c r="F112" s="26" t="str">
        <f>F12</f>
        <v xml:space="preserve"> </v>
      </c>
      <c r="G112" s="39"/>
      <c r="H112" s="39"/>
      <c r="I112" s="31" t="s">
        <v>22</v>
      </c>
      <c r="J112" s="78" t="str">
        <f>IF(J12="","",J12)</f>
        <v>10. 10. 2025</v>
      </c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38"/>
      <c r="C113" s="39"/>
      <c r="D113" s="39"/>
      <c r="E113" s="39"/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5.15" customHeight="1">
      <c r="A114" s="37"/>
      <c r="B114" s="38"/>
      <c r="C114" s="31" t="s">
        <v>24</v>
      </c>
      <c r="D114" s="39"/>
      <c r="E114" s="39"/>
      <c r="F114" s="26" t="str">
        <f>E15</f>
        <v xml:space="preserve"> </v>
      </c>
      <c r="G114" s="39"/>
      <c r="H114" s="39"/>
      <c r="I114" s="31" t="s">
        <v>29</v>
      </c>
      <c r="J114" s="35" t="str">
        <f>E21</f>
        <v xml:space="preserve"> </v>
      </c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5.15" customHeight="1">
      <c r="A115" s="37"/>
      <c r="B115" s="38"/>
      <c r="C115" s="31" t="s">
        <v>27</v>
      </c>
      <c r="D115" s="39"/>
      <c r="E115" s="39"/>
      <c r="F115" s="26" t="str">
        <f>IF(E18="","",E18)</f>
        <v>Vyplň údaj</v>
      </c>
      <c r="G115" s="39"/>
      <c r="H115" s="39"/>
      <c r="I115" s="31" t="s">
        <v>30</v>
      </c>
      <c r="J115" s="35" t="str">
        <f>E24</f>
        <v xml:space="preserve"> </v>
      </c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0.32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11" customFormat="1" ht="29.28" customHeight="1">
      <c r="A117" s="190"/>
      <c r="B117" s="191"/>
      <c r="C117" s="192" t="s">
        <v>125</v>
      </c>
      <c r="D117" s="193" t="s">
        <v>57</v>
      </c>
      <c r="E117" s="193" t="s">
        <v>53</v>
      </c>
      <c r="F117" s="193" t="s">
        <v>54</v>
      </c>
      <c r="G117" s="193" t="s">
        <v>126</v>
      </c>
      <c r="H117" s="193" t="s">
        <v>127</v>
      </c>
      <c r="I117" s="193" t="s">
        <v>128</v>
      </c>
      <c r="J117" s="194" t="s">
        <v>118</v>
      </c>
      <c r="K117" s="195" t="s">
        <v>129</v>
      </c>
      <c r="L117" s="196"/>
      <c r="M117" s="99" t="s">
        <v>1</v>
      </c>
      <c r="N117" s="100" t="s">
        <v>36</v>
      </c>
      <c r="O117" s="100" t="s">
        <v>130</v>
      </c>
      <c r="P117" s="100" t="s">
        <v>131</v>
      </c>
      <c r="Q117" s="100" t="s">
        <v>132</v>
      </c>
      <c r="R117" s="100" t="s">
        <v>133</v>
      </c>
      <c r="S117" s="100" t="s">
        <v>134</v>
      </c>
      <c r="T117" s="101" t="s">
        <v>135</v>
      </c>
      <c r="U117" s="190"/>
      <c r="V117" s="190"/>
      <c r="W117" s="190"/>
      <c r="X117" s="190"/>
      <c r="Y117" s="190"/>
      <c r="Z117" s="190"/>
      <c r="AA117" s="190"/>
      <c r="AB117" s="190"/>
      <c r="AC117" s="190"/>
      <c r="AD117" s="190"/>
      <c r="AE117" s="190"/>
    </row>
    <row r="118" s="2" customFormat="1" ht="22.8" customHeight="1">
      <c r="A118" s="37"/>
      <c r="B118" s="38"/>
      <c r="C118" s="106" t="s">
        <v>136</v>
      </c>
      <c r="D118" s="39"/>
      <c r="E118" s="39"/>
      <c r="F118" s="39"/>
      <c r="G118" s="39"/>
      <c r="H118" s="39"/>
      <c r="I118" s="39"/>
      <c r="J118" s="197">
        <f>BK118</f>
        <v>0</v>
      </c>
      <c r="K118" s="39"/>
      <c r="L118" s="43"/>
      <c r="M118" s="102"/>
      <c r="N118" s="198"/>
      <c r="O118" s="103"/>
      <c r="P118" s="199">
        <f>P119</f>
        <v>0</v>
      </c>
      <c r="Q118" s="103"/>
      <c r="R118" s="199">
        <f>R119</f>
        <v>0</v>
      </c>
      <c r="S118" s="103"/>
      <c r="T118" s="200">
        <f>T119</f>
        <v>0</v>
      </c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T118" s="16" t="s">
        <v>71</v>
      </c>
      <c r="AU118" s="16" t="s">
        <v>120</v>
      </c>
      <c r="BK118" s="201">
        <f>BK119</f>
        <v>0</v>
      </c>
    </row>
    <row r="119" s="12" customFormat="1" ht="25.92" customHeight="1">
      <c r="A119" s="12"/>
      <c r="B119" s="202"/>
      <c r="C119" s="203"/>
      <c r="D119" s="204" t="s">
        <v>71</v>
      </c>
      <c r="E119" s="205" t="s">
        <v>642</v>
      </c>
      <c r="F119" s="205" t="s">
        <v>643</v>
      </c>
      <c r="G119" s="203"/>
      <c r="H119" s="203"/>
      <c r="I119" s="206"/>
      <c r="J119" s="207">
        <f>BK119</f>
        <v>0</v>
      </c>
      <c r="K119" s="203"/>
      <c r="L119" s="208"/>
      <c r="M119" s="209"/>
      <c r="N119" s="210"/>
      <c r="O119" s="210"/>
      <c r="P119" s="211">
        <f>P120</f>
        <v>0</v>
      </c>
      <c r="Q119" s="210"/>
      <c r="R119" s="211">
        <f>R120</f>
        <v>0</v>
      </c>
      <c r="S119" s="210"/>
      <c r="T119" s="212">
        <f>T120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13" t="s">
        <v>82</v>
      </c>
      <c r="AT119" s="214" t="s">
        <v>71</v>
      </c>
      <c r="AU119" s="214" t="s">
        <v>72</v>
      </c>
      <c r="AY119" s="213" t="s">
        <v>139</v>
      </c>
      <c r="BK119" s="215">
        <f>BK120</f>
        <v>0</v>
      </c>
    </row>
    <row r="120" s="12" customFormat="1" ht="22.8" customHeight="1">
      <c r="A120" s="12"/>
      <c r="B120" s="202"/>
      <c r="C120" s="203"/>
      <c r="D120" s="204" t="s">
        <v>71</v>
      </c>
      <c r="E120" s="216" t="s">
        <v>663</v>
      </c>
      <c r="F120" s="216" t="s">
        <v>664</v>
      </c>
      <c r="G120" s="203"/>
      <c r="H120" s="203"/>
      <c r="I120" s="206"/>
      <c r="J120" s="217">
        <f>BK120</f>
        <v>0</v>
      </c>
      <c r="K120" s="203"/>
      <c r="L120" s="208"/>
      <c r="M120" s="209"/>
      <c r="N120" s="210"/>
      <c r="O120" s="210"/>
      <c r="P120" s="211">
        <f>SUM(P121:P210)</f>
        <v>0</v>
      </c>
      <c r="Q120" s="210"/>
      <c r="R120" s="211">
        <f>SUM(R121:R210)</f>
        <v>0</v>
      </c>
      <c r="S120" s="210"/>
      <c r="T120" s="212">
        <f>SUM(T121:T210)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13" t="s">
        <v>82</v>
      </c>
      <c r="AT120" s="214" t="s">
        <v>71</v>
      </c>
      <c r="AU120" s="214" t="s">
        <v>80</v>
      </c>
      <c r="AY120" s="213" t="s">
        <v>139</v>
      </c>
      <c r="BK120" s="215">
        <f>SUM(BK121:BK210)</f>
        <v>0</v>
      </c>
    </row>
    <row r="121" s="2" customFormat="1" ht="16.5" customHeight="1">
      <c r="A121" s="37"/>
      <c r="B121" s="38"/>
      <c r="C121" s="260" t="s">
        <v>80</v>
      </c>
      <c r="D121" s="260" t="s">
        <v>278</v>
      </c>
      <c r="E121" s="261" t="s">
        <v>80</v>
      </c>
      <c r="F121" s="262" t="s">
        <v>998</v>
      </c>
      <c r="G121" s="263" t="s">
        <v>963</v>
      </c>
      <c r="H121" s="264">
        <v>3</v>
      </c>
      <c r="I121" s="265"/>
      <c r="J121" s="266">
        <f>ROUND(I121*H121,2)</f>
        <v>0</v>
      </c>
      <c r="K121" s="267"/>
      <c r="L121" s="268"/>
      <c r="M121" s="269" t="s">
        <v>1</v>
      </c>
      <c r="N121" s="270" t="s">
        <v>37</v>
      </c>
      <c r="O121" s="90"/>
      <c r="P121" s="228">
        <f>O121*H121</f>
        <v>0</v>
      </c>
      <c r="Q121" s="228">
        <v>0</v>
      </c>
      <c r="R121" s="228">
        <f>Q121*H121</f>
        <v>0</v>
      </c>
      <c r="S121" s="228">
        <v>0</v>
      </c>
      <c r="T121" s="229">
        <f>S121*H121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R121" s="230" t="s">
        <v>276</v>
      </c>
      <c r="AT121" s="230" t="s">
        <v>278</v>
      </c>
      <c r="AU121" s="230" t="s">
        <v>82</v>
      </c>
      <c r="AY121" s="16" t="s">
        <v>139</v>
      </c>
      <c r="BE121" s="231">
        <f>IF(N121="základní",J121,0)</f>
        <v>0</v>
      </c>
      <c r="BF121" s="231">
        <f>IF(N121="snížená",J121,0)</f>
        <v>0</v>
      </c>
      <c r="BG121" s="231">
        <f>IF(N121="zákl. přenesená",J121,0)</f>
        <v>0</v>
      </c>
      <c r="BH121" s="231">
        <f>IF(N121="sníž. přenesená",J121,0)</f>
        <v>0</v>
      </c>
      <c r="BI121" s="231">
        <f>IF(N121="nulová",J121,0)</f>
        <v>0</v>
      </c>
      <c r="BJ121" s="16" t="s">
        <v>80</v>
      </c>
      <c r="BK121" s="231">
        <f>ROUND(I121*H121,2)</f>
        <v>0</v>
      </c>
      <c r="BL121" s="16" t="s">
        <v>171</v>
      </c>
      <c r="BM121" s="230" t="s">
        <v>82</v>
      </c>
    </row>
    <row r="122" s="2" customFormat="1" ht="21.75" customHeight="1">
      <c r="A122" s="37"/>
      <c r="B122" s="38"/>
      <c r="C122" s="260" t="s">
        <v>82</v>
      </c>
      <c r="D122" s="260" t="s">
        <v>278</v>
      </c>
      <c r="E122" s="261" t="s">
        <v>82</v>
      </c>
      <c r="F122" s="262" t="s">
        <v>999</v>
      </c>
      <c r="G122" s="263" t="s">
        <v>963</v>
      </c>
      <c r="H122" s="264">
        <v>16</v>
      </c>
      <c r="I122" s="265"/>
      <c r="J122" s="266">
        <f>ROUND(I122*H122,2)</f>
        <v>0</v>
      </c>
      <c r="K122" s="267"/>
      <c r="L122" s="268"/>
      <c r="M122" s="269" t="s">
        <v>1</v>
      </c>
      <c r="N122" s="270" t="s">
        <v>37</v>
      </c>
      <c r="O122" s="90"/>
      <c r="P122" s="228">
        <f>O122*H122</f>
        <v>0</v>
      </c>
      <c r="Q122" s="228">
        <v>0</v>
      </c>
      <c r="R122" s="228">
        <f>Q122*H122</f>
        <v>0</v>
      </c>
      <c r="S122" s="228">
        <v>0</v>
      </c>
      <c r="T122" s="229">
        <f>S122*H122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R122" s="230" t="s">
        <v>276</v>
      </c>
      <c r="AT122" s="230" t="s">
        <v>278</v>
      </c>
      <c r="AU122" s="230" t="s">
        <v>82</v>
      </c>
      <c r="AY122" s="16" t="s">
        <v>139</v>
      </c>
      <c r="BE122" s="231">
        <f>IF(N122="základní",J122,0)</f>
        <v>0</v>
      </c>
      <c r="BF122" s="231">
        <f>IF(N122="snížená",J122,0)</f>
        <v>0</v>
      </c>
      <c r="BG122" s="231">
        <f>IF(N122="zákl. přenesená",J122,0)</f>
        <v>0</v>
      </c>
      <c r="BH122" s="231">
        <f>IF(N122="sníž. přenesená",J122,0)</f>
        <v>0</v>
      </c>
      <c r="BI122" s="231">
        <f>IF(N122="nulová",J122,0)</f>
        <v>0</v>
      </c>
      <c r="BJ122" s="16" t="s">
        <v>80</v>
      </c>
      <c r="BK122" s="231">
        <f>ROUND(I122*H122,2)</f>
        <v>0</v>
      </c>
      <c r="BL122" s="16" t="s">
        <v>171</v>
      </c>
      <c r="BM122" s="230" t="s">
        <v>146</v>
      </c>
    </row>
    <row r="123" s="2" customFormat="1" ht="21.75" customHeight="1">
      <c r="A123" s="37"/>
      <c r="B123" s="38"/>
      <c r="C123" s="260" t="s">
        <v>152</v>
      </c>
      <c r="D123" s="260" t="s">
        <v>278</v>
      </c>
      <c r="E123" s="261" t="s">
        <v>152</v>
      </c>
      <c r="F123" s="262" t="s">
        <v>1000</v>
      </c>
      <c r="G123" s="263" t="s">
        <v>963</v>
      </c>
      <c r="H123" s="264">
        <v>1</v>
      </c>
      <c r="I123" s="265"/>
      <c r="J123" s="266">
        <f>ROUND(I123*H123,2)</f>
        <v>0</v>
      </c>
      <c r="K123" s="267"/>
      <c r="L123" s="268"/>
      <c r="M123" s="269" t="s">
        <v>1</v>
      </c>
      <c r="N123" s="270" t="s">
        <v>37</v>
      </c>
      <c r="O123" s="90"/>
      <c r="P123" s="228">
        <f>O123*H123</f>
        <v>0</v>
      </c>
      <c r="Q123" s="228">
        <v>0</v>
      </c>
      <c r="R123" s="228">
        <f>Q123*H123</f>
        <v>0</v>
      </c>
      <c r="S123" s="228">
        <v>0</v>
      </c>
      <c r="T123" s="229">
        <f>S123*H123</f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R123" s="230" t="s">
        <v>276</v>
      </c>
      <c r="AT123" s="230" t="s">
        <v>278</v>
      </c>
      <c r="AU123" s="230" t="s">
        <v>82</v>
      </c>
      <c r="AY123" s="16" t="s">
        <v>139</v>
      </c>
      <c r="BE123" s="231">
        <f>IF(N123="základní",J123,0)</f>
        <v>0</v>
      </c>
      <c r="BF123" s="231">
        <f>IF(N123="snížená",J123,0)</f>
        <v>0</v>
      </c>
      <c r="BG123" s="231">
        <f>IF(N123="zákl. přenesená",J123,0)</f>
        <v>0</v>
      </c>
      <c r="BH123" s="231">
        <f>IF(N123="sníž. přenesená",J123,0)</f>
        <v>0</v>
      </c>
      <c r="BI123" s="231">
        <f>IF(N123="nulová",J123,0)</f>
        <v>0</v>
      </c>
      <c r="BJ123" s="16" t="s">
        <v>80</v>
      </c>
      <c r="BK123" s="231">
        <f>ROUND(I123*H123,2)</f>
        <v>0</v>
      </c>
      <c r="BL123" s="16" t="s">
        <v>171</v>
      </c>
      <c r="BM123" s="230" t="s">
        <v>155</v>
      </c>
    </row>
    <row r="124" s="2" customFormat="1" ht="21.75" customHeight="1">
      <c r="A124" s="37"/>
      <c r="B124" s="38"/>
      <c r="C124" s="260" t="s">
        <v>146</v>
      </c>
      <c r="D124" s="260" t="s">
        <v>278</v>
      </c>
      <c r="E124" s="261" t="s">
        <v>146</v>
      </c>
      <c r="F124" s="262" t="s">
        <v>1001</v>
      </c>
      <c r="G124" s="263" t="s">
        <v>963</v>
      </c>
      <c r="H124" s="264">
        <v>7</v>
      </c>
      <c r="I124" s="265"/>
      <c r="J124" s="266">
        <f>ROUND(I124*H124,2)</f>
        <v>0</v>
      </c>
      <c r="K124" s="267"/>
      <c r="L124" s="268"/>
      <c r="M124" s="269" t="s">
        <v>1</v>
      </c>
      <c r="N124" s="270" t="s">
        <v>37</v>
      </c>
      <c r="O124" s="90"/>
      <c r="P124" s="228">
        <f>O124*H124</f>
        <v>0</v>
      </c>
      <c r="Q124" s="228">
        <v>0</v>
      </c>
      <c r="R124" s="228">
        <f>Q124*H124</f>
        <v>0</v>
      </c>
      <c r="S124" s="228">
        <v>0</v>
      </c>
      <c r="T124" s="229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230" t="s">
        <v>276</v>
      </c>
      <c r="AT124" s="230" t="s">
        <v>278</v>
      </c>
      <c r="AU124" s="230" t="s">
        <v>82</v>
      </c>
      <c r="AY124" s="16" t="s">
        <v>139</v>
      </c>
      <c r="BE124" s="231">
        <f>IF(N124="základní",J124,0)</f>
        <v>0</v>
      </c>
      <c r="BF124" s="231">
        <f>IF(N124="snížená",J124,0)</f>
        <v>0</v>
      </c>
      <c r="BG124" s="231">
        <f>IF(N124="zákl. přenesená",J124,0)</f>
        <v>0</v>
      </c>
      <c r="BH124" s="231">
        <f>IF(N124="sníž. přenesená",J124,0)</f>
        <v>0</v>
      </c>
      <c r="BI124" s="231">
        <f>IF(N124="nulová",J124,0)</f>
        <v>0</v>
      </c>
      <c r="BJ124" s="16" t="s">
        <v>80</v>
      </c>
      <c r="BK124" s="231">
        <f>ROUND(I124*H124,2)</f>
        <v>0</v>
      </c>
      <c r="BL124" s="16" t="s">
        <v>171</v>
      </c>
      <c r="BM124" s="230" t="s">
        <v>159</v>
      </c>
    </row>
    <row r="125" s="2" customFormat="1" ht="24.15" customHeight="1">
      <c r="A125" s="37"/>
      <c r="B125" s="38"/>
      <c r="C125" s="260" t="s">
        <v>151</v>
      </c>
      <c r="D125" s="260" t="s">
        <v>278</v>
      </c>
      <c r="E125" s="261" t="s">
        <v>151</v>
      </c>
      <c r="F125" s="262" t="s">
        <v>1002</v>
      </c>
      <c r="G125" s="263" t="s">
        <v>963</v>
      </c>
      <c r="H125" s="264">
        <v>16</v>
      </c>
      <c r="I125" s="265"/>
      <c r="J125" s="266">
        <f>ROUND(I125*H125,2)</f>
        <v>0</v>
      </c>
      <c r="K125" s="267"/>
      <c r="L125" s="268"/>
      <c r="M125" s="269" t="s">
        <v>1</v>
      </c>
      <c r="N125" s="270" t="s">
        <v>37</v>
      </c>
      <c r="O125" s="90"/>
      <c r="P125" s="228">
        <f>O125*H125</f>
        <v>0</v>
      </c>
      <c r="Q125" s="228">
        <v>0</v>
      </c>
      <c r="R125" s="228">
        <f>Q125*H125</f>
        <v>0</v>
      </c>
      <c r="S125" s="228">
        <v>0</v>
      </c>
      <c r="T125" s="229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230" t="s">
        <v>276</v>
      </c>
      <c r="AT125" s="230" t="s">
        <v>278</v>
      </c>
      <c r="AU125" s="230" t="s">
        <v>82</v>
      </c>
      <c r="AY125" s="16" t="s">
        <v>139</v>
      </c>
      <c r="BE125" s="231">
        <f>IF(N125="základní",J125,0)</f>
        <v>0</v>
      </c>
      <c r="BF125" s="231">
        <f>IF(N125="snížená",J125,0)</f>
        <v>0</v>
      </c>
      <c r="BG125" s="231">
        <f>IF(N125="zákl. přenesená",J125,0)</f>
        <v>0</v>
      </c>
      <c r="BH125" s="231">
        <f>IF(N125="sníž. přenesená",J125,0)</f>
        <v>0</v>
      </c>
      <c r="BI125" s="231">
        <f>IF(N125="nulová",J125,0)</f>
        <v>0</v>
      </c>
      <c r="BJ125" s="16" t="s">
        <v>80</v>
      </c>
      <c r="BK125" s="231">
        <f>ROUND(I125*H125,2)</f>
        <v>0</v>
      </c>
      <c r="BL125" s="16" t="s">
        <v>171</v>
      </c>
      <c r="BM125" s="230" t="s">
        <v>162</v>
      </c>
    </row>
    <row r="126" s="2" customFormat="1" ht="24.15" customHeight="1">
      <c r="A126" s="37"/>
      <c r="B126" s="38"/>
      <c r="C126" s="260" t="s">
        <v>155</v>
      </c>
      <c r="D126" s="260" t="s">
        <v>278</v>
      </c>
      <c r="E126" s="261" t="s">
        <v>155</v>
      </c>
      <c r="F126" s="262" t="s">
        <v>1003</v>
      </c>
      <c r="G126" s="263" t="s">
        <v>963</v>
      </c>
      <c r="H126" s="264">
        <v>8</v>
      </c>
      <c r="I126" s="265"/>
      <c r="J126" s="266">
        <f>ROUND(I126*H126,2)</f>
        <v>0</v>
      </c>
      <c r="K126" s="267"/>
      <c r="L126" s="268"/>
      <c r="M126" s="269" t="s">
        <v>1</v>
      </c>
      <c r="N126" s="270" t="s">
        <v>37</v>
      </c>
      <c r="O126" s="90"/>
      <c r="P126" s="228">
        <f>O126*H126</f>
        <v>0</v>
      </c>
      <c r="Q126" s="228">
        <v>0</v>
      </c>
      <c r="R126" s="228">
        <f>Q126*H126</f>
        <v>0</v>
      </c>
      <c r="S126" s="228">
        <v>0</v>
      </c>
      <c r="T126" s="229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30" t="s">
        <v>276</v>
      </c>
      <c r="AT126" s="230" t="s">
        <v>278</v>
      </c>
      <c r="AU126" s="230" t="s">
        <v>82</v>
      </c>
      <c r="AY126" s="16" t="s">
        <v>139</v>
      </c>
      <c r="BE126" s="231">
        <f>IF(N126="základní",J126,0)</f>
        <v>0</v>
      </c>
      <c r="BF126" s="231">
        <f>IF(N126="snížená",J126,0)</f>
        <v>0</v>
      </c>
      <c r="BG126" s="231">
        <f>IF(N126="zákl. přenesená",J126,0)</f>
        <v>0</v>
      </c>
      <c r="BH126" s="231">
        <f>IF(N126="sníž. přenesená",J126,0)</f>
        <v>0</v>
      </c>
      <c r="BI126" s="231">
        <f>IF(N126="nulová",J126,0)</f>
        <v>0</v>
      </c>
      <c r="BJ126" s="16" t="s">
        <v>80</v>
      </c>
      <c r="BK126" s="231">
        <f>ROUND(I126*H126,2)</f>
        <v>0</v>
      </c>
      <c r="BL126" s="16" t="s">
        <v>171</v>
      </c>
      <c r="BM126" s="230" t="s">
        <v>8</v>
      </c>
    </row>
    <row r="127" s="2" customFormat="1" ht="16.5" customHeight="1">
      <c r="A127" s="37"/>
      <c r="B127" s="38"/>
      <c r="C127" s="260" t="s">
        <v>165</v>
      </c>
      <c r="D127" s="260" t="s">
        <v>278</v>
      </c>
      <c r="E127" s="261" t="s">
        <v>165</v>
      </c>
      <c r="F127" s="262" t="s">
        <v>1004</v>
      </c>
      <c r="G127" s="263" t="s">
        <v>963</v>
      </c>
      <c r="H127" s="264">
        <v>24</v>
      </c>
      <c r="I127" s="265"/>
      <c r="J127" s="266">
        <f>ROUND(I127*H127,2)</f>
        <v>0</v>
      </c>
      <c r="K127" s="267"/>
      <c r="L127" s="268"/>
      <c r="M127" s="269" t="s">
        <v>1</v>
      </c>
      <c r="N127" s="270" t="s">
        <v>37</v>
      </c>
      <c r="O127" s="90"/>
      <c r="P127" s="228">
        <f>O127*H127</f>
        <v>0</v>
      </c>
      <c r="Q127" s="228">
        <v>0</v>
      </c>
      <c r="R127" s="228">
        <f>Q127*H127</f>
        <v>0</v>
      </c>
      <c r="S127" s="228">
        <v>0</v>
      </c>
      <c r="T127" s="229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30" t="s">
        <v>276</v>
      </c>
      <c r="AT127" s="230" t="s">
        <v>278</v>
      </c>
      <c r="AU127" s="230" t="s">
        <v>82</v>
      </c>
      <c r="AY127" s="16" t="s">
        <v>139</v>
      </c>
      <c r="BE127" s="231">
        <f>IF(N127="základní",J127,0)</f>
        <v>0</v>
      </c>
      <c r="BF127" s="231">
        <f>IF(N127="snížená",J127,0)</f>
        <v>0</v>
      </c>
      <c r="BG127" s="231">
        <f>IF(N127="zákl. přenesená",J127,0)</f>
        <v>0</v>
      </c>
      <c r="BH127" s="231">
        <f>IF(N127="sníž. přenesená",J127,0)</f>
        <v>0</v>
      </c>
      <c r="BI127" s="231">
        <f>IF(N127="nulová",J127,0)</f>
        <v>0</v>
      </c>
      <c r="BJ127" s="16" t="s">
        <v>80</v>
      </c>
      <c r="BK127" s="231">
        <f>ROUND(I127*H127,2)</f>
        <v>0</v>
      </c>
      <c r="BL127" s="16" t="s">
        <v>171</v>
      </c>
      <c r="BM127" s="230" t="s">
        <v>168</v>
      </c>
    </row>
    <row r="128" s="2" customFormat="1" ht="24.15" customHeight="1">
      <c r="A128" s="37"/>
      <c r="B128" s="38"/>
      <c r="C128" s="260" t="s">
        <v>159</v>
      </c>
      <c r="D128" s="260" t="s">
        <v>278</v>
      </c>
      <c r="E128" s="261" t="s">
        <v>159</v>
      </c>
      <c r="F128" s="262" t="s">
        <v>1005</v>
      </c>
      <c r="G128" s="263" t="s">
        <v>963</v>
      </c>
      <c r="H128" s="264">
        <v>7</v>
      </c>
      <c r="I128" s="265"/>
      <c r="J128" s="266">
        <f>ROUND(I128*H128,2)</f>
        <v>0</v>
      </c>
      <c r="K128" s="267"/>
      <c r="L128" s="268"/>
      <c r="M128" s="269" t="s">
        <v>1</v>
      </c>
      <c r="N128" s="270" t="s">
        <v>37</v>
      </c>
      <c r="O128" s="90"/>
      <c r="P128" s="228">
        <f>O128*H128</f>
        <v>0</v>
      </c>
      <c r="Q128" s="228">
        <v>0</v>
      </c>
      <c r="R128" s="228">
        <f>Q128*H128</f>
        <v>0</v>
      </c>
      <c r="S128" s="228">
        <v>0</v>
      </c>
      <c r="T128" s="229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30" t="s">
        <v>276</v>
      </c>
      <c r="AT128" s="230" t="s">
        <v>278</v>
      </c>
      <c r="AU128" s="230" t="s">
        <v>82</v>
      </c>
      <c r="AY128" s="16" t="s">
        <v>139</v>
      </c>
      <c r="BE128" s="231">
        <f>IF(N128="základní",J128,0)</f>
        <v>0</v>
      </c>
      <c r="BF128" s="231">
        <f>IF(N128="snížená",J128,0)</f>
        <v>0</v>
      </c>
      <c r="BG128" s="231">
        <f>IF(N128="zákl. přenesená",J128,0)</f>
        <v>0</v>
      </c>
      <c r="BH128" s="231">
        <f>IF(N128="sníž. přenesená",J128,0)</f>
        <v>0</v>
      </c>
      <c r="BI128" s="231">
        <f>IF(N128="nulová",J128,0)</f>
        <v>0</v>
      </c>
      <c r="BJ128" s="16" t="s">
        <v>80</v>
      </c>
      <c r="BK128" s="231">
        <f>ROUND(I128*H128,2)</f>
        <v>0</v>
      </c>
      <c r="BL128" s="16" t="s">
        <v>171</v>
      </c>
      <c r="BM128" s="230" t="s">
        <v>171</v>
      </c>
    </row>
    <row r="129" s="2" customFormat="1" ht="24.15" customHeight="1">
      <c r="A129" s="37"/>
      <c r="B129" s="38"/>
      <c r="C129" s="260" t="s">
        <v>140</v>
      </c>
      <c r="D129" s="260" t="s">
        <v>278</v>
      </c>
      <c r="E129" s="261" t="s">
        <v>140</v>
      </c>
      <c r="F129" s="262" t="s">
        <v>1006</v>
      </c>
      <c r="G129" s="263" t="s">
        <v>963</v>
      </c>
      <c r="H129" s="264">
        <v>3</v>
      </c>
      <c r="I129" s="265"/>
      <c r="J129" s="266">
        <f>ROUND(I129*H129,2)</f>
        <v>0</v>
      </c>
      <c r="K129" s="267"/>
      <c r="L129" s="268"/>
      <c r="M129" s="269" t="s">
        <v>1</v>
      </c>
      <c r="N129" s="270" t="s">
        <v>37</v>
      </c>
      <c r="O129" s="90"/>
      <c r="P129" s="228">
        <f>O129*H129</f>
        <v>0</v>
      </c>
      <c r="Q129" s="228">
        <v>0</v>
      </c>
      <c r="R129" s="228">
        <f>Q129*H129</f>
        <v>0</v>
      </c>
      <c r="S129" s="228">
        <v>0</v>
      </c>
      <c r="T129" s="229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30" t="s">
        <v>276</v>
      </c>
      <c r="AT129" s="230" t="s">
        <v>278</v>
      </c>
      <c r="AU129" s="230" t="s">
        <v>82</v>
      </c>
      <c r="AY129" s="16" t="s">
        <v>139</v>
      </c>
      <c r="BE129" s="231">
        <f>IF(N129="základní",J129,0)</f>
        <v>0</v>
      </c>
      <c r="BF129" s="231">
        <f>IF(N129="snížená",J129,0)</f>
        <v>0</v>
      </c>
      <c r="BG129" s="231">
        <f>IF(N129="zákl. přenesená",J129,0)</f>
        <v>0</v>
      </c>
      <c r="BH129" s="231">
        <f>IF(N129="sníž. přenesená",J129,0)</f>
        <v>0</v>
      </c>
      <c r="BI129" s="231">
        <f>IF(N129="nulová",J129,0)</f>
        <v>0</v>
      </c>
      <c r="BJ129" s="16" t="s">
        <v>80</v>
      </c>
      <c r="BK129" s="231">
        <f>ROUND(I129*H129,2)</f>
        <v>0</v>
      </c>
      <c r="BL129" s="16" t="s">
        <v>171</v>
      </c>
      <c r="BM129" s="230" t="s">
        <v>174</v>
      </c>
    </row>
    <row r="130" s="2" customFormat="1" ht="24.15" customHeight="1">
      <c r="A130" s="37"/>
      <c r="B130" s="38"/>
      <c r="C130" s="260" t="s">
        <v>162</v>
      </c>
      <c r="D130" s="260" t="s">
        <v>278</v>
      </c>
      <c r="E130" s="261" t="s">
        <v>162</v>
      </c>
      <c r="F130" s="262" t="s">
        <v>1007</v>
      </c>
      <c r="G130" s="263" t="s">
        <v>963</v>
      </c>
      <c r="H130" s="264">
        <v>11</v>
      </c>
      <c r="I130" s="265"/>
      <c r="J130" s="266">
        <f>ROUND(I130*H130,2)</f>
        <v>0</v>
      </c>
      <c r="K130" s="267"/>
      <c r="L130" s="268"/>
      <c r="M130" s="269" t="s">
        <v>1</v>
      </c>
      <c r="N130" s="270" t="s">
        <v>37</v>
      </c>
      <c r="O130" s="90"/>
      <c r="P130" s="228">
        <f>O130*H130</f>
        <v>0</v>
      </c>
      <c r="Q130" s="228">
        <v>0</v>
      </c>
      <c r="R130" s="228">
        <f>Q130*H130</f>
        <v>0</v>
      </c>
      <c r="S130" s="228">
        <v>0</v>
      </c>
      <c r="T130" s="229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30" t="s">
        <v>276</v>
      </c>
      <c r="AT130" s="230" t="s">
        <v>278</v>
      </c>
      <c r="AU130" s="230" t="s">
        <v>82</v>
      </c>
      <c r="AY130" s="16" t="s">
        <v>139</v>
      </c>
      <c r="BE130" s="231">
        <f>IF(N130="základní",J130,0)</f>
        <v>0</v>
      </c>
      <c r="BF130" s="231">
        <f>IF(N130="snížená",J130,0)</f>
        <v>0</v>
      </c>
      <c r="BG130" s="231">
        <f>IF(N130="zákl. přenesená",J130,0)</f>
        <v>0</v>
      </c>
      <c r="BH130" s="231">
        <f>IF(N130="sníž. přenesená",J130,0)</f>
        <v>0</v>
      </c>
      <c r="BI130" s="231">
        <f>IF(N130="nulová",J130,0)</f>
        <v>0</v>
      </c>
      <c r="BJ130" s="16" t="s">
        <v>80</v>
      </c>
      <c r="BK130" s="231">
        <f>ROUND(I130*H130,2)</f>
        <v>0</v>
      </c>
      <c r="BL130" s="16" t="s">
        <v>171</v>
      </c>
      <c r="BM130" s="230" t="s">
        <v>177</v>
      </c>
    </row>
    <row r="131" s="2" customFormat="1" ht="24.15" customHeight="1">
      <c r="A131" s="37"/>
      <c r="B131" s="38"/>
      <c r="C131" s="260" t="s">
        <v>178</v>
      </c>
      <c r="D131" s="260" t="s">
        <v>278</v>
      </c>
      <c r="E131" s="261" t="s">
        <v>178</v>
      </c>
      <c r="F131" s="262" t="s">
        <v>1008</v>
      </c>
      <c r="G131" s="263" t="s">
        <v>963</v>
      </c>
      <c r="H131" s="264">
        <v>3</v>
      </c>
      <c r="I131" s="265"/>
      <c r="J131" s="266">
        <f>ROUND(I131*H131,2)</f>
        <v>0</v>
      </c>
      <c r="K131" s="267"/>
      <c r="L131" s="268"/>
      <c r="M131" s="269" t="s">
        <v>1</v>
      </c>
      <c r="N131" s="270" t="s">
        <v>37</v>
      </c>
      <c r="O131" s="90"/>
      <c r="P131" s="228">
        <f>O131*H131</f>
        <v>0</v>
      </c>
      <c r="Q131" s="228">
        <v>0</v>
      </c>
      <c r="R131" s="228">
        <f>Q131*H131</f>
        <v>0</v>
      </c>
      <c r="S131" s="228">
        <v>0</v>
      </c>
      <c r="T131" s="229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30" t="s">
        <v>276</v>
      </c>
      <c r="AT131" s="230" t="s">
        <v>278</v>
      </c>
      <c r="AU131" s="230" t="s">
        <v>82</v>
      </c>
      <c r="AY131" s="16" t="s">
        <v>139</v>
      </c>
      <c r="BE131" s="231">
        <f>IF(N131="základní",J131,0)</f>
        <v>0</v>
      </c>
      <c r="BF131" s="231">
        <f>IF(N131="snížená",J131,0)</f>
        <v>0</v>
      </c>
      <c r="BG131" s="231">
        <f>IF(N131="zákl. přenesená",J131,0)</f>
        <v>0</v>
      </c>
      <c r="BH131" s="231">
        <f>IF(N131="sníž. přenesená",J131,0)</f>
        <v>0</v>
      </c>
      <c r="BI131" s="231">
        <f>IF(N131="nulová",J131,0)</f>
        <v>0</v>
      </c>
      <c r="BJ131" s="16" t="s">
        <v>80</v>
      </c>
      <c r="BK131" s="231">
        <f>ROUND(I131*H131,2)</f>
        <v>0</v>
      </c>
      <c r="BL131" s="16" t="s">
        <v>171</v>
      </c>
      <c r="BM131" s="230" t="s">
        <v>181</v>
      </c>
    </row>
    <row r="132" s="2" customFormat="1" ht="16.5" customHeight="1">
      <c r="A132" s="37"/>
      <c r="B132" s="38"/>
      <c r="C132" s="260" t="s">
        <v>8</v>
      </c>
      <c r="D132" s="260" t="s">
        <v>278</v>
      </c>
      <c r="E132" s="261" t="s">
        <v>8</v>
      </c>
      <c r="F132" s="262" t="s">
        <v>1009</v>
      </c>
      <c r="G132" s="263" t="s">
        <v>239</v>
      </c>
      <c r="H132" s="264">
        <v>907</v>
      </c>
      <c r="I132" s="265"/>
      <c r="J132" s="266">
        <f>ROUND(I132*H132,2)</f>
        <v>0</v>
      </c>
      <c r="K132" s="267"/>
      <c r="L132" s="268"/>
      <c r="M132" s="269" t="s">
        <v>1</v>
      </c>
      <c r="N132" s="270" t="s">
        <v>37</v>
      </c>
      <c r="O132" s="90"/>
      <c r="P132" s="228">
        <f>O132*H132</f>
        <v>0</v>
      </c>
      <c r="Q132" s="228">
        <v>0</v>
      </c>
      <c r="R132" s="228">
        <f>Q132*H132</f>
        <v>0</v>
      </c>
      <c r="S132" s="228">
        <v>0</v>
      </c>
      <c r="T132" s="229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30" t="s">
        <v>276</v>
      </c>
      <c r="AT132" s="230" t="s">
        <v>278</v>
      </c>
      <c r="AU132" s="230" t="s">
        <v>82</v>
      </c>
      <c r="AY132" s="16" t="s">
        <v>139</v>
      </c>
      <c r="BE132" s="231">
        <f>IF(N132="základní",J132,0)</f>
        <v>0</v>
      </c>
      <c r="BF132" s="231">
        <f>IF(N132="snížená",J132,0)</f>
        <v>0</v>
      </c>
      <c r="BG132" s="231">
        <f>IF(N132="zákl. přenesená",J132,0)</f>
        <v>0</v>
      </c>
      <c r="BH132" s="231">
        <f>IF(N132="sníž. přenesená",J132,0)</f>
        <v>0</v>
      </c>
      <c r="BI132" s="231">
        <f>IF(N132="nulová",J132,0)</f>
        <v>0</v>
      </c>
      <c r="BJ132" s="16" t="s">
        <v>80</v>
      </c>
      <c r="BK132" s="231">
        <f>ROUND(I132*H132,2)</f>
        <v>0</v>
      </c>
      <c r="BL132" s="16" t="s">
        <v>171</v>
      </c>
      <c r="BM132" s="230" t="s">
        <v>184</v>
      </c>
    </row>
    <row r="133" s="2" customFormat="1" ht="16.5" customHeight="1">
      <c r="A133" s="37"/>
      <c r="B133" s="38"/>
      <c r="C133" s="260" t="s">
        <v>185</v>
      </c>
      <c r="D133" s="260" t="s">
        <v>278</v>
      </c>
      <c r="E133" s="261" t="s">
        <v>185</v>
      </c>
      <c r="F133" s="262" t="s">
        <v>1010</v>
      </c>
      <c r="G133" s="263" t="s">
        <v>239</v>
      </c>
      <c r="H133" s="264">
        <v>193</v>
      </c>
      <c r="I133" s="265"/>
      <c r="J133" s="266">
        <f>ROUND(I133*H133,2)</f>
        <v>0</v>
      </c>
      <c r="K133" s="267"/>
      <c r="L133" s="268"/>
      <c r="M133" s="269" t="s">
        <v>1</v>
      </c>
      <c r="N133" s="270" t="s">
        <v>37</v>
      </c>
      <c r="O133" s="90"/>
      <c r="P133" s="228">
        <f>O133*H133</f>
        <v>0</v>
      </c>
      <c r="Q133" s="228">
        <v>0</v>
      </c>
      <c r="R133" s="228">
        <f>Q133*H133</f>
        <v>0</v>
      </c>
      <c r="S133" s="228">
        <v>0</v>
      </c>
      <c r="T133" s="229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30" t="s">
        <v>276</v>
      </c>
      <c r="AT133" s="230" t="s">
        <v>278</v>
      </c>
      <c r="AU133" s="230" t="s">
        <v>82</v>
      </c>
      <c r="AY133" s="16" t="s">
        <v>139</v>
      </c>
      <c r="BE133" s="231">
        <f>IF(N133="základní",J133,0)</f>
        <v>0</v>
      </c>
      <c r="BF133" s="231">
        <f>IF(N133="snížená",J133,0)</f>
        <v>0</v>
      </c>
      <c r="BG133" s="231">
        <f>IF(N133="zákl. přenesená",J133,0)</f>
        <v>0</v>
      </c>
      <c r="BH133" s="231">
        <f>IF(N133="sníž. přenesená",J133,0)</f>
        <v>0</v>
      </c>
      <c r="BI133" s="231">
        <f>IF(N133="nulová",J133,0)</f>
        <v>0</v>
      </c>
      <c r="BJ133" s="16" t="s">
        <v>80</v>
      </c>
      <c r="BK133" s="231">
        <f>ROUND(I133*H133,2)</f>
        <v>0</v>
      </c>
      <c r="BL133" s="16" t="s">
        <v>171</v>
      </c>
      <c r="BM133" s="230" t="s">
        <v>188</v>
      </c>
    </row>
    <row r="134" s="2" customFormat="1" ht="16.5" customHeight="1">
      <c r="A134" s="37"/>
      <c r="B134" s="38"/>
      <c r="C134" s="260" t="s">
        <v>168</v>
      </c>
      <c r="D134" s="260" t="s">
        <v>278</v>
      </c>
      <c r="E134" s="261" t="s">
        <v>168</v>
      </c>
      <c r="F134" s="262" t="s">
        <v>1011</v>
      </c>
      <c r="G134" s="263" t="s">
        <v>239</v>
      </c>
      <c r="H134" s="264">
        <v>210</v>
      </c>
      <c r="I134" s="265"/>
      <c r="J134" s="266">
        <f>ROUND(I134*H134,2)</f>
        <v>0</v>
      </c>
      <c r="K134" s="267"/>
      <c r="L134" s="268"/>
      <c r="M134" s="269" t="s">
        <v>1</v>
      </c>
      <c r="N134" s="270" t="s">
        <v>37</v>
      </c>
      <c r="O134" s="90"/>
      <c r="P134" s="228">
        <f>O134*H134</f>
        <v>0</v>
      </c>
      <c r="Q134" s="228">
        <v>0</v>
      </c>
      <c r="R134" s="228">
        <f>Q134*H134</f>
        <v>0</v>
      </c>
      <c r="S134" s="228">
        <v>0</v>
      </c>
      <c r="T134" s="229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30" t="s">
        <v>276</v>
      </c>
      <c r="AT134" s="230" t="s">
        <v>278</v>
      </c>
      <c r="AU134" s="230" t="s">
        <v>82</v>
      </c>
      <c r="AY134" s="16" t="s">
        <v>139</v>
      </c>
      <c r="BE134" s="231">
        <f>IF(N134="základní",J134,0)</f>
        <v>0</v>
      </c>
      <c r="BF134" s="231">
        <f>IF(N134="snížená",J134,0)</f>
        <v>0</v>
      </c>
      <c r="BG134" s="231">
        <f>IF(N134="zákl. přenesená",J134,0)</f>
        <v>0</v>
      </c>
      <c r="BH134" s="231">
        <f>IF(N134="sníž. přenesená",J134,0)</f>
        <v>0</v>
      </c>
      <c r="BI134" s="231">
        <f>IF(N134="nulová",J134,0)</f>
        <v>0</v>
      </c>
      <c r="BJ134" s="16" t="s">
        <v>80</v>
      </c>
      <c r="BK134" s="231">
        <f>ROUND(I134*H134,2)</f>
        <v>0</v>
      </c>
      <c r="BL134" s="16" t="s">
        <v>171</v>
      </c>
      <c r="BM134" s="230" t="s">
        <v>192</v>
      </c>
    </row>
    <row r="135" s="2" customFormat="1" ht="16.5" customHeight="1">
      <c r="A135" s="37"/>
      <c r="B135" s="38"/>
      <c r="C135" s="260" t="s">
        <v>193</v>
      </c>
      <c r="D135" s="260" t="s">
        <v>278</v>
      </c>
      <c r="E135" s="261" t="s">
        <v>193</v>
      </c>
      <c r="F135" s="262" t="s">
        <v>1012</v>
      </c>
      <c r="G135" s="263" t="s">
        <v>239</v>
      </c>
      <c r="H135" s="264">
        <v>49</v>
      </c>
      <c r="I135" s="265"/>
      <c r="J135" s="266">
        <f>ROUND(I135*H135,2)</f>
        <v>0</v>
      </c>
      <c r="K135" s="267"/>
      <c r="L135" s="268"/>
      <c r="M135" s="269" t="s">
        <v>1</v>
      </c>
      <c r="N135" s="270" t="s">
        <v>37</v>
      </c>
      <c r="O135" s="90"/>
      <c r="P135" s="228">
        <f>O135*H135</f>
        <v>0</v>
      </c>
      <c r="Q135" s="228">
        <v>0</v>
      </c>
      <c r="R135" s="228">
        <f>Q135*H135</f>
        <v>0</v>
      </c>
      <c r="S135" s="228">
        <v>0</v>
      </c>
      <c r="T135" s="229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30" t="s">
        <v>276</v>
      </c>
      <c r="AT135" s="230" t="s">
        <v>278</v>
      </c>
      <c r="AU135" s="230" t="s">
        <v>82</v>
      </c>
      <c r="AY135" s="16" t="s">
        <v>139</v>
      </c>
      <c r="BE135" s="231">
        <f>IF(N135="základní",J135,0)</f>
        <v>0</v>
      </c>
      <c r="BF135" s="231">
        <f>IF(N135="snížená",J135,0)</f>
        <v>0</v>
      </c>
      <c r="BG135" s="231">
        <f>IF(N135="zákl. přenesená",J135,0)</f>
        <v>0</v>
      </c>
      <c r="BH135" s="231">
        <f>IF(N135="sníž. přenesená",J135,0)</f>
        <v>0</v>
      </c>
      <c r="BI135" s="231">
        <f>IF(N135="nulová",J135,0)</f>
        <v>0</v>
      </c>
      <c r="BJ135" s="16" t="s">
        <v>80</v>
      </c>
      <c r="BK135" s="231">
        <f>ROUND(I135*H135,2)</f>
        <v>0</v>
      </c>
      <c r="BL135" s="16" t="s">
        <v>171</v>
      </c>
      <c r="BM135" s="230" t="s">
        <v>196</v>
      </c>
    </row>
    <row r="136" s="2" customFormat="1" ht="16.5" customHeight="1">
      <c r="A136" s="37"/>
      <c r="B136" s="38"/>
      <c r="C136" s="260" t="s">
        <v>171</v>
      </c>
      <c r="D136" s="260" t="s">
        <v>278</v>
      </c>
      <c r="E136" s="261" t="s">
        <v>171</v>
      </c>
      <c r="F136" s="262" t="s">
        <v>1013</v>
      </c>
      <c r="G136" s="263" t="s">
        <v>239</v>
      </c>
      <c r="H136" s="264">
        <v>332</v>
      </c>
      <c r="I136" s="265"/>
      <c r="J136" s="266">
        <f>ROUND(I136*H136,2)</f>
        <v>0</v>
      </c>
      <c r="K136" s="267"/>
      <c r="L136" s="268"/>
      <c r="M136" s="269" t="s">
        <v>1</v>
      </c>
      <c r="N136" s="270" t="s">
        <v>37</v>
      </c>
      <c r="O136" s="90"/>
      <c r="P136" s="228">
        <f>O136*H136</f>
        <v>0</v>
      </c>
      <c r="Q136" s="228">
        <v>0</v>
      </c>
      <c r="R136" s="228">
        <f>Q136*H136</f>
        <v>0</v>
      </c>
      <c r="S136" s="228">
        <v>0</v>
      </c>
      <c r="T136" s="229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30" t="s">
        <v>276</v>
      </c>
      <c r="AT136" s="230" t="s">
        <v>278</v>
      </c>
      <c r="AU136" s="230" t="s">
        <v>82</v>
      </c>
      <c r="AY136" s="16" t="s">
        <v>139</v>
      </c>
      <c r="BE136" s="231">
        <f>IF(N136="základní",J136,0)</f>
        <v>0</v>
      </c>
      <c r="BF136" s="231">
        <f>IF(N136="snížená",J136,0)</f>
        <v>0</v>
      </c>
      <c r="BG136" s="231">
        <f>IF(N136="zákl. přenesená",J136,0)</f>
        <v>0</v>
      </c>
      <c r="BH136" s="231">
        <f>IF(N136="sníž. přenesená",J136,0)</f>
        <v>0</v>
      </c>
      <c r="BI136" s="231">
        <f>IF(N136="nulová",J136,0)</f>
        <v>0</v>
      </c>
      <c r="BJ136" s="16" t="s">
        <v>80</v>
      </c>
      <c r="BK136" s="231">
        <f>ROUND(I136*H136,2)</f>
        <v>0</v>
      </c>
      <c r="BL136" s="16" t="s">
        <v>171</v>
      </c>
      <c r="BM136" s="230" t="s">
        <v>276</v>
      </c>
    </row>
    <row r="137" s="2" customFormat="1" ht="16.5" customHeight="1">
      <c r="A137" s="37"/>
      <c r="B137" s="38"/>
      <c r="C137" s="260" t="s">
        <v>277</v>
      </c>
      <c r="D137" s="260" t="s">
        <v>278</v>
      </c>
      <c r="E137" s="261" t="s">
        <v>277</v>
      </c>
      <c r="F137" s="262" t="s">
        <v>1014</v>
      </c>
      <c r="G137" s="263" t="s">
        <v>239</v>
      </c>
      <c r="H137" s="264">
        <v>725</v>
      </c>
      <c r="I137" s="265"/>
      <c r="J137" s="266">
        <f>ROUND(I137*H137,2)</f>
        <v>0</v>
      </c>
      <c r="K137" s="267"/>
      <c r="L137" s="268"/>
      <c r="M137" s="269" t="s">
        <v>1</v>
      </c>
      <c r="N137" s="270" t="s">
        <v>37</v>
      </c>
      <c r="O137" s="90"/>
      <c r="P137" s="228">
        <f>O137*H137</f>
        <v>0</v>
      </c>
      <c r="Q137" s="228">
        <v>0</v>
      </c>
      <c r="R137" s="228">
        <f>Q137*H137</f>
        <v>0</v>
      </c>
      <c r="S137" s="228">
        <v>0</v>
      </c>
      <c r="T137" s="229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30" t="s">
        <v>276</v>
      </c>
      <c r="AT137" s="230" t="s">
        <v>278</v>
      </c>
      <c r="AU137" s="230" t="s">
        <v>82</v>
      </c>
      <c r="AY137" s="16" t="s">
        <v>139</v>
      </c>
      <c r="BE137" s="231">
        <f>IF(N137="základní",J137,0)</f>
        <v>0</v>
      </c>
      <c r="BF137" s="231">
        <f>IF(N137="snížená",J137,0)</f>
        <v>0</v>
      </c>
      <c r="BG137" s="231">
        <f>IF(N137="zákl. přenesená",J137,0)</f>
        <v>0</v>
      </c>
      <c r="BH137" s="231">
        <f>IF(N137="sníž. přenesená",J137,0)</f>
        <v>0</v>
      </c>
      <c r="BI137" s="231">
        <f>IF(N137="nulová",J137,0)</f>
        <v>0</v>
      </c>
      <c r="BJ137" s="16" t="s">
        <v>80</v>
      </c>
      <c r="BK137" s="231">
        <f>ROUND(I137*H137,2)</f>
        <v>0</v>
      </c>
      <c r="BL137" s="16" t="s">
        <v>171</v>
      </c>
      <c r="BM137" s="230" t="s">
        <v>281</v>
      </c>
    </row>
    <row r="138" s="2" customFormat="1" ht="16.5" customHeight="1">
      <c r="A138" s="37"/>
      <c r="B138" s="38"/>
      <c r="C138" s="260" t="s">
        <v>174</v>
      </c>
      <c r="D138" s="260" t="s">
        <v>278</v>
      </c>
      <c r="E138" s="261" t="s">
        <v>174</v>
      </c>
      <c r="F138" s="262" t="s">
        <v>1015</v>
      </c>
      <c r="G138" s="263" t="s">
        <v>963</v>
      </c>
      <c r="H138" s="264">
        <v>72</v>
      </c>
      <c r="I138" s="265"/>
      <c r="J138" s="266">
        <f>ROUND(I138*H138,2)</f>
        <v>0</v>
      </c>
      <c r="K138" s="267"/>
      <c r="L138" s="268"/>
      <c r="M138" s="269" t="s">
        <v>1</v>
      </c>
      <c r="N138" s="270" t="s">
        <v>37</v>
      </c>
      <c r="O138" s="90"/>
      <c r="P138" s="228">
        <f>O138*H138</f>
        <v>0</v>
      </c>
      <c r="Q138" s="228">
        <v>0</v>
      </c>
      <c r="R138" s="228">
        <f>Q138*H138</f>
        <v>0</v>
      </c>
      <c r="S138" s="228">
        <v>0</v>
      </c>
      <c r="T138" s="229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30" t="s">
        <v>276</v>
      </c>
      <c r="AT138" s="230" t="s">
        <v>278</v>
      </c>
      <c r="AU138" s="230" t="s">
        <v>82</v>
      </c>
      <c r="AY138" s="16" t="s">
        <v>139</v>
      </c>
      <c r="BE138" s="231">
        <f>IF(N138="základní",J138,0)</f>
        <v>0</v>
      </c>
      <c r="BF138" s="231">
        <f>IF(N138="snížená",J138,0)</f>
        <v>0</v>
      </c>
      <c r="BG138" s="231">
        <f>IF(N138="zákl. přenesená",J138,0)</f>
        <v>0</v>
      </c>
      <c r="BH138" s="231">
        <f>IF(N138="sníž. přenesená",J138,0)</f>
        <v>0</v>
      </c>
      <c r="BI138" s="231">
        <f>IF(N138="nulová",J138,0)</f>
        <v>0</v>
      </c>
      <c r="BJ138" s="16" t="s">
        <v>80</v>
      </c>
      <c r="BK138" s="231">
        <f>ROUND(I138*H138,2)</f>
        <v>0</v>
      </c>
      <c r="BL138" s="16" t="s">
        <v>171</v>
      </c>
      <c r="BM138" s="230" t="s">
        <v>285</v>
      </c>
    </row>
    <row r="139" s="2" customFormat="1" ht="16.5" customHeight="1">
      <c r="A139" s="37"/>
      <c r="B139" s="38"/>
      <c r="C139" s="260" t="s">
        <v>288</v>
      </c>
      <c r="D139" s="260" t="s">
        <v>278</v>
      </c>
      <c r="E139" s="261" t="s">
        <v>288</v>
      </c>
      <c r="F139" s="262" t="s">
        <v>1016</v>
      </c>
      <c r="G139" s="263" t="s">
        <v>239</v>
      </c>
      <c r="H139" s="264">
        <v>435</v>
      </c>
      <c r="I139" s="265"/>
      <c r="J139" s="266">
        <f>ROUND(I139*H139,2)</f>
        <v>0</v>
      </c>
      <c r="K139" s="267"/>
      <c r="L139" s="268"/>
      <c r="M139" s="269" t="s">
        <v>1</v>
      </c>
      <c r="N139" s="270" t="s">
        <v>37</v>
      </c>
      <c r="O139" s="90"/>
      <c r="P139" s="228">
        <f>O139*H139</f>
        <v>0</v>
      </c>
      <c r="Q139" s="228">
        <v>0</v>
      </c>
      <c r="R139" s="228">
        <f>Q139*H139</f>
        <v>0</v>
      </c>
      <c r="S139" s="228">
        <v>0</v>
      </c>
      <c r="T139" s="229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30" t="s">
        <v>276</v>
      </c>
      <c r="AT139" s="230" t="s">
        <v>278</v>
      </c>
      <c r="AU139" s="230" t="s">
        <v>82</v>
      </c>
      <c r="AY139" s="16" t="s">
        <v>139</v>
      </c>
      <c r="BE139" s="231">
        <f>IF(N139="základní",J139,0)</f>
        <v>0</v>
      </c>
      <c r="BF139" s="231">
        <f>IF(N139="snížená",J139,0)</f>
        <v>0</v>
      </c>
      <c r="BG139" s="231">
        <f>IF(N139="zákl. přenesená",J139,0)</f>
        <v>0</v>
      </c>
      <c r="BH139" s="231">
        <f>IF(N139="sníž. přenesená",J139,0)</f>
        <v>0</v>
      </c>
      <c r="BI139" s="231">
        <f>IF(N139="nulová",J139,0)</f>
        <v>0</v>
      </c>
      <c r="BJ139" s="16" t="s">
        <v>80</v>
      </c>
      <c r="BK139" s="231">
        <f>ROUND(I139*H139,2)</f>
        <v>0</v>
      </c>
      <c r="BL139" s="16" t="s">
        <v>171</v>
      </c>
      <c r="BM139" s="230" t="s">
        <v>291</v>
      </c>
    </row>
    <row r="140" s="2" customFormat="1" ht="16.5" customHeight="1">
      <c r="A140" s="37"/>
      <c r="B140" s="38"/>
      <c r="C140" s="260" t="s">
        <v>177</v>
      </c>
      <c r="D140" s="260" t="s">
        <v>278</v>
      </c>
      <c r="E140" s="261" t="s">
        <v>177</v>
      </c>
      <c r="F140" s="262" t="s">
        <v>1017</v>
      </c>
      <c r="G140" s="263" t="s">
        <v>963</v>
      </c>
      <c r="H140" s="264">
        <v>256</v>
      </c>
      <c r="I140" s="265"/>
      <c r="J140" s="266">
        <f>ROUND(I140*H140,2)</f>
        <v>0</v>
      </c>
      <c r="K140" s="267"/>
      <c r="L140" s="268"/>
      <c r="M140" s="269" t="s">
        <v>1</v>
      </c>
      <c r="N140" s="270" t="s">
        <v>37</v>
      </c>
      <c r="O140" s="90"/>
      <c r="P140" s="228">
        <f>O140*H140</f>
        <v>0</v>
      </c>
      <c r="Q140" s="228">
        <v>0</v>
      </c>
      <c r="R140" s="228">
        <f>Q140*H140</f>
        <v>0</v>
      </c>
      <c r="S140" s="228">
        <v>0</v>
      </c>
      <c r="T140" s="229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30" t="s">
        <v>276</v>
      </c>
      <c r="AT140" s="230" t="s">
        <v>278</v>
      </c>
      <c r="AU140" s="230" t="s">
        <v>82</v>
      </c>
      <c r="AY140" s="16" t="s">
        <v>139</v>
      </c>
      <c r="BE140" s="231">
        <f>IF(N140="základní",J140,0)</f>
        <v>0</v>
      </c>
      <c r="BF140" s="231">
        <f>IF(N140="snížená",J140,0)</f>
        <v>0</v>
      </c>
      <c r="BG140" s="231">
        <f>IF(N140="zákl. přenesená",J140,0)</f>
        <v>0</v>
      </c>
      <c r="BH140" s="231">
        <f>IF(N140="sníž. přenesená",J140,0)</f>
        <v>0</v>
      </c>
      <c r="BI140" s="231">
        <f>IF(N140="nulová",J140,0)</f>
        <v>0</v>
      </c>
      <c r="BJ140" s="16" t="s">
        <v>80</v>
      </c>
      <c r="BK140" s="231">
        <f>ROUND(I140*H140,2)</f>
        <v>0</v>
      </c>
      <c r="BL140" s="16" t="s">
        <v>171</v>
      </c>
      <c r="BM140" s="230" t="s">
        <v>305</v>
      </c>
    </row>
    <row r="141" s="2" customFormat="1" ht="16.5" customHeight="1">
      <c r="A141" s="37"/>
      <c r="B141" s="38"/>
      <c r="C141" s="260" t="s">
        <v>7</v>
      </c>
      <c r="D141" s="260" t="s">
        <v>278</v>
      </c>
      <c r="E141" s="261" t="s">
        <v>7</v>
      </c>
      <c r="F141" s="262" t="s">
        <v>1018</v>
      </c>
      <c r="G141" s="263" t="s">
        <v>963</v>
      </c>
      <c r="H141" s="264">
        <v>50</v>
      </c>
      <c r="I141" s="265"/>
      <c r="J141" s="266">
        <f>ROUND(I141*H141,2)</f>
        <v>0</v>
      </c>
      <c r="K141" s="267"/>
      <c r="L141" s="268"/>
      <c r="M141" s="269" t="s">
        <v>1</v>
      </c>
      <c r="N141" s="270" t="s">
        <v>37</v>
      </c>
      <c r="O141" s="90"/>
      <c r="P141" s="228">
        <f>O141*H141</f>
        <v>0</v>
      </c>
      <c r="Q141" s="228">
        <v>0</v>
      </c>
      <c r="R141" s="228">
        <f>Q141*H141</f>
        <v>0</v>
      </c>
      <c r="S141" s="228">
        <v>0</v>
      </c>
      <c r="T141" s="229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30" t="s">
        <v>276</v>
      </c>
      <c r="AT141" s="230" t="s">
        <v>278</v>
      </c>
      <c r="AU141" s="230" t="s">
        <v>82</v>
      </c>
      <c r="AY141" s="16" t="s">
        <v>139</v>
      </c>
      <c r="BE141" s="231">
        <f>IF(N141="základní",J141,0)</f>
        <v>0</v>
      </c>
      <c r="BF141" s="231">
        <f>IF(N141="snížená",J141,0)</f>
        <v>0</v>
      </c>
      <c r="BG141" s="231">
        <f>IF(N141="zákl. přenesená",J141,0)</f>
        <v>0</v>
      </c>
      <c r="BH141" s="231">
        <f>IF(N141="sníž. přenesená",J141,0)</f>
        <v>0</v>
      </c>
      <c r="BI141" s="231">
        <f>IF(N141="nulová",J141,0)</f>
        <v>0</v>
      </c>
      <c r="BJ141" s="16" t="s">
        <v>80</v>
      </c>
      <c r="BK141" s="231">
        <f>ROUND(I141*H141,2)</f>
        <v>0</v>
      </c>
      <c r="BL141" s="16" t="s">
        <v>171</v>
      </c>
      <c r="BM141" s="230" t="s">
        <v>309</v>
      </c>
    </row>
    <row r="142" s="2" customFormat="1" ht="16.5" customHeight="1">
      <c r="A142" s="37"/>
      <c r="B142" s="38"/>
      <c r="C142" s="260" t="s">
        <v>181</v>
      </c>
      <c r="D142" s="260" t="s">
        <v>278</v>
      </c>
      <c r="E142" s="261" t="s">
        <v>181</v>
      </c>
      <c r="F142" s="262" t="s">
        <v>1019</v>
      </c>
      <c r="G142" s="263" t="s">
        <v>963</v>
      </c>
      <c r="H142" s="264">
        <v>16</v>
      </c>
      <c r="I142" s="265"/>
      <c r="J142" s="266">
        <f>ROUND(I142*H142,2)</f>
        <v>0</v>
      </c>
      <c r="K142" s="267"/>
      <c r="L142" s="268"/>
      <c r="M142" s="269" t="s">
        <v>1</v>
      </c>
      <c r="N142" s="270" t="s">
        <v>37</v>
      </c>
      <c r="O142" s="90"/>
      <c r="P142" s="228">
        <f>O142*H142</f>
        <v>0</v>
      </c>
      <c r="Q142" s="228">
        <v>0</v>
      </c>
      <c r="R142" s="228">
        <f>Q142*H142</f>
        <v>0</v>
      </c>
      <c r="S142" s="228">
        <v>0</v>
      </c>
      <c r="T142" s="229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30" t="s">
        <v>276</v>
      </c>
      <c r="AT142" s="230" t="s">
        <v>278</v>
      </c>
      <c r="AU142" s="230" t="s">
        <v>82</v>
      </c>
      <c r="AY142" s="16" t="s">
        <v>139</v>
      </c>
      <c r="BE142" s="231">
        <f>IF(N142="základní",J142,0)</f>
        <v>0</v>
      </c>
      <c r="BF142" s="231">
        <f>IF(N142="snížená",J142,0)</f>
        <v>0</v>
      </c>
      <c r="BG142" s="231">
        <f>IF(N142="zákl. přenesená",J142,0)</f>
        <v>0</v>
      </c>
      <c r="BH142" s="231">
        <f>IF(N142="sníž. přenesená",J142,0)</f>
        <v>0</v>
      </c>
      <c r="BI142" s="231">
        <f>IF(N142="nulová",J142,0)</f>
        <v>0</v>
      </c>
      <c r="BJ142" s="16" t="s">
        <v>80</v>
      </c>
      <c r="BK142" s="231">
        <f>ROUND(I142*H142,2)</f>
        <v>0</v>
      </c>
      <c r="BL142" s="16" t="s">
        <v>171</v>
      </c>
      <c r="BM142" s="230" t="s">
        <v>312</v>
      </c>
    </row>
    <row r="143" s="2" customFormat="1" ht="16.5" customHeight="1">
      <c r="A143" s="37"/>
      <c r="B143" s="38"/>
      <c r="C143" s="260" t="s">
        <v>314</v>
      </c>
      <c r="D143" s="260" t="s">
        <v>278</v>
      </c>
      <c r="E143" s="261" t="s">
        <v>314</v>
      </c>
      <c r="F143" s="262" t="s">
        <v>1020</v>
      </c>
      <c r="G143" s="263" t="s">
        <v>963</v>
      </c>
      <c r="H143" s="264">
        <v>8</v>
      </c>
      <c r="I143" s="265"/>
      <c r="J143" s="266">
        <f>ROUND(I143*H143,2)</f>
        <v>0</v>
      </c>
      <c r="K143" s="267"/>
      <c r="L143" s="268"/>
      <c r="M143" s="269" t="s">
        <v>1</v>
      </c>
      <c r="N143" s="270" t="s">
        <v>37</v>
      </c>
      <c r="O143" s="90"/>
      <c r="P143" s="228">
        <f>O143*H143</f>
        <v>0</v>
      </c>
      <c r="Q143" s="228">
        <v>0</v>
      </c>
      <c r="R143" s="228">
        <f>Q143*H143</f>
        <v>0</v>
      </c>
      <c r="S143" s="228">
        <v>0</v>
      </c>
      <c r="T143" s="229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30" t="s">
        <v>276</v>
      </c>
      <c r="AT143" s="230" t="s">
        <v>278</v>
      </c>
      <c r="AU143" s="230" t="s">
        <v>82</v>
      </c>
      <c r="AY143" s="16" t="s">
        <v>139</v>
      </c>
      <c r="BE143" s="231">
        <f>IF(N143="základní",J143,0)</f>
        <v>0</v>
      </c>
      <c r="BF143" s="231">
        <f>IF(N143="snížená",J143,0)</f>
        <v>0</v>
      </c>
      <c r="BG143" s="231">
        <f>IF(N143="zákl. přenesená",J143,0)</f>
        <v>0</v>
      </c>
      <c r="BH143" s="231">
        <f>IF(N143="sníž. přenesená",J143,0)</f>
        <v>0</v>
      </c>
      <c r="BI143" s="231">
        <f>IF(N143="nulová",J143,0)</f>
        <v>0</v>
      </c>
      <c r="BJ143" s="16" t="s">
        <v>80</v>
      </c>
      <c r="BK143" s="231">
        <f>ROUND(I143*H143,2)</f>
        <v>0</v>
      </c>
      <c r="BL143" s="16" t="s">
        <v>171</v>
      </c>
      <c r="BM143" s="230" t="s">
        <v>317</v>
      </c>
    </row>
    <row r="144" s="2" customFormat="1" ht="16.5" customHeight="1">
      <c r="A144" s="37"/>
      <c r="B144" s="38"/>
      <c r="C144" s="260" t="s">
        <v>184</v>
      </c>
      <c r="D144" s="260" t="s">
        <v>278</v>
      </c>
      <c r="E144" s="261" t="s">
        <v>184</v>
      </c>
      <c r="F144" s="262" t="s">
        <v>1021</v>
      </c>
      <c r="G144" s="263" t="s">
        <v>244</v>
      </c>
      <c r="H144" s="264">
        <v>9.7599999999999998</v>
      </c>
      <c r="I144" s="265"/>
      <c r="J144" s="266">
        <f>ROUND(I144*H144,2)</f>
        <v>0</v>
      </c>
      <c r="K144" s="267"/>
      <c r="L144" s="268"/>
      <c r="M144" s="269" t="s">
        <v>1</v>
      </c>
      <c r="N144" s="270" t="s">
        <v>37</v>
      </c>
      <c r="O144" s="90"/>
      <c r="P144" s="228">
        <f>O144*H144</f>
        <v>0</v>
      </c>
      <c r="Q144" s="228">
        <v>0</v>
      </c>
      <c r="R144" s="228">
        <f>Q144*H144</f>
        <v>0</v>
      </c>
      <c r="S144" s="228">
        <v>0</v>
      </c>
      <c r="T144" s="229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30" t="s">
        <v>276</v>
      </c>
      <c r="AT144" s="230" t="s">
        <v>278</v>
      </c>
      <c r="AU144" s="230" t="s">
        <v>82</v>
      </c>
      <c r="AY144" s="16" t="s">
        <v>139</v>
      </c>
      <c r="BE144" s="231">
        <f>IF(N144="základní",J144,0)</f>
        <v>0</v>
      </c>
      <c r="BF144" s="231">
        <f>IF(N144="snížená",J144,0)</f>
        <v>0</v>
      </c>
      <c r="BG144" s="231">
        <f>IF(N144="zákl. přenesená",J144,0)</f>
        <v>0</v>
      </c>
      <c r="BH144" s="231">
        <f>IF(N144="sníž. přenesená",J144,0)</f>
        <v>0</v>
      </c>
      <c r="BI144" s="231">
        <f>IF(N144="nulová",J144,0)</f>
        <v>0</v>
      </c>
      <c r="BJ144" s="16" t="s">
        <v>80</v>
      </c>
      <c r="BK144" s="231">
        <f>ROUND(I144*H144,2)</f>
        <v>0</v>
      </c>
      <c r="BL144" s="16" t="s">
        <v>171</v>
      </c>
      <c r="BM144" s="230" t="s">
        <v>320</v>
      </c>
    </row>
    <row r="145" s="2" customFormat="1" ht="16.5" customHeight="1">
      <c r="A145" s="37"/>
      <c r="B145" s="38"/>
      <c r="C145" s="260" t="s">
        <v>322</v>
      </c>
      <c r="D145" s="260" t="s">
        <v>278</v>
      </c>
      <c r="E145" s="261" t="s">
        <v>322</v>
      </c>
      <c r="F145" s="262" t="s">
        <v>1022</v>
      </c>
      <c r="G145" s="263" t="s">
        <v>244</v>
      </c>
      <c r="H145" s="264">
        <v>0.34000000000000002</v>
      </c>
      <c r="I145" s="265"/>
      <c r="J145" s="266">
        <f>ROUND(I145*H145,2)</f>
        <v>0</v>
      </c>
      <c r="K145" s="267"/>
      <c r="L145" s="268"/>
      <c r="M145" s="269" t="s">
        <v>1</v>
      </c>
      <c r="N145" s="270" t="s">
        <v>37</v>
      </c>
      <c r="O145" s="90"/>
      <c r="P145" s="228">
        <f>O145*H145</f>
        <v>0</v>
      </c>
      <c r="Q145" s="228">
        <v>0</v>
      </c>
      <c r="R145" s="228">
        <f>Q145*H145</f>
        <v>0</v>
      </c>
      <c r="S145" s="228">
        <v>0</v>
      </c>
      <c r="T145" s="229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30" t="s">
        <v>276</v>
      </c>
      <c r="AT145" s="230" t="s">
        <v>278</v>
      </c>
      <c r="AU145" s="230" t="s">
        <v>82</v>
      </c>
      <c r="AY145" s="16" t="s">
        <v>139</v>
      </c>
      <c r="BE145" s="231">
        <f>IF(N145="základní",J145,0)</f>
        <v>0</v>
      </c>
      <c r="BF145" s="231">
        <f>IF(N145="snížená",J145,0)</f>
        <v>0</v>
      </c>
      <c r="BG145" s="231">
        <f>IF(N145="zákl. přenesená",J145,0)</f>
        <v>0</v>
      </c>
      <c r="BH145" s="231">
        <f>IF(N145="sníž. přenesená",J145,0)</f>
        <v>0</v>
      </c>
      <c r="BI145" s="231">
        <f>IF(N145="nulová",J145,0)</f>
        <v>0</v>
      </c>
      <c r="BJ145" s="16" t="s">
        <v>80</v>
      </c>
      <c r="BK145" s="231">
        <f>ROUND(I145*H145,2)</f>
        <v>0</v>
      </c>
      <c r="BL145" s="16" t="s">
        <v>171</v>
      </c>
      <c r="BM145" s="230" t="s">
        <v>325</v>
      </c>
    </row>
    <row r="146" s="2" customFormat="1" ht="16.5" customHeight="1">
      <c r="A146" s="37"/>
      <c r="B146" s="38"/>
      <c r="C146" s="260" t="s">
        <v>188</v>
      </c>
      <c r="D146" s="260" t="s">
        <v>278</v>
      </c>
      <c r="E146" s="261" t="s">
        <v>188</v>
      </c>
      <c r="F146" s="262" t="s">
        <v>1023</v>
      </c>
      <c r="G146" s="263" t="s">
        <v>244</v>
      </c>
      <c r="H146" s="264">
        <v>1.54</v>
      </c>
      <c r="I146" s="265"/>
      <c r="J146" s="266">
        <f>ROUND(I146*H146,2)</f>
        <v>0</v>
      </c>
      <c r="K146" s="267"/>
      <c r="L146" s="268"/>
      <c r="M146" s="269" t="s">
        <v>1</v>
      </c>
      <c r="N146" s="270" t="s">
        <v>37</v>
      </c>
      <c r="O146" s="90"/>
      <c r="P146" s="228">
        <f>O146*H146</f>
        <v>0</v>
      </c>
      <c r="Q146" s="228">
        <v>0</v>
      </c>
      <c r="R146" s="228">
        <f>Q146*H146</f>
        <v>0</v>
      </c>
      <c r="S146" s="228">
        <v>0</v>
      </c>
      <c r="T146" s="229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30" t="s">
        <v>276</v>
      </c>
      <c r="AT146" s="230" t="s">
        <v>278</v>
      </c>
      <c r="AU146" s="230" t="s">
        <v>82</v>
      </c>
      <c r="AY146" s="16" t="s">
        <v>139</v>
      </c>
      <c r="BE146" s="231">
        <f>IF(N146="základní",J146,0)</f>
        <v>0</v>
      </c>
      <c r="BF146" s="231">
        <f>IF(N146="snížená",J146,0)</f>
        <v>0</v>
      </c>
      <c r="BG146" s="231">
        <f>IF(N146="zákl. přenesená",J146,0)</f>
        <v>0</v>
      </c>
      <c r="BH146" s="231">
        <f>IF(N146="sníž. přenesená",J146,0)</f>
        <v>0</v>
      </c>
      <c r="BI146" s="231">
        <f>IF(N146="nulová",J146,0)</f>
        <v>0</v>
      </c>
      <c r="BJ146" s="16" t="s">
        <v>80</v>
      </c>
      <c r="BK146" s="231">
        <f>ROUND(I146*H146,2)</f>
        <v>0</v>
      </c>
      <c r="BL146" s="16" t="s">
        <v>171</v>
      </c>
      <c r="BM146" s="230" t="s">
        <v>329</v>
      </c>
    </row>
    <row r="147" s="2" customFormat="1" ht="16.5" customHeight="1">
      <c r="A147" s="37"/>
      <c r="B147" s="38"/>
      <c r="C147" s="260" t="s">
        <v>331</v>
      </c>
      <c r="D147" s="260" t="s">
        <v>278</v>
      </c>
      <c r="E147" s="261" t="s">
        <v>331</v>
      </c>
      <c r="F147" s="262" t="s">
        <v>1024</v>
      </c>
      <c r="G147" s="263" t="s">
        <v>244</v>
      </c>
      <c r="H147" s="264">
        <v>6.1200000000000001</v>
      </c>
      <c r="I147" s="265"/>
      <c r="J147" s="266">
        <f>ROUND(I147*H147,2)</f>
        <v>0</v>
      </c>
      <c r="K147" s="267"/>
      <c r="L147" s="268"/>
      <c r="M147" s="269" t="s">
        <v>1</v>
      </c>
      <c r="N147" s="270" t="s">
        <v>37</v>
      </c>
      <c r="O147" s="90"/>
      <c r="P147" s="228">
        <f>O147*H147</f>
        <v>0</v>
      </c>
      <c r="Q147" s="228">
        <v>0</v>
      </c>
      <c r="R147" s="228">
        <f>Q147*H147</f>
        <v>0</v>
      </c>
      <c r="S147" s="228">
        <v>0</v>
      </c>
      <c r="T147" s="229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30" t="s">
        <v>276</v>
      </c>
      <c r="AT147" s="230" t="s">
        <v>278</v>
      </c>
      <c r="AU147" s="230" t="s">
        <v>82</v>
      </c>
      <c r="AY147" s="16" t="s">
        <v>139</v>
      </c>
      <c r="BE147" s="231">
        <f>IF(N147="základní",J147,0)</f>
        <v>0</v>
      </c>
      <c r="BF147" s="231">
        <f>IF(N147="snížená",J147,0)</f>
        <v>0</v>
      </c>
      <c r="BG147" s="231">
        <f>IF(N147="zákl. přenesená",J147,0)</f>
        <v>0</v>
      </c>
      <c r="BH147" s="231">
        <f>IF(N147="sníž. přenesená",J147,0)</f>
        <v>0</v>
      </c>
      <c r="BI147" s="231">
        <f>IF(N147="nulová",J147,0)</f>
        <v>0</v>
      </c>
      <c r="BJ147" s="16" t="s">
        <v>80</v>
      </c>
      <c r="BK147" s="231">
        <f>ROUND(I147*H147,2)</f>
        <v>0</v>
      </c>
      <c r="BL147" s="16" t="s">
        <v>171</v>
      </c>
      <c r="BM147" s="230" t="s">
        <v>334</v>
      </c>
    </row>
    <row r="148" s="2" customFormat="1" ht="16.5" customHeight="1">
      <c r="A148" s="37"/>
      <c r="B148" s="38"/>
      <c r="C148" s="260" t="s">
        <v>192</v>
      </c>
      <c r="D148" s="260" t="s">
        <v>278</v>
      </c>
      <c r="E148" s="261" t="s">
        <v>192</v>
      </c>
      <c r="F148" s="262" t="s">
        <v>1025</v>
      </c>
      <c r="G148" s="263" t="s">
        <v>270</v>
      </c>
      <c r="H148" s="264">
        <v>160.09999999999999</v>
      </c>
      <c r="I148" s="265"/>
      <c r="J148" s="266">
        <f>ROUND(I148*H148,2)</f>
        <v>0</v>
      </c>
      <c r="K148" s="267"/>
      <c r="L148" s="268"/>
      <c r="M148" s="269" t="s">
        <v>1</v>
      </c>
      <c r="N148" s="270" t="s">
        <v>37</v>
      </c>
      <c r="O148" s="90"/>
      <c r="P148" s="228">
        <f>O148*H148</f>
        <v>0</v>
      </c>
      <c r="Q148" s="228">
        <v>0</v>
      </c>
      <c r="R148" s="228">
        <f>Q148*H148</f>
        <v>0</v>
      </c>
      <c r="S148" s="228">
        <v>0</v>
      </c>
      <c r="T148" s="229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30" t="s">
        <v>276</v>
      </c>
      <c r="AT148" s="230" t="s">
        <v>278</v>
      </c>
      <c r="AU148" s="230" t="s">
        <v>82</v>
      </c>
      <c r="AY148" s="16" t="s">
        <v>139</v>
      </c>
      <c r="BE148" s="231">
        <f>IF(N148="základní",J148,0)</f>
        <v>0</v>
      </c>
      <c r="BF148" s="231">
        <f>IF(N148="snížená",J148,0)</f>
        <v>0</v>
      </c>
      <c r="BG148" s="231">
        <f>IF(N148="zákl. přenesená",J148,0)</f>
        <v>0</v>
      </c>
      <c r="BH148" s="231">
        <f>IF(N148="sníž. přenesená",J148,0)</f>
        <v>0</v>
      </c>
      <c r="BI148" s="231">
        <f>IF(N148="nulová",J148,0)</f>
        <v>0</v>
      </c>
      <c r="BJ148" s="16" t="s">
        <v>80</v>
      </c>
      <c r="BK148" s="231">
        <f>ROUND(I148*H148,2)</f>
        <v>0</v>
      </c>
      <c r="BL148" s="16" t="s">
        <v>171</v>
      </c>
      <c r="BM148" s="230" t="s">
        <v>338</v>
      </c>
    </row>
    <row r="149" s="2" customFormat="1" ht="16.5" customHeight="1">
      <c r="A149" s="37"/>
      <c r="B149" s="38"/>
      <c r="C149" s="260" t="s">
        <v>341</v>
      </c>
      <c r="D149" s="260" t="s">
        <v>278</v>
      </c>
      <c r="E149" s="261" t="s">
        <v>341</v>
      </c>
      <c r="F149" s="262" t="s">
        <v>1026</v>
      </c>
      <c r="G149" s="263" t="s">
        <v>963</v>
      </c>
      <c r="H149" s="264">
        <v>1</v>
      </c>
      <c r="I149" s="265"/>
      <c r="J149" s="266">
        <f>ROUND(I149*H149,2)</f>
        <v>0</v>
      </c>
      <c r="K149" s="267"/>
      <c r="L149" s="268"/>
      <c r="M149" s="269" t="s">
        <v>1</v>
      </c>
      <c r="N149" s="270" t="s">
        <v>37</v>
      </c>
      <c r="O149" s="90"/>
      <c r="P149" s="228">
        <f>O149*H149</f>
        <v>0</v>
      </c>
      <c r="Q149" s="228">
        <v>0</v>
      </c>
      <c r="R149" s="228">
        <f>Q149*H149</f>
        <v>0</v>
      </c>
      <c r="S149" s="228">
        <v>0</v>
      </c>
      <c r="T149" s="229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30" t="s">
        <v>276</v>
      </c>
      <c r="AT149" s="230" t="s">
        <v>278</v>
      </c>
      <c r="AU149" s="230" t="s">
        <v>82</v>
      </c>
      <c r="AY149" s="16" t="s">
        <v>139</v>
      </c>
      <c r="BE149" s="231">
        <f>IF(N149="základní",J149,0)</f>
        <v>0</v>
      </c>
      <c r="BF149" s="231">
        <f>IF(N149="snížená",J149,0)</f>
        <v>0</v>
      </c>
      <c r="BG149" s="231">
        <f>IF(N149="zákl. přenesená",J149,0)</f>
        <v>0</v>
      </c>
      <c r="BH149" s="231">
        <f>IF(N149="sníž. přenesená",J149,0)</f>
        <v>0</v>
      </c>
      <c r="BI149" s="231">
        <f>IF(N149="nulová",J149,0)</f>
        <v>0</v>
      </c>
      <c r="BJ149" s="16" t="s">
        <v>80</v>
      </c>
      <c r="BK149" s="231">
        <f>ROUND(I149*H149,2)</f>
        <v>0</v>
      </c>
      <c r="BL149" s="16" t="s">
        <v>171</v>
      </c>
      <c r="BM149" s="230" t="s">
        <v>344</v>
      </c>
    </row>
    <row r="150" s="2" customFormat="1" ht="16.5" customHeight="1">
      <c r="A150" s="37"/>
      <c r="B150" s="38"/>
      <c r="C150" s="218" t="s">
        <v>196</v>
      </c>
      <c r="D150" s="218" t="s">
        <v>142</v>
      </c>
      <c r="E150" s="219" t="s">
        <v>196</v>
      </c>
      <c r="F150" s="220" t="s">
        <v>1027</v>
      </c>
      <c r="G150" s="221" t="s">
        <v>963</v>
      </c>
      <c r="H150" s="222">
        <v>3</v>
      </c>
      <c r="I150" s="223"/>
      <c r="J150" s="224">
        <f>ROUND(I150*H150,2)</f>
        <v>0</v>
      </c>
      <c r="K150" s="225"/>
      <c r="L150" s="43"/>
      <c r="M150" s="226" t="s">
        <v>1</v>
      </c>
      <c r="N150" s="227" t="s">
        <v>37</v>
      </c>
      <c r="O150" s="90"/>
      <c r="P150" s="228">
        <f>O150*H150</f>
        <v>0</v>
      </c>
      <c r="Q150" s="228">
        <v>0</v>
      </c>
      <c r="R150" s="228">
        <f>Q150*H150</f>
        <v>0</v>
      </c>
      <c r="S150" s="228">
        <v>0</v>
      </c>
      <c r="T150" s="229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30" t="s">
        <v>171</v>
      </c>
      <c r="AT150" s="230" t="s">
        <v>142</v>
      </c>
      <c r="AU150" s="230" t="s">
        <v>82</v>
      </c>
      <c r="AY150" s="16" t="s">
        <v>139</v>
      </c>
      <c r="BE150" s="231">
        <f>IF(N150="základní",J150,0)</f>
        <v>0</v>
      </c>
      <c r="BF150" s="231">
        <f>IF(N150="snížená",J150,0)</f>
        <v>0</v>
      </c>
      <c r="BG150" s="231">
        <f>IF(N150="zákl. přenesená",J150,0)</f>
        <v>0</v>
      </c>
      <c r="BH150" s="231">
        <f>IF(N150="sníž. přenesená",J150,0)</f>
        <v>0</v>
      </c>
      <c r="BI150" s="231">
        <f>IF(N150="nulová",J150,0)</f>
        <v>0</v>
      </c>
      <c r="BJ150" s="16" t="s">
        <v>80</v>
      </c>
      <c r="BK150" s="231">
        <f>ROUND(I150*H150,2)</f>
        <v>0</v>
      </c>
      <c r="BL150" s="16" t="s">
        <v>171</v>
      </c>
      <c r="BM150" s="230" t="s">
        <v>347</v>
      </c>
    </row>
    <row r="151" s="2" customFormat="1" ht="16.5" customHeight="1">
      <c r="A151" s="37"/>
      <c r="B151" s="38"/>
      <c r="C151" s="218" t="s">
        <v>348</v>
      </c>
      <c r="D151" s="218" t="s">
        <v>142</v>
      </c>
      <c r="E151" s="219" t="s">
        <v>348</v>
      </c>
      <c r="F151" s="220" t="s">
        <v>1028</v>
      </c>
      <c r="G151" s="221" t="s">
        <v>963</v>
      </c>
      <c r="H151" s="222">
        <v>2</v>
      </c>
      <c r="I151" s="223"/>
      <c r="J151" s="224">
        <f>ROUND(I151*H151,2)</f>
        <v>0</v>
      </c>
      <c r="K151" s="225"/>
      <c r="L151" s="43"/>
      <c r="M151" s="226" t="s">
        <v>1</v>
      </c>
      <c r="N151" s="227" t="s">
        <v>37</v>
      </c>
      <c r="O151" s="90"/>
      <c r="P151" s="228">
        <f>O151*H151</f>
        <v>0</v>
      </c>
      <c r="Q151" s="228">
        <v>0</v>
      </c>
      <c r="R151" s="228">
        <f>Q151*H151</f>
        <v>0</v>
      </c>
      <c r="S151" s="228">
        <v>0</v>
      </c>
      <c r="T151" s="229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30" t="s">
        <v>171</v>
      </c>
      <c r="AT151" s="230" t="s">
        <v>142</v>
      </c>
      <c r="AU151" s="230" t="s">
        <v>82</v>
      </c>
      <c r="AY151" s="16" t="s">
        <v>139</v>
      </c>
      <c r="BE151" s="231">
        <f>IF(N151="základní",J151,0)</f>
        <v>0</v>
      </c>
      <c r="BF151" s="231">
        <f>IF(N151="snížená",J151,0)</f>
        <v>0</v>
      </c>
      <c r="BG151" s="231">
        <f>IF(N151="zákl. přenesená",J151,0)</f>
        <v>0</v>
      </c>
      <c r="BH151" s="231">
        <f>IF(N151="sníž. přenesená",J151,0)</f>
        <v>0</v>
      </c>
      <c r="BI151" s="231">
        <f>IF(N151="nulová",J151,0)</f>
        <v>0</v>
      </c>
      <c r="BJ151" s="16" t="s">
        <v>80</v>
      </c>
      <c r="BK151" s="231">
        <f>ROUND(I151*H151,2)</f>
        <v>0</v>
      </c>
      <c r="BL151" s="16" t="s">
        <v>171</v>
      </c>
      <c r="BM151" s="230" t="s">
        <v>351</v>
      </c>
    </row>
    <row r="152" s="2" customFormat="1" ht="24.15" customHeight="1">
      <c r="A152" s="37"/>
      <c r="B152" s="38"/>
      <c r="C152" s="218" t="s">
        <v>276</v>
      </c>
      <c r="D152" s="218" t="s">
        <v>142</v>
      </c>
      <c r="E152" s="219" t="s">
        <v>276</v>
      </c>
      <c r="F152" s="220" t="s">
        <v>1029</v>
      </c>
      <c r="G152" s="221" t="s">
        <v>963</v>
      </c>
      <c r="H152" s="222">
        <v>40</v>
      </c>
      <c r="I152" s="223"/>
      <c r="J152" s="224">
        <f>ROUND(I152*H152,2)</f>
        <v>0</v>
      </c>
      <c r="K152" s="225"/>
      <c r="L152" s="43"/>
      <c r="M152" s="226" t="s">
        <v>1</v>
      </c>
      <c r="N152" s="227" t="s">
        <v>37</v>
      </c>
      <c r="O152" s="90"/>
      <c r="P152" s="228">
        <f>O152*H152</f>
        <v>0</v>
      </c>
      <c r="Q152" s="228">
        <v>0</v>
      </c>
      <c r="R152" s="228">
        <f>Q152*H152</f>
        <v>0</v>
      </c>
      <c r="S152" s="228">
        <v>0</v>
      </c>
      <c r="T152" s="229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30" t="s">
        <v>171</v>
      </c>
      <c r="AT152" s="230" t="s">
        <v>142</v>
      </c>
      <c r="AU152" s="230" t="s">
        <v>82</v>
      </c>
      <c r="AY152" s="16" t="s">
        <v>139</v>
      </c>
      <c r="BE152" s="231">
        <f>IF(N152="základní",J152,0)</f>
        <v>0</v>
      </c>
      <c r="BF152" s="231">
        <f>IF(N152="snížená",J152,0)</f>
        <v>0</v>
      </c>
      <c r="BG152" s="231">
        <f>IF(N152="zákl. přenesená",J152,0)</f>
        <v>0</v>
      </c>
      <c r="BH152" s="231">
        <f>IF(N152="sníž. přenesená",J152,0)</f>
        <v>0</v>
      </c>
      <c r="BI152" s="231">
        <f>IF(N152="nulová",J152,0)</f>
        <v>0</v>
      </c>
      <c r="BJ152" s="16" t="s">
        <v>80</v>
      </c>
      <c r="BK152" s="231">
        <f>ROUND(I152*H152,2)</f>
        <v>0</v>
      </c>
      <c r="BL152" s="16" t="s">
        <v>171</v>
      </c>
      <c r="BM152" s="230" t="s">
        <v>365</v>
      </c>
    </row>
    <row r="153" s="2" customFormat="1" ht="16.5" customHeight="1">
      <c r="A153" s="37"/>
      <c r="B153" s="38"/>
      <c r="C153" s="218" t="s">
        <v>366</v>
      </c>
      <c r="D153" s="218" t="s">
        <v>142</v>
      </c>
      <c r="E153" s="219" t="s">
        <v>366</v>
      </c>
      <c r="F153" s="220" t="s">
        <v>1030</v>
      </c>
      <c r="G153" s="221" t="s">
        <v>963</v>
      </c>
      <c r="H153" s="222">
        <v>10</v>
      </c>
      <c r="I153" s="223"/>
      <c r="J153" s="224">
        <f>ROUND(I153*H153,2)</f>
        <v>0</v>
      </c>
      <c r="K153" s="225"/>
      <c r="L153" s="43"/>
      <c r="M153" s="226" t="s">
        <v>1</v>
      </c>
      <c r="N153" s="227" t="s">
        <v>37</v>
      </c>
      <c r="O153" s="90"/>
      <c r="P153" s="228">
        <f>O153*H153</f>
        <v>0</v>
      </c>
      <c r="Q153" s="228">
        <v>0</v>
      </c>
      <c r="R153" s="228">
        <f>Q153*H153</f>
        <v>0</v>
      </c>
      <c r="S153" s="228">
        <v>0</v>
      </c>
      <c r="T153" s="229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30" t="s">
        <v>171</v>
      </c>
      <c r="AT153" s="230" t="s">
        <v>142</v>
      </c>
      <c r="AU153" s="230" t="s">
        <v>82</v>
      </c>
      <c r="AY153" s="16" t="s">
        <v>139</v>
      </c>
      <c r="BE153" s="231">
        <f>IF(N153="základní",J153,0)</f>
        <v>0</v>
      </c>
      <c r="BF153" s="231">
        <f>IF(N153="snížená",J153,0)</f>
        <v>0</v>
      </c>
      <c r="BG153" s="231">
        <f>IF(N153="zákl. přenesená",J153,0)</f>
        <v>0</v>
      </c>
      <c r="BH153" s="231">
        <f>IF(N153="sníž. přenesená",J153,0)</f>
        <v>0</v>
      </c>
      <c r="BI153" s="231">
        <f>IF(N153="nulová",J153,0)</f>
        <v>0</v>
      </c>
      <c r="BJ153" s="16" t="s">
        <v>80</v>
      </c>
      <c r="BK153" s="231">
        <f>ROUND(I153*H153,2)</f>
        <v>0</v>
      </c>
      <c r="BL153" s="16" t="s">
        <v>171</v>
      </c>
      <c r="BM153" s="230" t="s">
        <v>369</v>
      </c>
    </row>
    <row r="154" s="2" customFormat="1" ht="16.5" customHeight="1">
      <c r="A154" s="37"/>
      <c r="B154" s="38"/>
      <c r="C154" s="218" t="s">
        <v>281</v>
      </c>
      <c r="D154" s="218" t="s">
        <v>142</v>
      </c>
      <c r="E154" s="219" t="s">
        <v>281</v>
      </c>
      <c r="F154" s="220" t="s">
        <v>1031</v>
      </c>
      <c r="G154" s="221" t="s">
        <v>963</v>
      </c>
      <c r="H154" s="222">
        <v>30</v>
      </c>
      <c r="I154" s="223"/>
      <c r="J154" s="224">
        <f>ROUND(I154*H154,2)</f>
        <v>0</v>
      </c>
      <c r="K154" s="225"/>
      <c r="L154" s="43"/>
      <c r="M154" s="226" t="s">
        <v>1</v>
      </c>
      <c r="N154" s="227" t="s">
        <v>37</v>
      </c>
      <c r="O154" s="90"/>
      <c r="P154" s="228">
        <f>O154*H154</f>
        <v>0</v>
      </c>
      <c r="Q154" s="228">
        <v>0</v>
      </c>
      <c r="R154" s="228">
        <f>Q154*H154</f>
        <v>0</v>
      </c>
      <c r="S154" s="228">
        <v>0</v>
      </c>
      <c r="T154" s="229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30" t="s">
        <v>171</v>
      </c>
      <c r="AT154" s="230" t="s">
        <v>142</v>
      </c>
      <c r="AU154" s="230" t="s">
        <v>82</v>
      </c>
      <c r="AY154" s="16" t="s">
        <v>139</v>
      </c>
      <c r="BE154" s="231">
        <f>IF(N154="základní",J154,0)</f>
        <v>0</v>
      </c>
      <c r="BF154" s="231">
        <f>IF(N154="snížená",J154,0)</f>
        <v>0</v>
      </c>
      <c r="BG154" s="231">
        <f>IF(N154="zákl. přenesená",J154,0)</f>
        <v>0</v>
      </c>
      <c r="BH154" s="231">
        <f>IF(N154="sníž. přenesená",J154,0)</f>
        <v>0</v>
      </c>
      <c r="BI154" s="231">
        <f>IF(N154="nulová",J154,0)</f>
        <v>0</v>
      </c>
      <c r="BJ154" s="16" t="s">
        <v>80</v>
      </c>
      <c r="BK154" s="231">
        <f>ROUND(I154*H154,2)</f>
        <v>0</v>
      </c>
      <c r="BL154" s="16" t="s">
        <v>171</v>
      </c>
      <c r="BM154" s="230" t="s">
        <v>372</v>
      </c>
    </row>
    <row r="155" s="2" customFormat="1" ht="16.5" customHeight="1">
      <c r="A155" s="37"/>
      <c r="B155" s="38"/>
      <c r="C155" s="218" t="s">
        <v>374</v>
      </c>
      <c r="D155" s="218" t="s">
        <v>142</v>
      </c>
      <c r="E155" s="219" t="s">
        <v>374</v>
      </c>
      <c r="F155" s="220" t="s">
        <v>1032</v>
      </c>
      <c r="G155" s="221" t="s">
        <v>239</v>
      </c>
      <c r="H155" s="222">
        <v>31</v>
      </c>
      <c r="I155" s="223"/>
      <c r="J155" s="224">
        <f>ROUND(I155*H155,2)</f>
        <v>0</v>
      </c>
      <c r="K155" s="225"/>
      <c r="L155" s="43"/>
      <c r="M155" s="226" t="s">
        <v>1</v>
      </c>
      <c r="N155" s="227" t="s">
        <v>37</v>
      </c>
      <c r="O155" s="90"/>
      <c r="P155" s="228">
        <f>O155*H155</f>
        <v>0</v>
      </c>
      <c r="Q155" s="228">
        <v>0</v>
      </c>
      <c r="R155" s="228">
        <f>Q155*H155</f>
        <v>0</v>
      </c>
      <c r="S155" s="228">
        <v>0</v>
      </c>
      <c r="T155" s="229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30" t="s">
        <v>171</v>
      </c>
      <c r="AT155" s="230" t="s">
        <v>142</v>
      </c>
      <c r="AU155" s="230" t="s">
        <v>82</v>
      </c>
      <c r="AY155" s="16" t="s">
        <v>139</v>
      </c>
      <c r="BE155" s="231">
        <f>IF(N155="základní",J155,0)</f>
        <v>0</v>
      </c>
      <c r="BF155" s="231">
        <f>IF(N155="snížená",J155,0)</f>
        <v>0</v>
      </c>
      <c r="BG155" s="231">
        <f>IF(N155="zákl. přenesená",J155,0)</f>
        <v>0</v>
      </c>
      <c r="BH155" s="231">
        <f>IF(N155="sníž. přenesená",J155,0)</f>
        <v>0</v>
      </c>
      <c r="BI155" s="231">
        <f>IF(N155="nulová",J155,0)</f>
        <v>0</v>
      </c>
      <c r="BJ155" s="16" t="s">
        <v>80</v>
      </c>
      <c r="BK155" s="231">
        <f>ROUND(I155*H155,2)</f>
        <v>0</v>
      </c>
      <c r="BL155" s="16" t="s">
        <v>171</v>
      </c>
      <c r="BM155" s="230" t="s">
        <v>377</v>
      </c>
    </row>
    <row r="156" s="2" customFormat="1" ht="16.5" customHeight="1">
      <c r="A156" s="37"/>
      <c r="B156" s="38"/>
      <c r="C156" s="218" t="s">
        <v>285</v>
      </c>
      <c r="D156" s="218" t="s">
        <v>142</v>
      </c>
      <c r="E156" s="219" t="s">
        <v>285</v>
      </c>
      <c r="F156" s="220" t="s">
        <v>1033</v>
      </c>
      <c r="G156" s="221" t="s">
        <v>963</v>
      </c>
      <c r="H156" s="222">
        <v>5</v>
      </c>
      <c r="I156" s="223"/>
      <c r="J156" s="224">
        <f>ROUND(I156*H156,2)</f>
        <v>0</v>
      </c>
      <c r="K156" s="225"/>
      <c r="L156" s="43"/>
      <c r="M156" s="226" t="s">
        <v>1</v>
      </c>
      <c r="N156" s="227" t="s">
        <v>37</v>
      </c>
      <c r="O156" s="90"/>
      <c r="P156" s="228">
        <f>O156*H156</f>
        <v>0</v>
      </c>
      <c r="Q156" s="228">
        <v>0</v>
      </c>
      <c r="R156" s="228">
        <f>Q156*H156</f>
        <v>0</v>
      </c>
      <c r="S156" s="228">
        <v>0</v>
      </c>
      <c r="T156" s="229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30" t="s">
        <v>171</v>
      </c>
      <c r="AT156" s="230" t="s">
        <v>142</v>
      </c>
      <c r="AU156" s="230" t="s">
        <v>82</v>
      </c>
      <c r="AY156" s="16" t="s">
        <v>139</v>
      </c>
      <c r="BE156" s="231">
        <f>IF(N156="základní",J156,0)</f>
        <v>0</v>
      </c>
      <c r="BF156" s="231">
        <f>IF(N156="snížená",J156,0)</f>
        <v>0</v>
      </c>
      <c r="BG156" s="231">
        <f>IF(N156="zákl. přenesená",J156,0)</f>
        <v>0</v>
      </c>
      <c r="BH156" s="231">
        <f>IF(N156="sníž. přenesená",J156,0)</f>
        <v>0</v>
      </c>
      <c r="BI156" s="231">
        <f>IF(N156="nulová",J156,0)</f>
        <v>0</v>
      </c>
      <c r="BJ156" s="16" t="s">
        <v>80</v>
      </c>
      <c r="BK156" s="231">
        <f>ROUND(I156*H156,2)</f>
        <v>0</v>
      </c>
      <c r="BL156" s="16" t="s">
        <v>171</v>
      </c>
      <c r="BM156" s="230" t="s">
        <v>380</v>
      </c>
    </row>
    <row r="157" s="2" customFormat="1" ht="16.5" customHeight="1">
      <c r="A157" s="37"/>
      <c r="B157" s="38"/>
      <c r="C157" s="218" t="s">
        <v>381</v>
      </c>
      <c r="D157" s="218" t="s">
        <v>142</v>
      </c>
      <c r="E157" s="219" t="s">
        <v>381</v>
      </c>
      <c r="F157" s="220" t="s">
        <v>1034</v>
      </c>
      <c r="G157" s="221" t="s">
        <v>963</v>
      </c>
      <c r="H157" s="222">
        <v>4</v>
      </c>
      <c r="I157" s="223"/>
      <c r="J157" s="224">
        <f>ROUND(I157*H157,2)</f>
        <v>0</v>
      </c>
      <c r="K157" s="225"/>
      <c r="L157" s="43"/>
      <c r="M157" s="226" t="s">
        <v>1</v>
      </c>
      <c r="N157" s="227" t="s">
        <v>37</v>
      </c>
      <c r="O157" s="90"/>
      <c r="P157" s="228">
        <f>O157*H157</f>
        <v>0</v>
      </c>
      <c r="Q157" s="228">
        <v>0</v>
      </c>
      <c r="R157" s="228">
        <f>Q157*H157</f>
        <v>0</v>
      </c>
      <c r="S157" s="228">
        <v>0</v>
      </c>
      <c r="T157" s="229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30" t="s">
        <v>171</v>
      </c>
      <c r="AT157" s="230" t="s">
        <v>142</v>
      </c>
      <c r="AU157" s="230" t="s">
        <v>82</v>
      </c>
      <c r="AY157" s="16" t="s">
        <v>139</v>
      </c>
      <c r="BE157" s="231">
        <f>IF(N157="základní",J157,0)</f>
        <v>0</v>
      </c>
      <c r="BF157" s="231">
        <f>IF(N157="snížená",J157,0)</f>
        <v>0</v>
      </c>
      <c r="BG157" s="231">
        <f>IF(N157="zákl. přenesená",J157,0)</f>
        <v>0</v>
      </c>
      <c r="BH157" s="231">
        <f>IF(N157="sníž. přenesená",J157,0)</f>
        <v>0</v>
      </c>
      <c r="BI157" s="231">
        <f>IF(N157="nulová",J157,0)</f>
        <v>0</v>
      </c>
      <c r="BJ157" s="16" t="s">
        <v>80</v>
      </c>
      <c r="BK157" s="231">
        <f>ROUND(I157*H157,2)</f>
        <v>0</v>
      </c>
      <c r="BL157" s="16" t="s">
        <v>171</v>
      </c>
      <c r="BM157" s="230" t="s">
        <v>384</v>
      </c>
    </row>
    <row r="158" s="2" customFormat="1" ht="16.5" customHeight="1">
      <c r="A158" s="37"/>
      <c r="B158" s="38"/>
      <c r="C158" s="218" t="s">
        <v>291</v>
      </c>
      <c r="D158" s="218" t="s">
        <v>142</v>
      </c>
      <c r="E158" s="219" t="s">
        <v>291</v>
      </c>
      <c r="F158" s="220" t="s">
        <v>1035</v>
      </c>
      <c r="G158" s="221" t="s">
        <v>963</v>
      </c>
      <c r="H158" s="222">
        <v>4</v>
      </c>
      <c r="I158" s="223"/>
      <c r="J158" s="224">
        <f>ROUND(I158*H158,2)</f>
        <v>0</v>
      </c>
      <c r="K158" s="225"/>
      <c r="L158" s="43"/>
      <c r="M158" s="226" t="s">
        <v>1</v>
      </c>
      <c r="N158" s="227" t="s">
        <v>37</v>
      </c>
      <c r="O158" s="90"/>
      <c r="P158" s="228">
        <f>O158*H158</f>
        <v>0</v>
      </c>
      <c r="Q158" s="228">
        <v>0</v>
      </c>
      <c r="R158" s="228">
        <f>Q158*H158</f>
        <v>0</v>
      </c>
      <c r="S158" s="228">
        <v>0</v>
      </c>
      <c r="T158" s="229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30" t="s">
        <v>171</v>
      </c>
      <c r="AT158" s="230" t="s">
        <v>142</v>
      </c>
      <c r="AU158" s="230" t="s">
        <v>82</v>
      </c>
      <c r="AY158" s="16" t="s">
        <v>139</v>
      </c>
      <c r="BE158" s="231">
        <f>IF(N158="základní",J158,0)</f>
        <v>0</v>
      </c>
      <c r="BF158" s="231">
        <f>IF(N158="snížená",J158,0)</f>
        <v>0</v>
      </c>
      <c r="BG158" s="231">
        <f>IF(N158="zákl. přenesená",J158,0)</f>
        <v>0</v>
      </c>
      <c r="BH158" s="231">
        <f>IF(N158="sníž. přenesená",J158,0)</f>
        <v>0</v>
      </c>
      <c r="BI158" s="231">
        <f>IF(N158="nulová",J158,0)</f>
        <v>0</v>
      </c>
      <c r="BJ158" s="16" t="s">
        <v>80</v>
      </c>
      <c r="BK158" s="231">
        <f>ROUND(I158*H158,2)</f>
        <v>0</v>
      </c>
      <c r="BL158" s="16" t="s">
        <v>171</v>
      </c>
      <c r="BM158" s="230" t="s">
        <v>387</v>
      </c>
    </row>
    <row r="159" s="2" customFormat="1" ht="21.75" customHeight="1">
      <c r="A159" s="37"/>
      <c r="B159" s="38"/>
      <c r="C159" s="218" t="s">
        <v>388</v>
      </c>
      <c r="D159" s="218" t="s">
        <v>142</v>
      </c>
      <c r="E159" s="219" t="s">
        <v>388</v>
      </c>
      <c r="F159" s="220" t="s">
        <v>1036</v>
      </c>
      <c r="G159" s="221" t="s">
        <v>963</v>
      </c>
      <c r="H159" s="222">
        <v>4</v>
      </c>
      <c r="I159" s="223"/>
      <c r="J159" s="224">
        <f>ROUND(I159*H159,2)</f>
        <v>0</v>
      </c>
      <c r="K159" s="225"/>
      <c r="L159" s="43"/>
      <c r="M159" s="226" t="s">
        <v>1</v>
      </c>
      <c r="N159" s="227" t="s">
        <v>37</v>
      </c>
      <c r="O159" s="90"/>
      <c r="P159" s="228">
        <f>O159*H159</f>
        <v>0</v>
      </c>
      <c r="Q159" s="228">
        <v>0</v>
      </c>
      <c r="R159" s="228">
        <f>Q159*H159</f>
        <v>0</v>
      </c>
      <c r="S159" s="228">
        <v>0</v>
      </c>
      <c r="T159" s="229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30" t="s">
        <v>171</v>
      </c>
      <c r="AT159" s="230" t="s">
        <v>142</v>
      </c>
      <c r="AU159" s="230" t="s">
        <v>82</v>
      </c>
      <c r="AY159" s="16" t="s">
        <v>139</v>
      </c>
      <c r="BE159" s="231">
        <f>IF(N159="základní",J159,0)</f>
        <v>0</v>
      </c>
      <c r="BF159" s="231">
        <f>IF(N159="snížená",J159,0)</f>
        <v>0</v>
      </c>
      <c r="BG159" s="231">
        <f>IF(N159="zákl. přenesená",J159,0)</f>
        <v>0</v>
      </c>
      <c r="BH159" s="231">
        <f>IF(N159="sníž. přenesená",J159,0)</f>
        <v>0</v>
      </c>
      <c r="BI159" s="231">
        <f>IF(N159="nulová",J159,0)</f>
        <v>0</v>
      </c>
      <c r="BJ159" s="16" t="s">
        <v>80</v>
      </c>
      <c r="BK159" s="231">
        <f>ROUND(I159*H159,2)</f>
        <v>0</v>
      </c>
      <c r="BL159" s="16" t="s">
        <v>171</v>
      </c>
      <c r="BM159" s="230" t="s">
        <v>391</v>
      </c>
    </row>
    <row r="160" s="2" customFormat="1" ht="21.75" customHeight="1">
      <c r="A160" s="37"/>
      <c r="B160" s="38"/>
      <c r="C160" s="218" t="s">
        <v>305</v>
      </c>
      <c r="D160" s="218" t="s">
        <v>142</v>
      </c>
      <c r="E160" s="219" t="s">
        <v>305</v>
      </c>
      <c r="F160" s="220" t="s">
        <v>1037</v>
      </c>
      <c r="G160" s="221" t="s">
        <v>963</v>
      </c>
      <c r="H160" s="222">
        <v>4</v>
      </c>
      <c r="I160" s="223"/>
      <c r="J160" s="224">
        <f>ROUND(I160*H160,2)</f>
        <v>0</v>
      </c>
      <c r="K160" s="225"/>
      <c r="L160" s="43"/>
      <c r="M160" s="226" t="s">
        <v>1</v>
      </c>
      <c r="N160" s="227" t="s">
        <v>37</v>
      </c>
      <c r="O160" s="90"/>
      <c r="P160" s="228">
        <f>O160*H160</f>
        <v>0</v>
      </c>
      <c r="Q160" s="228">
        <v>0</v>
      </c>
      <c r="R160" s="228">
        <f>Q160*H160</f>
        <v>0</v>
      </c>
      <c r="S160" s="228">
        <v>0</v>
      </c>
      <c r="T160" s="229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30" t="s">
        <v>171</v>
      </c>
      <c r="AT160" s="230" t="s">
        <v>142</v>
      </c>
      <c r="AU160" s="230" t="s">
        <v>82</v>
      </c>
      <c r="AY160" s="16" t="s">
        <v>139</v>
      </c>
      <c r="BE160" s="231">
        <f>IF(N160="základní",J160,0)</f>
        <v>0</v>
      </c>
      <c r="BF160" s="231">
        <f>IF(N160="snížená",J160,0)</f>
        <v>0</v>
      </c>
      <c r="BG160" s="231">
        <f>IF(N160="zákl. přenesená",J160,0)</f>
        <v>0</v>
      </c>
      <c r="BH160" s="231">
        <f>IF(N160="sníž. přenesená",J160,0)</f>
        <v>0</v>
      </c>
      <c r="BI160" s="231">
        <f>IF(N160="nulová",J160,0)</f>
        <v>0</v>
      </c>
      <c r="BJ160" s="16" t="s">
        <v>80</v>
      </c>
      <c r="BK160" s="231">
        <f>ROUND(I160*H160,2)</f>
        <v>0</v>
      </c>
      <c r="BL160" s="16" t="s">
        <v>171</v>
      </c>
      <c r="BM160" s="230" t="s">
        <v>394</v>
      </c>
    </row>
    <row r="161" s="2" customFormat="1" ht="16.5" customHeight="1">
      <c r="A161" s="37"/>
      <c r="B161" s="38"/>
      <c r="C161" s="218" t="s">
        <v>396</v>
      </c>
      <c r="D161" s="218" t="s">
        <v>142</v>
      </c>
      <c r="E161" s="219" t="s">
        <v>396</v>
      </c>
      <c r="F161" s="220" t="s">
        <v>1038</v>
      </c>
      <c r="G161" s="221" t="s">
        <v>963</v>
      </c>
      <c r="H161" s="222">
        <v>1</v>
      </c>
      <c r="I161" s="223"/>
      <c r="J161" s="224">
        <f>ROUND(I161*H161,2)</f>
        <v>0</v>
      </c>
      <c r="K161" s="225"/>
      <c r="L161" s="43"/>
      <c r="M161" s="226" t="s">
        <v>1</v>
      </c>
      <c r="N161" s="227" t="s">
        <v>37</v>
      </c>
      <c r="O161" s="90"/>
      <c r="P161" s="228">
        <f>O161*H161</f>
        <v>0</v>
      </c>
      <c r="Q161" s="228">
        <v>0</v>
      </c>
      <c r="R161" s="228">
        <f>Q161*H161</f>
        <v>0</v>
      </c>
      <c r="S161" s="228">
        <v>0</v>
      </c>
      <c r="T161" s="229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30" t="s">
        <v>171</v>
      </c>
      <c r="AT161" s="230" t="s">
        <v>142</v>
      </c>
      <c r="AU161" s="230" t="s">
        <v>82</v>
      </c>
      <c r="AY161" s="16" t="s">
        <v>139</v>
      </c>
      <c r="BE161" s="231">
        <f>IF(N161="základní",J161,0)</f>
        <v>0</v>
      </c>
      <c r="BF161" s="231">
        <f>IF(N161="snížená",J161,0)</f>
        <v>0</v>
      </c>
      <c r="BG161" s="231">
        <f>IF(N161="zákl. přenesená",J161,0)</f>
        <v>0</v>
      </c>
      <c r="BH161" s="231">
        <f>IF(N161="sníž. přenesená",J161,0)</f>
        <v>0</v>
      </c>
      <c r="BI161" s="231">
        <f>IF(N161="nulová",J161,0)</f>
        <v>0</v>
      </c>
      <c r="BJ161" s="16" t="s">
        <v>80</v>
      </c>
      <c r="BK161" s="231">
        <f>ROUND(I161*H161,2)</f>
        <v>0</v>
      </c>
      <c r="BL161" s="16" t="s">
        <v>171</v>
      </c>
      <c r="BM161" s="230" t="s">
        <v>399</v>
      </c>
    </row>
    <row r="162" s="2" customFormat="1" ht="16.5" customHeight="1">
      <c r="A162" s="37"/>
      <c r="B162" s="38"/>
      <c r="C162" s="218" t="s">
        <v>309</v>
      </c>
      <c r="D162" s="218" t="s">
        <v>142</v>
      </c>
      <c r="E162" s="219" t="s">
        <v>309</v>
      </c>
      <c r="F162" s="220" t="s">
        <v>1039</v>
      </c>
      <c r="G162" s="221" t="s">
        <v>963</v>
      </c>
      <c r="H162" s="222">
        <v>1</v>
      </c>
      <c r="I162" s="223"/>
      <c r="J162" s="224">
        <f>ROUND(I162*H162,2)</f>
        <v>0</v>
      </c>
      <c r="K162" s="225"/>
      <c r="L162" s="43"/>
      <c r="M162" s="226" t="s">
        <v>1</v>
      </c>
      <c r="N162" s="227" t="s">
        <v>37</v>
      </c>
      <c r="O162" s="90"/>
      <c r="P162" s="228">
        <f>O162*H162</f>
        <v>0</v>
      </c>
      <c r="Q162" s="228">
        <v>0</v>
      </c>
      <c r="R162" s="228">
        <f>Q162*H162</f>
        <v>0</v>
      </c>
      <c r="S162" s="228">
        <v>0</v>
      </c>
      <c r="T162" s="229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30" t="s">
        <v>171</v>
      </c>
      <c r="AT162" s="230" t="s">
        <v>142</v>
      </c>
      <c r="AU162" s="230" t="s">
        <v>82</v>
      </c>
      <c r="AY162" s="16" t="s">
        <v>139</v>
      </c>
      <c r="BE162" s="231">
        <f>IF(N162="základní",J162,0)</f>
        <v>0</v>
      </c>
      <c r="BF162" s="231">
        <f>IF(N162="snížená",J162,0)</f>
        <v>0</v>
      </c>
      <c r="BG162" s="231">
        <f>IF(N162="zákl. přenesená",J162,0)</f>
        <v>0</v>
      </c>
      <c r="BH162" s="231">
        <f>IF(N162="sníž. přenesená",J162,0)</f>
        <v>0</v>
      </c>
      <c r="BI162" s="231">
        <f>IF(N162="nulová",J162,0)</f>
        <v>0</v>
      </c>
      <c r="BJ162" s="16" t="s">
        <v>80</v>
      </c>
      <c r="BK162" s="231">
        <f>ROUND(I162*H162,2)</f>
        <v>0</v>
      </c>
      <c r="BL162" s="16" t="s">
        <v>171</v>
      </c>
      <c r="BM162" s="230" t="s">
        <v>402</v>
      </c>
    </row>
    <row r="163" s="2" customFormat="1" ht="16.5" customHeight="1">
      <c r="A163" s="37"/>
      <c r="B163" s="38"/>
      <c r="C163" s="218" t="s">
        <v>403</v>
      </c>
      <c r="D163" s="218" t="s">
        <v>142</v>
      </c>
      <c r="E163" s="219" t="s">
        <v>403</v>
      </c>
      <c r="F163" s="220" t="s">
        <v>1040</v>
      </c>
      <c r="G163" s="221" t="s">
        <v>963</v>
      </c>
      <c r="H163" s="222">
        <v>1</v>
      </c>
      <c r="I163" s="223"/>
      <c r="J163" s="224">
        <f>ROUND(I163*H163,2)</f>
        <v>0</v>
      </c>
      <c r="K163" s="225"/>
      <c r="L163" s="43"/>
      <c r="M163" s="226" t="s">
        <v>1</v>
      </c>
      <c r="N163" s="227" t="s">
        <v>37</v>
      </c>
      <c r="O163" s="90"/>
      <c r="P163" s="228">
        <f>O163*H163</f>
        <v>0</v>
      </c>
      <c r="Q163" s="228">
        <v>0</v>
      </c>
      <c r="R163" s="228">
        <f>Q163*H163</f>
        <v>0</v>
      </c>
      <c r="S163" s="228">
        <v>0</v>
      </c>
      <c r="T163" s="229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30" t="s">
        <v>171</v>
      </c>
      <c r="AT163" s="230" t="s">
        <v>142</v>
      </c>
      <c r="AU163" s="230" t="s">
        <v>82</v>
      </c>
      <c r="AY163" s="16" t="s">
        <v>139</v>
      </c>
      <c r="BE163" s="231">
        <f>IF(N163="základní",J163,0)</f>
        <v>0</v>
      </c>
      <c r="BF163" s="231">
        <f>IF(N163="snížená",J163,0)</f>
        <v>0</v>
      </c>
      <c r="BG163" s="231">
        <f>IF(N163="zákl. přenesená",J163,0)</f>
        <v>0</v>
      </c>
      <c r="BH163" s="231">
        <f>IF(N163="sníž. přenesená",J163,0)</f>
        <v>0</v>
      </c>
      <c r="BI163" s="231">
        <f>IF(N163="nulová",J163,0)</f>
        <v>0</v>
      </c>
      <c r="BJ163" s="16" t="s">
        <v>80</v>
      </c>
      <c r="BK163" s="231">
        <f>ROUND(I163*H163,2)</f>
        <v>0</v>
      </c>
      <c r="BL163" s="16" t="s">
        <v>171</v>
      </c>
      <c r="BM163" s="230" t="s">
        <v>406</v>
      </c>
    </row>
    <row r="164" s="2" customFormat="1" ht="21.75" customHeight="1">
      <c r="A164" s="37"/>
      <c r="B164" s="38"/>
      <c r="C164" s="218" t="s">
        <v>312</v>
      </c>
      <c r="D164" s="218" t="s">
        <v>142</v>
      </c>
      <c r="E164" s="219" t="s">
        <v>312</v>
      </c>
      <c r="F164" s="220" t="s">
        <v>1041</v>
      </c>
      <c r="G164" s="221" t="s">
        <v>963</v>
      </c>
      <c r="H164" s="222">
        <v>1</v>
      </c>
      <c r="I164" s="223"/>
      <c r="J164" s="224">
        <f>ROUND(I164*H164,2)</f>
        <v>0</v>
      </c>
      <c r="K164" s="225"/>
      <c r="L164" s="43"/>
      <c r="M164" s="226" t="s">
        <v>1</v>
      </c>
      <c r="N164" s="227" t="s">
        <v>37</v>
      </c>
      <c r="O164" s="90"/>
      <c r="P164" s="228">
        <f>O164*H164</f>
        <v>0</v>
      </c>
      <c r="Q164" s="228">
        <v>0</v>
      </c>
      <c r="R164" s="228">
        <f>Q164*H164</f>
        <v>0</v>
      </c>
      <c r="S164" s="228">
        <v>0</v>
      </c>
      <c r="T164" s="229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30" t="s">
        <v>171</v>
      </c>
      <c r="AT164" s="230" t="s">
        <v>142</v>
      </c>
      <c r="AU164" s="230" t="s">
        <v>82</v>
      </c>
      <c r="AY164" s="16" t="s">
        <v>139</v>
      </c>
      <c r="BE164" s="231">
        <f>IF(N164="základní",J164,0)</f>
        <v>0</v>
      </c>
      <c r="BF164" s="231">
        <f>IF(N164="snížená",J164,0)</f>
        <v>0</v>
      </c>
      <c r="BG164" s="231">
        <f>IF(N164="zákl. přenesená",J164,0)</f>
        <v>0</v>
      </c>
      <c r="BH164" s="231">
        <f>IF(N164="sníž. přenesená",J164,0)</f>
        <v>0</v>
      </c>
      <c r="BI164" s="231">
        <f>IF(N164="nulová",J164,0)</f>
        <v>0</v>
      </c>
      <c r="BJ164" s="16" t="s">
        <v>80</v>
      </c>
      <c r="BK164" s="231">
        <f>ROUND(I164*H164,2)</f>
        <v>0</v>
      </c>
      <c r="BL164" s="16" t="s">
        <v>171</v>
      </c>
      <c r="BM164" s="230" t="s">
        <v>409</v>
      </c>
    </row>
    <row r="165" s="2" customFormat="1" ht="21.75" customHeight="1">
      <c r="A165" s="37"/>
      <c r="B165" s="38"/>
      <c r="C165" s="218" t="s">
        <v>411</v>
      </c>
      <c r="D165" s="218" t="s">
        <v>142</v>
      </c>
      <c r="E165" s="219" t="s">
        <v>411</v>
      </c>
      <c r="F165" s="220" t="s">
        <v>1042</v>
      </c>
      <c r="G165" s="221" t="s">
        <v>963</v>
      </c>
      <c r="H165" s="222">
        <v>1</v>
      </c>
      <c r="I165" s="223"/>
      <c r="J165" s="224">
        <f>ROUND(I165*H165,2)</f>
        <v>0</v>
      </c>
      <c r="K165" s="225"/>
      <c r="L165" s="43"/>
      <c r="M165" s="226" t="s">
        <v>1</v>
      </c>
      <c r="N165" s="227" t="s">
        <v>37</v>
      </c>
      <c r="O165" s="90"/>
      <c r="P165" s="228">
        <f>O165*H165</f>
        <v>0</v>
      </c>
      <c r="Q165" s="228">
        <v>0</v>
      </c>
      <c r="R165" s="228">
        <f>Q165*H165</f>
        <v>0</v>
      </c>
      <c r="S165" s="228">
        <v>0</v>
      </c>
      <c r="T165" s="229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30" t="s">
        <v>171</v>
      </c>
      <c r="AT165" s="230" t="s">
        <v>142</v>
      </c>
      <c r="AU165" s="230" t="s">
        <v>82</v>
      </c>
      <c r="AY165" s="16" t="s">
        <v>139</v>
      </c>
      <c r="BE165" s="231">
        <f>IF(N165="základní",J165,0)</f>
        <v>0</v>
      </c>
      <c r="BF165" s="231">
        <f>IF(N165="snížená",J165,0)</f>
        <v>0</v>
      </c>
      <c r="BG165" s="231">
        <f>IF(N165="zákl. přenesená",J165,0)</f>
        <v>0</v>
      </c>
      <c r="BH165" s="231">
        <f>IF(N165="sníž. přenesená",J165,0)</f>
        <v>0</v>
      </c>
      <c r="BI165" s="231">
        <f>IF(N165="nulová",J165,0)</f>
        <v>0</v>
      </c>
      <c r="BJ165" s="16" t="s">
        <v>80</v>
      </c>
      <c r="BK165" s="231">
        <f>ROUND(I165*H165,2)</f>
        <v>0</v>
      </c>
      <c r="BL165" s="16" t="s">
        <v>171</v>
      </c>
      <c r="BM165" s="230" t="s">
        <v>414</v>
      </c>
    </row>
    <row r="166" s="2" customFormat="1" ht="16.5" customHeight="1">
      <c r="A166" s="37"/>
      <c r="B166" s="38"/>
      <c r="C166" s="218" t="s">
        <v>317</v>
      </c>
      <c r="D166" s="218" t="s">
        <v>142</v>
      </c>
      <c r="E166" s="219" t="s">
        <v>317</v>
      </c>
      <c r="F166" s="220" t="s">
        <v>1043</v>
      </c>
      <c r="G166" s="221" t="s">
        <v>239</v>
      </c>
      <c r="H166" s="222">
        <v>17</v>
      </c>
      <c r="I166" s="223"/>
      <c r="J166" s="224">
        <f>ROUND(I166*H166,2)</f>
        <v>0</v>
      </c>
      <c r="K166" s="225"/>
      <c r="L166" s="43"/>
      <c r="M166" s="226" t="s">
        <v>1</v>
      </c>
      <c r="N166" s="227" t="s">
        <v>37</v>
      </c>
      <c r="O166" s="90"/>
      <c r="P166" s="228">
        <f>O166*H166</f>
        <v>0</v>
      </c>
      <c r="Q166" s="228">
        <v>0</v>
      </c>
      <c r="R166" s="228">
        <f>Q166*H166</f>
        <v>0</v>
      </c>
      <c r="S166" s="228">
        <v>0</v>
      </c>
      <c r="T166" s="229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30" t="s">
        <v>171</v>
      </c>
      <c r="AT166" s="230" t="s">
        <v>142</v>
      </c>
      <c r="AU166" s="230" t="s">
        <v>82</v>
      </c>
      <c r="AY166" s="16" t="s">
        <v>139</v>
      </c>
      <c r="BE166" s="231">
        <f>IF(N166="základní",J166,0)</f>
        <v>0</v>
      </c>
      <c r="BF166" s="231">
        <f>IF(N166="snížená",J166,0)</f>
        <v>0</v>
      </c>
      <c r="BG166" s="231">
        <f>IF(N166="zákl. přenesená",J166,0)</f>
        <v>0</v>
      </c>
      <c r="BH166" s="231">
        <f>IF(N166="sníž. přenesená",J166,0)</f>
        <v>0</v>
      </c>
      <c r="BI166" s="231">
        <f>IF(N166="nulová",J166,0)</f>
        <v>0</v>
      </c>
      <c r="BJ166" s="16" t="s">
        <v>80</v>
      </c>
      <c r="BK166" s="231">
        <f>ROUND(I166*H166,2)</f>
        <v>0</v>
      </c>
      <c r="BL166" s="16" t="s">
        <v>171</v>
      </c>
      <c r="BM166" s="230" t="s">
        <v>417</v>
      </c>
    </row>
    <row r="167" s="2" customFormat="1" ht="16.5" customHeight="1">
      <c r="A167" s="37"/>
      <c r="B167" s="38"/>
      <c r="C167" s="218" t="s">
        <v>419</v>
      </c>
      <c r="D167" s="218" t="s">
        <v>142</v>
      </c>
      <c r="E167" s="219" t="s">
        <v>419</v>
      </c>
      <c r="F167" s="220" t="s">
        <v>1044</v>
      </c>
      <c r="G167" s="221" t="s">
        <v>239</v>
      </c>
      <c r="H167" s="222">
        <v>19</v>
      </c>
      <c r="I167" s="223"/>
      <c r="J167" s="224">
        <f>ROUND(I167*H167,2)</f>
        <v>0</v>
      </c>
      <c r="K167" s="225"/>
      <c r="L167" s="43"/>
      <c r="M167" s="226" t="s">
        <v>1</v>
      </c>
      <c r="N167" s="227" t="s">
        <v>37</v>
      </c>
      <c r="O167" s="90"/>
      <c r="P167" s="228">
        <f>O167*H167</f>
        <v>0</v>
      </c>
      <c r="Q167" s="228">
        <v>0</v>
      </c>
      <c r="R167" s="228">
        <f>Q167*H167</f>
        <v>0</v>
      </c>
      <c r="S167" s="228">
        <v>0</v>
      </c>
      <c r="T167" s="229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30" t="s">
        <v>171</v>
      </c>
      <c r="AT167" s="230" t="s">
        <v>142</v>
      </c>
      <c r="AU167" s="230" t="s">
        <v>82</v>
      </c>
      <c r="AY167" s="16" t="s">
        <v>139</v>
      </c>
      <c r="BE167" s="231">
        <f>IF(N167="základní",J167,0)</f>
        <v>0</v>
      </c>
      <c r="BF167" s="231">
        <f>IF(N167="snížená",J167,0)</f>
        <v>0</v>
      </c>
      <c r="BG167" s="231">
        <f>IF(N167="zákl. přenesená",J167,0)</f>
        <v>0</v>
      </c>
      <c r="BH167" s="231">
        <f>IF(N167="sníž. přenesená",J167,0)</f>
        <v>0</v>
      </c>
      <c r="BI167" s="231">
        <f>IF(N167="nulová",J167,0)</f>
        <v>0</v>
      </c>
      <c r="BJ167" s="16" t="s">
        <v>80</v>
      </c>
      <c r="BK167" s="231">
        <f>ROUND(I167*H167,2)</f>
        <v>0</v>
      </c>
      <c r="BL167" s="16" t="s">
        <v>171</v>
      </c>
      <c r="BM167" s="230" t="s">
        <v>422</v>
      </c>
    </row>
    <row r="168" s="2" customFormat="1" ht="21.75" customHeight="1">
      <c r="A168" s="37"/>
      <c r="B168" s="38"/>
      <c r="C168" s="218" t="s">
        <v>320</v>
      </c>
      <c r="D168" s="218" t="s">
        <v>142</v>
      </c>
      <c r="E168" s="219" t="s">
        <v>320</v>
      </c>
      <c r="F168" s="220" t="s">
        <v>1045</v>
      </c>
      <c r="G168" s="221" t="s">
        <v>239</v>
      </c>
      <c r="H168" s="222">
        <v>157</v>
      </c>
      <c r="I168" s="223"/>
      <c r="J168" s="224">
        <f>ROUND(I168*H168,2)</f>
        <v>0</v>
      </c>
      <c r="K168" s="225"/>
      <c r="L168" s="43"/>
      <c r="M168" s="226" t="s">
        <v>1</v>
      </c>
      <c r="N168" s="227" t="s">
        <v>37</v>
      </c>
      <c r="O168" s="90"/>
      <c r="P168" s="228">
        <f>O168*H168</f>
        <v>0</v>
      </c>
      <c r="Q168" s="228">
        <v>0</v>
      </c>
      <c r="R168" s="228">
        <f>Q168*H168</f>
        <v>0</v>
      </c>
      <c r="S168" s="228">
        <v>0</v>
      </c>
      <c r="T168" s="229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230" t="s">
        <v>171</v>
      </c>
      <c r="AT168" s="230" t="s">
        <v>142</v>
      </c>
      <c r="AU168" s="230" t="s">
        <v>82</v>
      </c>
      <c r="AY168" s="16" t="s">
        <v>139</v>
      </c>
      <c r="BE168" s="231">
        <f>IF(N168="základní",J168,0)</f>
        <v>0</v>
      </c>
      <c r="BF168" s="231">
        <f>IF(N168="snížená",J168,0)</f>
        <v>0</v>
      </c>
      <c r="BG168" s="231">
        <f>IF(N168="zákl. přenesená",J168,0)</f>
        <v>0</v>
      </c>
      <c r="BH168" s="231">
        <f>IF(N168="sníž. přenesená",J168,0)</f>
        <v>0</v>
      </c>
      <c r="BI168" s="231">
        <f>IF(N168="nulová",J168,0)</f>
        <v>0</v>
      </c>
      <c r="BJ168" s="16" t="s">
        <v>80</v>
      </c>
      <c r="BK168" s="231">
        <f>ROUND(I168*H168,2)</f>
        <v>0</v>
      </c>
      <c r="BL168" s="16" t="s">
        <v>171</v>
      </c>
      <c r="BM168" s="230" t="s">
        <v>425</v>
      </c>
    </row>
    <row r="169" s="2" customFormat="1" ht="16.5" customHeight="1">
      <c r="A169" s="37"/>
      <c r="B169" s="38"/>
      <c r="C169" s="218" t="s">
        <v>426</v>
      </c>
      <c r="D169" s="218" t="s">
        <v>142</v>
      </c>
      <c r="E169" s="219" t="s">
        <v>426</v>
      </c>
      <c r="F169" s="220" t="s">
        <v>1046</v>
      </c>
      <c r="G169" s="221" t="s">
        <v>239</v>
      </c>
      <c r="H169" s="222">
        <v>193</v>
      </c>
      <c r="I169" s="223"/>
      <c r="J169" s="224">
        <f>ROUND(I169*H169,2)</f>
        <v>0</v>
      </c>
      <c r="K169" s="225"/>
      <c r="L169" s="43"/>
      <c r="M169" s="226" t="s">
        <v>1</v>
      </c>
      <c r="N169" s="227" t="s">
        <v>37</v>
      </c>
      <c r="O169" s="90"/>
      <c r="P169" s="228">
        <f>O169*H169</f>
        <v>0</v>
      </c>
      <c r="Q169" s="228">
        <v>0</v>
      </c>
      <c r="R169" s="228">
        <f>Q169*H169</f>
        <v>0</v>
      </c>
      <c r="S169" s="228">
        <v>0</v>
      </c>
      <c r="T169" s="229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230" t="s">
        <v>171</v>
      </c>
      <c r="AT169" s="230" t="s">
        <v>142</v>
      </c>
      <c r="AU169" s="230" t="s">
        <v>82</v>
      </c>
      <c r="AY169" s="16" t="s">
        <v>139</v>
      </c>
      <c r="BE169" s="231">
        <f>IF(N169="základní",J169,0)</f>
        <v>0</v>
      </c>
      <c r="BF169" s="231">
        <f>IF(N169="snížená",J169,0)</f>
        <v>0</v>
      </c>
      <c r="BG169" s="231">
        <f>IF(N169="zákl. přenesená",J169,0)</f>
        <v>0</v>
      </c>
      <c r="BH169" s="231">
        <f>IF(N169="sníž. přenesená",J169,0)</f>
        <v>0</v>
      </c>
      <c r="BI169" s="231">
        <f>IF(N169="nulová",J169,0)</f>
        <v>0</v>
      </c>
      <c r="BJ169" s="16" t="s">
        <v>80</v>
      </c>
      <c r="BK169" s="231">
        <f>ROUND(I169*H169,2)</f>
        <v>0</v>
      </c>
      <c r="BL169" s="16" t="s">
        <v>171</v>
      </c>
      <c r="BM169" s="230" t="s">
        <v>429</v>
      </c>
    </row>
    <row r="170" s="2" customFormat="1" ht="16.5" customHeight="1">
      <c r="A170" s="37"/>
      <c r="B170" s="38"/>
      <c r="C170" s="218" t="s">
        <v>325</v>
      </c>
      <c r="D170" s="218" t="s">
        <v>142</v>
      </c>
      <c r="E170" s="219" t="s">
        <v>325</v>
      </c>
      <c r="F170" s="220" t="s">
        <v>1047</v>
      </c>
      <c r="G170" s="221" t="s">
        <v>239</v>
      </c>
      <c r="H170" s="222">
        <v>8</v>
      </c>
      <c r="I170" s="223"/>
      <c r="J170" s="224">
        <f>ROUND(I170*H170,2)</f>
        <v>0</v>
      </c>
      <c r="K170" s="225"/>
      <c r="L170" s="43"/>
      <c r="M170" s="226" t="s">
        <v>1</v>
      </c>
      <c r="N170" s="227" t="s">
        <v>37</v>
      </c>
      <c r="O170" s="90"/>
      <c r="P170" s="228">
        <f>O170*H170</f>
        <v>0</v>
      </c>
      <c r="Q170" s="228">
        <v>0</v>
      </c>
      <c r="R170" s="228">
        <f>Q170*H170</f>
        <v>0</v>
      </c>
      <c r="S170" s="228">
        <v>0</v>
      </c>
      <c r="T170" s="229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230" t="s">
        <v>171</v>
      </c>
      <c r="AT170" s="230" t="s">
        <v>142</v>
      </c>
      <c r="AU170" s="230" t="s">
        <v>82</v>
      </c>
      <c r="AY170" s="16" t="s">
        <v>139</v>
      </c>
      <c r="BE170" s="231">
        <f>IF(N170="základní",J170,0)</f>
        <v>0</v>
      </c>
      <c r="BF170" s="231">
        <f>IF(N170="snížená",J170,0)</f>
        <v>0</v>
      </c>
      <c r="BG170" s="231">
        <f>IF(N170="zákl. přenesená",J170,0)</f>
        <v>0</v>
      </c>
      <c r="BH170" s="231">
        <f>IF(N170="sníž. přenesená",J170,0)</f>
        <v>0</v>
      </c>
      <c r="BI170" s="231">
        <f>IF(N170="nulová",J170,0)</f>
        <v>0</v>
      </c>
      <c r="BJ170" s="16" t="s">
        <v>80</v>
      </c>
      <c r="BK170" s="231">
        <f>ROUND(I170*H170,2)</f>
        <v>0</v>
      </c>
      <c r="BL170" s="16" t="s">
        <v>171</v>
      </c>
      <c r="BM170" s="230" t="s">
        <v>433</v>
      </c>
    </row>
    <row r="171" s="2" customFormat="1" ht="16.5" customHeight="1">
      <c r="A171" s="37"/>
      <c r="B171" s="38"/>
      <c r="C171" s="218" t="s">
        <v>435</v>
      </c>
      <c r="D171" s="218" t="s">
        <v>142</v>
      </c>
      <c r="E171" s="219" t="s">
        <v>435</v>
      </c>
      <c r="F171" s="220" t="s">
        <v>1048</v>
      </c>
      <c r="G171" s="221" t="s">
        <v>963</v>
      </c>
      <c r="H171" s="222">
        <v>3</v>
      </c>
      <c r="I171" s="223"/>
      <c r="J171" s="224">
        <f>ROUND(I171*H171,2)</f>
        <v>0</v>
      </c>
      <c r="K171" s="225"/>
      <c r="L171" s="43"/>
      <c r="M171" s="226" t="s">
        <v>1</v>
      </c>
      <c r="N171" s="227" t="s">
        <v>37</v>
      </c>
      <c r="O171" s="90"/>
      <c r="P171" s="228">
        <f>O171*H171</f>
        <v>0</v>
      </c>
      <c r="Q171" s="228">
        <v>0</v>
      </c>
      <c r="R171" s="228">
        <f>Q171*H171</f>
        <v>0</v>
      </c>
      <c r="S171" s="228">
        <v>0</v>
      </c>
      <c r="T171" s="229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230" t="s">
        <v>171</v>
      </c>
      <c r="AT171" s="230" t="s">
        <v>142</v>
      </c>
      <c r="AU171" s="230" t="s">
        <v>82</v>
      </c>
      <c r="AY171" s="16" t="s">
        <v>139</v>
      </c>
      <c r="BE171" s="231">
        <f>IF(N171="základní",J171,0)</f>
        <v>0</v>
      </c>
      <c r="BF171" s="231">
        <f>IF(N171="snížená",J171,0)</f>
        <v>0</v>
      </c>
      <c r="BG171" s="231">
        <f>IF(N171="zákl. přenesená",J171,0)</f>
        <v>0</v>
      </c>
      <c r="BH171" s="231">
        <f>IF(N171="sníž. přenesená",J171,0)</f>
        <v>0</v>
      </c>
      <c r="BI171" s="231">
        <f>IF(N171="nulová",J171,0)</f>
        <v>0</v>
      </c>
      <c r="BJ171" s="16" t="s">
        <v>80</v>
      </c>
      <c r="BK171" s="231">
        <f>ROUND(I171*H171,2)</f>
        <v>0</v>
      </c>
      <c r="BL171" s="16" t="s">
        <v>171</v>
      </c>
      <c r="BM171" s="230" t="s">
        <v>438</v>
      </c>
    </row>
    <row r="172" s="2" customFormat="1" ht="16.5" customHeight="1">
      <c r="A172" s="37"/>
      <c r="B172" s="38"/>
      <c r="C172" s="218" t="s">
        <v>329</v>
      </c>
      <c r="D172" s="218" t="s">
        <v>142</v>
      </c>
      <c r="E172" s="219" t="s">
        <v>329</v>
      </c>
      <c r="F172" s="220" t="s">
        <v>1049</v>
      </c>
      <c r="G172" s="221" t="s">
        <v>963</v>
      </c>
      <c r="H172" s="222">
        <v>24</v>
      </c>
      <c r="I172" s="223"/>
      <c r="J172" s="224">
        <f>ROUND(I172*H172,2)</f>
        <v>0</v>
      </c>
      <c r="K172" s="225"/>
      <c r="L172" s="43"/>
      <c r="M172" s="226" t="s">
        <v>1</v>
      </c>
      <c r="N172" s="227" t="s">
        <v>37</v>
      </c>
      <c r="O172" s="90"/>
      <c r="P172" s="228">
        <f>O172*H172</f>
        <v>0</v>
      </c>
      <c r="Q172" s="228">
        <v>0</v>
      </c>
      <c r="R172" s="228">
        <f>Q172*H172</f>
        <v>0</v>
      </c>
      <c r="S172" s="228">
        <v>0</v>
      </c>
      <c r="T172" s="229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230" t="s">
        <v>171</v>
      </c>
      <c r="AT172" s="230" t="s">
        <v>142</v>
      </c>
      <c r="AU172" s="230" t="s">
        <v>82</v>
      </c>
      <c r="AY172" s="16" t="s">
        <v>139</v>
      </c>
      <c r="BE172" s="231">
        <f>IF(N172="základní",J172,0)</f>
        <v>0</v>
      </c>
      <c r="BF172" s="231">
        <f>IF(N172="snížená",J172,0)</f>
        <v>0</v>
      </c>
      <c r="BG172" s="231">
        <f>IF(N172="zákl. přenesená",J172,0)</f>
        <v>0</v>
      </c>
      <c r="BH172" s="231">
        <f>IF(N172="sníž. přenesená",J172,0)</f>
        <v>0</v>
      </c>
      <c r="BI172" s="231">
        <f>IF(N172="nulová",J172,0)</f>
        <v>0</v>
      </c>
      <c r="BJ172" s="16" t="s">
        <v>80</v>
      </c>
      <c r="BK172" s="231">
        <f>ROUND(I172*H172,2)</f>
        <v>0</v>
      </c>
      <c r="BL172" s="16" t="s">
        <v>171</v>
      </c>
      <c r="BM172" s="230" t="s">
        <v>442</v>
      </c>
    </row>
    <row r="173" s="2" customFormat="1" ht="16.5" customHeight="1">
      <c r="A173" s="37"/>
      <c r="B173" s="38"/>
      <c r="C173" s="218" t="s">
        <v>443</v>
      </c>
      <c r="D173" s="218" t="s">
        <v>142</v>
      </c>
      <c r="E173" s="219" t="s">
        <v>443</v>
      </c>
      <c r="F173" s="220" t="s">
        <v>1050</v>
      </c>
      <c r="G173" s="221" t="s">
        <v>963</v>
      </c>
      <c r="H173" s="222">
        <v>16</v>
      </c>
      <c r="I173" s="223"/>
      <c r="J173" s="224">
        <f>ROUND(I173*H173,2)</f>
        <v>0</v>
      </c>
      <c r="K173" s="225"/>
      <c r="L173" s="43"/>
      <c r="M173" s="226" t="s">
        <v>1</v>
      </c>
      <c r="N173" s="227" t="s">
        <v>37</v>
      </c>
      <c r="O173" s="90"/>
      <c r="P173" s="228">
        <f>O173*H173</f>
        <v>0</v>
      </c>
      <c r="Q173" s="228">
        <v>0</v>
      </c>
      <c r="R173" s="228">
        <f>Q173*H173</f>
        <v>0</v>
      </c>
      <c r="S173" s="228">
        <v>0</v>
      </c>
      <c r="T173" s="229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230" t="s">
        <v>171</v>
      </c>
      <c r="AT173" s="230" t="s">
        <v>142</v>
      </c>
      <c r="AU173" s="230" t="s">
        <v>82</v>
      </c>
      <c r="AY173" s="16" t="s">
        <v>139</v>
      </c>
      <c r="BE173" s="231">
        <f>IF(N173="základní",J173,0)</f>
        <v>0</v>
      </c>
      <c r="BF173" s="231">
        <f>IF(N173="snížená",J173,0)</f>
        <v>0</v>
      </c>
      <c r="BG173" s="231">
        <f>IF(N173="zákl. přenesená",J173,0)</f>
        <v>0</v>
      </c>
      <c r="BH173" s="231">
        <f>IF(N173="sníž. přenesená",J173,0)</f>
        <v>0</v>
      </c>
      <c r="BI173" s="231">
        <f>IF(N173="nulová",J173,0)</f>
        <v>0</v>
      </c>
      <c r="BJ173" s="16" t="s">
        <v>80</v>
      </c>
      <c r="BK173" s="231">
        <f>ROUND(I173*H173,2)</f>
        <v>0</v>
      </c>
      <c r="BL173" s="16" t="s">
        <v>171</v>
      </c>
      <c r="BM173" s="230" t="s">
        <v>446</v>
      </c>
    </row>
    <row r="174" s="2" customFormat="1" ht="16.5" customHeight="1">
      <c r="A174" s="37"/>
      <c r="B174" s="38"/>
      <c r="C174" s="218" t="s">
        <v>334</v>
      </c>
      <c r="D174" s="218" t="s">
        <v>142</v>
      </c>
      <c r="E174" s="219" t="s">
        <v>334</v>
      </c>
      <c r="F174" s="220" t="s">
        <v>1051</v>
      </c>
      <c r="G174" s="221" t="s">
        <v>963</v>
      </c>
      <c r="H174" s="222">
        <v>16</v>
      </c>
      <c r="I174" s="223"/>
      <c r="J174" s="224">
        <f>ROUND(I174*H174,2)</f>
        <v>0</v>
      </c>
      <c r="K174" s="225"/>
      <c r="L174" s="43"/>
      <c r="M174" s="226" t="s">
        <v>1</v>
      </c>
      <c r="N174" s="227" t="s">
        <v>37</v>
      </c>
      <c r="O174" s="90"/>
      <c r="P174" s="228">
        <f>O174*H174</f>
        <v>0</v>
      </c>
      <c r="Q174" s="228">
        <v>0</v>
      </c>
      <c r="R174" s="228">
        <f>Q174*H174</f>
        <v>0</v>
      </c>
      <c r="S174" s="228">
        <v>0</v>
      </c>
      <c r="T174" s="229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230" t="s">
        <v>171</v>
      </c>
      <c r="AT174" s="230" t="s">
        <v>142</v>
      </c>
      <c r="AU174" s="230" t="s">
        <v>82</v>
      </c>
      <c r="AY174" s="16" t="s">
        <v>139</v>
      </c>
      <c r="BE174" s="231">
        <f>IF(N174="základní",J174,0)</f>
        <v>0</v>
      </c>
      <c r="BF174" s="231">
        <f>IF(N174="snížená",J174,0)</f>
        <v>0</v>
      </c>
      <c r="BG174" s="231">
        <f>IF(N174="zákl. přenesená",J174,0)</f>
        <v>0</v>
      </c>
      <c r="BH174" s="231">
        <f>IF(N174="sníž. přenesená",J174,0)</f>
        <v>0</v>
      </c>
      <c r="BI174" s="231">
        <f>IF(N174="nulová",J174,0)</f>
        <v>0</v>
      </c>
      <c r="BJ174" s="16" t="s">
        <v>80</v>
      </c>
      <c r="BK174" s="231">
        <f>ROUND(I174*H174,2)</f>
        <v>0</v>
      </c>
      <c r="BL174" s="16" t="s">
        <v>171</v>
      </c>
      <c r="BM174" s="230" t="s">
        <v>449</v>
      </c>
    </row>
    <row r="175" s="2" customFormat="1" ht="16.5" customHeight="1">
      <c r="A175" s="37"/>
      <c r="B175" s="38"/>
      <c r="C175" s="218" t="s">
        <v>450</v>
      </c>
      <c r="D175" s="218" t="s">
        <v>142</v>
      </c>
      <c r="E175" s="219" t="s">
        <v>450</v>
      </c>
      <c r="F175" s="220" t="s">
        <v>1052</v>
      </c>
      <c r="G175" s="221" t="s">
        <v>963</v>
      </c>
      <c r="H175" s="222">
        <v>16</v>
      </c>
      <c r="I175" s="223"/>
      <c r="J175" s="224">
        <f>ROUND(I175*H175,2)</f>
        <v>0</v>
      </c>
      <c r="K175" s="225"/>
      <c r="L175" s="43"/>
      <c r="M175" s="226" t="s">
        <v>1</v>
      </c>
      <c r="N175" s="227" t="s">
        <v>37</v>
      </c>
      <c r="O175" s="90"/>
      <c r="P175" s="228">
        <f>O175*H175</f>
        <v>0</v>
      </c>
      <c r="Q175" s="228">
        <v>0</v>
      </c>
      <c r="R175" s="228">
        <f>Q175*H175</f>
        <v>0</v>
      </c>
      <c r="S175" s="228">
        <v>0</v>
      </c>
      <c r="T175" s="229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230" t="s">
        <v>171</v>
      </c>
      <c r="AT175" s="230" t="s">
        <v>142</v>
      </c>
      <c r="AU175" s="230" t="s">
        <v>82</v>
      </c>
      <c r="AY175" s="16" t="s">
        <v>139</v>
      </c>
      <c r="BE175" s="231">
        <f>IF(N175="základní",J175,0)</f>
        <v>0</v>
      </c>
      <c r="BF175" s="231">
        <f>IF(N175="snížená",J175,0)</f>
        <v>0</v>
      </c>
      <c r="BG175" s="231">
        <f>IF(N175="zákl. přenesená",J175,0)</f>
        <v>0</v>
      </c>
      <c r="BH175" s="231">
        <f>IF(N175="sníž. přenesená",J175,0)</f>
        <v>0</v>
      </c>
      <c r="BI175" s="231">
        <f>IF(N175="nulová",J175,0)</f>
        <v>0</v>
      </c>
      <c r="BJ175" s="16" t="s">
        <v>80</v>
      </c>
      <c r="BK175" s="231">
        <f>ROUND(I175*H175,2)</f>
        <v>0</v>
      </c>
      <c r="BL175" s="16" t="s">
        <v>171</v>
      </c>
      <c r="BM175" s="230" t="s">
        <v>453</v>
      </c>
    </row>
    <row r="176" s="2" customFormat="1" ht="16.5" customHeight="1">
      <c r="A176" s="37"/>
      <c r="B176" s="38"/>
      <c r="C176" s="218" t="s">
        <v>338</v>
      </c>
      <c r="D176" s="218" t="s">
        <v>142</v>
      </c>
      <c r="E176" s="219" t="s">
        <v>338</v>
      </c>
      <c r="F176" s="220" t="s">
        <v>1053</v>
      </c>
      <c r="G176" s="221" t="s">
        <v>963</v>
      </c>
      <c r="H176" s="222">
        <v>16</v>
      </c>
      <c r="I176" s="223"/>
      <c r="J176" s="224">
        <f>ROUND(I176*H176,2)</f>
        <v>0</v>
      </c>
      <c r="K176" s="225"/>
      <c r="L176" s="43"/>
      <c r="M176" s="226" t="s">
        <v>1</v>
      </c>
      <c r="N176" s="227" t="s">
        <v>37</v>
      </c>
      <c r="O176" s="90"/>
      <c r="P176" s="228">
        <f>O176*H176</f>
        <v>0</v>
      </c>
      <c r="Q176" s="228">
        <v>0</v>
      </c>
      <c r="R176" s="228">
        <f>Q176*H176</f>
        <v>0</v>
      </c>
      <c r="S176" s="228">
        <v>0</v>
      </c>
      <c r="T176" s="229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230" t="s">
        <v>171</v>
      </c>
      <c r="AT176" s="230" t="s">
        <v>142</v>
      </c>
      <c r="AU176" s="230" t="s">
        <v>82</v>
      </c>
      <c r="AY176" s="16" t="s">
        <v>139</v>
      </c>
      <c r="BE176" s="231">
        <f>IF(N176="základní",J176,0)</f>
        <v>0</v>
      </c>
      <c r="BF176" s="231">
        <f>IF(N176="snížená",J176,0)</f>
        <v>0</v>
      </c>
      <c r="BG176" s="231">
        <f>IF(N176="zákl. přenesená",J176,0)</f>
        <v>0</v>
      </c>
      <c r="BH176" s="231">
        <f>IF(N176="sníž. přenesená",J176,0)</f>
        <v>0</v>
      </c>
      <c r="BI176" s="231">
        <f>IF(N176="nulová",J176,0)</f>
        <v>0</v>
      </c>
      <c r="BJ176" s="16" t="s">
        <v>80</v>
      </c>
      <c r="BK176" s="231">
        <f>ROUND(I176*H176,2)</f>
        <v>0</v>
      </c>
      <c r="BL176" s="16" t="s">
        <v>171</v>
      </c>
      <c r="BM176" s="230" t="s">
        <v>456</v>
      </c>
    </row>
    <row r="177" s="2" customFormat="1" ht="16.5" customHeight="1">
      <c r="A177" s="37"/>
      <c r="B177" s="38"/>
      <c r="C177" s="218" t="s">
        <v>457</v>
      </c>
      <c r="D177" s="218" t="s">
        <v>142</v>
      </c>
      <c r="E177" s="219" t="s">
        <v>457</v>
      </c>
      <c r="F177" s="220" t="s">
        <v>1054</v>
      </c>
      <c r="G177" s="221" t="s">
        <v>963</v>
      </c>
      <c r="H177" s="222">
        <v>1</v>
      </c>
      <c r="I177" s="223"/>
      <c r="J177" s="224">
        <f>ROUND(I177*H177,2)</f>
        <v>0</v>
      </c>
      <c r="K177" s="225"/>
      <c r="L177" s="43"/>
      <c r="M177" s="226" t="s">
        <v>1</v>
      </c>
      <c r="N177" s="227" t="s">
        <v>37</v>
      </c>
      <c r="O177" s="90"/>
      <c r="P177" s="228">
        <f>O177*H177</f>
        <v>0</v>
      </c>
      <c r="Q177" s="228">
        <v>0</v>
      </c>
      <c r="R177" s="228">
        <f>Q177*H177</f>
        <v>0</v>
      </c>
      <c r="S177" s="228">
        <v>0</v>
      </c>
      <c r="T177" s="229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230" t="s">
        <v>171</v>
      </c>
      <c r="AT177" s="230" t="s">
        <v>142</v>
      </c>
      <c r="AU177" s="230" t="s">
        <v>82</v>
      </c>
      <c r="AY177" s="16" t="s">
        <v>139</v>
      </c>
      <c r="BE177" s="231">
        <f>IF(N177="základní",J177,0)</f>
        <v>0</v>
      </c>
      <c r="BF177" s="231">
        <f>IF(N177="snížená",J177,0)</f>
        <v>0</v>
      </c>
      <c r="BG177" s="231">
        <f>IF(N177="zákl. přenesená",J177,0)</f>
        <v>0</v>
      </c>
      <c r="BH177" s="231">
        <f>IF(N177="sníž. přenesená",J177,0)</f>
        <v>0</v>
      </c>
      <c r="BI177" s="231">
        <f>IF(N177="nulová",J177,0)</f>
        <v>0</v>
      </c>
      <c r="BJ177" s="16" t="s">
        <v>80</v>
      </c>
      <c r="BK177" s="231">
        <f>ROUND(I177*H177,2)</f>
        <v>0</v>
      </c>
      <c r="BL177" s="16" t="s">
        <v>171</v>
      </c>
      <c r="BM177" s="230" t="s">
        <v>460</v>
      </c>
    </row>
    <row r="178" s="2" customFormat="1" ht="16.5" customHeight="1">
      <c r="A178" s="37"/>
      <c r="B178" s="38"/>
      <c r="C178" s="218" t="s">
        <v>344</v>
      </c>
      <c r="D178" s="218" t="s">
        <v>142</v>
      </c>
      <c r="E178" s="219" t="s">
        <v>344</v>
      </c>
      <c r="F178" s="220" t="s">
        <v>1055</v>
      </c>
      <c r="G178" s="221" t="s">
        <v>963</v>
      </c>
      <c r="H178" s="222">
        <v>1</v>
      </c>
      <c r="I178" s="223"/>
      <c r="J178" s="224">
        <f>ROUND(I178*H178,2)</f>
        <v>0</v>
      </c>
      <c r="K178" s="225"/>
      <c r="L178" s="43"/>
      <c r="M178" s="226" t="s">
        <v>1</v>
      </c>
      <c r="N178" s="227" t="s">
        <v>37</v>
      </c>
      <c r="O178" s="90"/>
      <c r="P178" s="228">
        <f>O178*H178</f>
        <v>0</v>
      </c>
      <c r="Q178" s="228">
        <v>0</v>
      </c>
      <c r="R178" s="228">
        <f>Q178*H178</f>
        <v>0</v>
      </c>
      <c r="S178" s="228">
        <v>0</v>
      </c>
      <c r="T178" s="229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230" t="s">
        <v>171</v>
      </c>
      <c r="AT178" s="230" t="s">
        <v>142</v>
      </c>
      <c r="AU178" s="230" t="s">
        <v>82</v>
      </c>
      <c r="AY178" s="16" t="s">
        <v>139</v>
      </c>
      <c r="BE178" s="231">
        <f>IF(N178="základní",J178,0)</f>
        <v>0</v>
      </c>
      <c r="BF178" s="231">
        <f>IF(N178="snížená",J178,0)</f>
        <v>0</v>
      </c>
      <c r="BG178" s="231">
        <f>IF(N178="zákl. přenesená",J178,0)</f>
        <v>0</v>
      </c>
      <c r="BH178" s="231">
        <f>IF(N178="sníž. přenesená",J178,0)</f>
        <v>0</v>
      </c>
      <c r="BI178" s="231">
        <f>IF(N178="nulová",J178,0)</f>
        <v>0</v>
      </c>
      <c r="BJ178" s="16" t="s">
        <v>80</v>
      </c>
      <c r="BK178" s="231">
        <f>ROUND(I178*H178,2)</f>
        <v>0</v>
      </c>
      <c r="BL178" s="16" t="s">
        <v>171</v>
      </c>
      <c r="BM178" s="230" t="s">
        <v>463</v>
      </c>
    </row>
    <row r="179" s="2" customFormat="1" ht="16.5" customHeight="1">
      <c r="A179" s="37"/>
      <c r="B179" s="38"/>
      <c r="C179" s="218" t="s">
        <v>464</v>
      </c>
      <c r="D179" s="218" t="s">
        <v>142</v>
      </c>
      <c r="E179" s="219" t="s">
        <v>464</v>
      </c>
      <c r="F179" s="220" t="s">
        <v>1056</v>
      </c>
      <c r="G179" s="221" t="s">
        <v>963</v>
      </c>
      <c r="H179" s="222">
        <v>1</v>
      </c>
      <c r="I179" s="223"/>
      <c r="J179" s="224">
        <f>ROUND(I179*H179,2)</f>
        <v>0</v>
      </c>
      <c r="K179" s="225"/>
      <c r="L179" s="43"/>
      <c r="M179" s="226" t="s">
        <v>1</v>
      </c>
      <c r="N179" s="227" t="s">
        <v>37</v>
      </c>
      <c r="O179" s="90"/>
      <c r="P179" s="228">
        <f>O179*H179</f>
        <v>0</v>
      </c>
      <c r="Q179" s="228">
        <v>0</v>
      </c>
      <c r="R179" s="228">
        <f>Q179*H179</f>
        <v>0</v>
      </c>
      <c r="S179" s="228">
        <v>0</v>
      </c>
      <c r="T179" s="229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230" t="s">
        <v>171</v>
      </c>
      <c r="AT179" s="230" t="s">
        <v>142</v>
      </c>
      <c r="AU179" s="230" t="s">
        <v>82</v>
      </c>
      <c r="AY179" s="16" t="s">
        <v>139</v>
      </c>
      <c r="BE179" s="231">
        <f>IF(N179="základní",J179,0)</f>
        <v>0</v>
      </c>
      <c r="BF179" s="231">
        <f>IF(N179="snížená",J179,0)</f>
        <v>0</v>
      </c>
      <c r="BG179" s="231">
        <f>IF(N179="zákl. přenesená",J179,0)</f>
        <v>0</v>
      </c>
      <c r="BH179" s="231">
        <f>IF(N179="sníž. přenesená",J179,0)</f>
        <v>0</v>
      </c>
      <c r="BI179" s="231">
        <f>IF(N179="nulová",J179,0)</f>
        <v>0</v>
      </c>
      <c r="BJ179" s="16" t="s">
        <v>80</v>
      </c>
      <c r="BK179" s="231">
        <f>ROUND(I179*H179,2)</f>
        <v>0</v>
      </c>
      <c r="BL179" s="16" t="s">
        <v>171</v>
      </c>
      <c r="BM179" s="230" t="s">
        <v>467</v>
      </c>
    </row>
    <row r="180" s="2" customFormat="1" ht="16.5" customHeight="1">
      <c r="A180" s="37"/>
      <c r="B180" s="38"/>
      <c r="C180" s="218" t="s">
        <v>347</v>
      </c>
      <c r="D180" s="218" t="s">
        <v>142</v>
      </c>
      <c r="E180" s="219" t="s">
        <v>347</v>
      </c>
      <c r="F180" s="220" t="s">
        <v>1057</v>
      </c>
      <c r="G180" s="221" t="s">
        <v>963</v>
      </c>
      <c r="H180" s="222">
        <v>1</v>
      </c>
      <c r="I180" s="223"/>
      <c r="J180" s="224">
        <f>ROUND(I180*H180,2)</f>
        <v>0</v>
      </c>
      <c r="K180" s="225"/>
      <c r="L180" s="43"/>
      <c r="M180" s="226" t="s">
        <v>1</v>
      </c>
      <c r="N180" s="227" t="s">
        <v>37</v>
      </c>
      <c r="O180" s="90"/>
      <c r="P180" s="228">
        <f>O180*H180</f>
        <v>0</v>
      </c>
      <c r="Q180" s="228">
        <v>0</v>
      </c>
      <c r="R180" s="228">
        <f>Q180*H180</f>
        <v>0</v>
      </c>
      <c r="S180" s="228">
        <v>0</v>
      </c>
      <c r="T180" s="229">
        <f>S180*H180</f>
        <v>0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230" t="s">
        <v>171</v>
      </c>
      <c r="AT180" s="230" t="s">
        <v>142</v>
      </c>
      <c r="AU180" s="230" t="s">
        <v>82</v>
      </c>
      <c r="AY180" s="16" t="s">
        <v>139</v>
      </c>
      <c r="BE180" s="231">
        <f>IF(N180="základní",J180,0)</f>
        <v>0</v>
      </c>
      <c r="BF180" s="231">
        <f>IF(N180="snížená",J180,0)</f>
        <v>0</v>
      </c>
      <c r="BG180" s="231">
        <f>IF(N180="zákl. přenesená",J180,0)</f>
        <v>0</v>
      </c>
      <c r="BH180" s="231">
        <f>IF(N180="sníž. přenesená",J180,0)</f>
        <v>0</v>
      </c>
      <c r="BI180" s="231">
        <f>IF(N180="nulová",J180,0)</f>
        <v>0</v>
      </c>
      <c r="BJ180" s="16" t="s">
        <v>80</v>
      </c>
      <c r="BK180" s="231">
        <f>ROUND(I180*H180,2)</f>
        <v>0</v>
      </c>
      <c r="BL180" s="16" t="s">
        <v>171</v>
      </c>
      <c r="BM180" s="230" t="s">
        <v>470</v>
      </c>
    </row>
    <row r="181" s="2" customFormat="1" ht="16.5" customHeight="1">
      <c r="A181" s="37"/>
      <c r="B181" s="38"/>
      <c r="C181" s="218" t="s">
        <v>471</v>
      </c>
      <c r="D181" s="218" t="s">
        <v>142</v>
      </c>
      <c r="E181" s="219" t="s">
        <v>471</v>
      </c>
      <c r="F181" s="220" t="s">
        <v>1058</v>
      </c>
      <c r="G181" s="221" t="s">
        <v>963</v>
      </c>
      <c r="H181" s="222">
        <v>7</v>
      </c>
      <c r="I181" s="223"/>
      <c r="J181" s="224">
        <f>ROUND(I181*H181,2)</f>
        <v>0</v>
      </c>
      <c r="K181" s="225"/>
      <c r="L181" s="43"/>
      <c r="M181" s="226" t="s">
        <v>1</v>
      </c>
      <c r="N181" s="227" t="s">
        <v>37</v>
      </c>
      <c r="O181" s="90"/>
      <c r="P181" s="228">
        <f>O181*H181</f>
        <v>0</v>
      </c>
      <c r="Q181" s="228">
        <v>0</v>
      </c>
      <c r="R181" s="228">
        <f>Q181*H181</f>
        <v>0</v>
      </c>
      <c r="S181" s="228">
        <v>0</v>
      </c>
      <c r="T181" s="229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230" t="s">
        <v>171</v>
      </c>
      <c r="AT181" s="230" t="s">
        <v>142</v>
      </c>
      <c r="AU181" s="230" t="s">
        <v>82</v>
      </c>
      <c r="AY181" s="16" t="s">
        <v>139</v>
      </c>
      <c r="BE181" s="231">
        <f>IF(N181="základní",J181,0)</f>
        <v>0</v>
      </c>
      <c r="BF181" s="231">
        <f>IF(N181="snížená",J181,0)</f>
        <v>0</v>
      </c>
      <c r="BG181" s="231">
        <f>IF(N181="zákl. přenesená",J181,0)</f>
        <v>0</v>
      </c>
      <c r="BH181" s="231">
        <f>IF(N181="sníž. přenesená",J181,0)</f>
        <v>0</v>
      </c>
      <c r="BI181" s="231">
        <f>IF(N181="nulová",J181,0)</f>
        <v>0</v>
      </c>
      <c r="BJ181" s="16" t="s">
        <v>80</v>
      </c>
      <c r="BK181" s="231">
        <f>ROUND(I181*H181,2)</f>
        <v>0</v>
      </c>
      <c r="BL181" s="16" t="s">
        <v>171</v>
      </c>
      <c r="BM181" s="230" t="s">
        <v>474</v>
      </c>
    </row>
    <row r="182" s="2" customFormat="1" ht="16.5" customHeight="1">
      <c r="A182" s="37"/>
      <c r="B182" s="38"/>
      <c r="C182" s="218" t="s">
        <v>351</v>
      </c>
      <c r="D182" s="218" t="s">
        <v>142</v>
      </c>
      <c r="E182" s="219" t="s">
        <v>351</v>
      </c>
      <c r="F182" s="220" t="s">
        <v>1059</v>
      </c>
      <c r="G182" s="221" t="s">
        <v>963</v>
      </c>
      <c r="H182" s="222">
        <v>7</v>
      </c>
      <c r="I182" s="223"/>
      <c r="J182" s="224">
        <f>ROUND(I182*H182,2)</f>
        <v>0</v>
      </c>
      <c r="K182" s="225"/>
      <c r="L182" s="43"/>
      <c r="M182" s="226" t="s">
        <v>1</v>
      </c>
      <c r="N182" s="227" t="s">
        <v>37</v>
      </c>
      <c r="O182" s="90"/>
      <c r="P182" s="228">
        <f>O182*H182</f>
        <v>0</v>
      </c>
      <c r="Q182" s="228">
        <v>0</v>
      </c>
      <c r="R182" s="228">
        <f>Q182*H182</f>
        <v>0</v>
      </c>
      <c r="S182" s="228">
        <v>0</v>
      </c>
      <c r="T182" s="229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230" t="s">
        <v>171</v>
      </c>
      <c r="AT182" s="230" t="s">
        <v>142</v>
      </c>
      <c r="AU182" s="230" t="s">
        <v>82</v>
      </c>
      <c r="AY182" s="16" t="s">
        <v>139</v>
      </c>
      <c r="BE182" s="231">
        <f>IF(N182="základní",J182,0)</f>
        <v>0</v>
      </c>
      <c r="BF182" s="231">
        <f>IF(N182="snížená",J182,0)</f>
        <v>0</v>
      </c>
      <c r="BG182" s="231">
        <f>IF(N182="zákl. přenesená",J182,0)</f>
        <v>0</v>
      </c>
      <c r="BH182" s="231">
        <f>IF(N182="sníž. přenesená",J182,0)</f>
        <v>0</v>
      </c>
      <c r="BI182" s="231">
        <f>IF(N182="nulová",J182,0)</f>
        <v>0</v>
      </c>
      <c r="BJ182" s="16" t="s">
        <v>80</v>
      </c>
      <c r="BK182" s="231">
        <f>ROUND(I182*H182,2)</f>
        <v>0</v>
      </c>
      <c r="BL182" s="16" t="s">
        <v>171</v>
      </c>
      <c r="BM182" s="230" t="s">
        <v>477</v>
      </c>
    </row>
    <row r="183" s="2" customFormat="1" ht="16.5" customHeight="1">
      <c r="A183" s="37"/>
      <c r="B183" s="38"/>
      <c r="C183" s="218" t="s">
        <v>478</v>
      </c>
      <c r="D183" s="218" t="s">
        <v>142</v>
      </c>
      <c r="E183" s="219" t="s">
        <v>478</v>
      </c>
      <c r="F183" s="220" t="s">
        <v>1060</v>
      </c>
      <c r="G183" s="221" t="s">
        <v>963</v>
      </c>
      <c r="H183" s="222">
        <v>7</v>
      </c>
      <c r="I183" s="223"/>
      <c r="J183" s="224">
        <f>ROUND(I183*H183,2)</f>
        <v>0</v>
      </c>
      <c r="K183" s="225"/>
      <c r="L183" s="43"/>
      <c r="M183" s="226" t="s">
        <v>1</v>
      </c>
      <c r="N183" s="227" t="s">
        <v>37</v>
      </c>
      <c r="O183" s="90"/>
      <c r="P183" s="228">
        <f>O183*H183</f>
        <v>0</v>
      </c>
      <c r="Q183" s="228">
        <v>0</v>
      </c>
      <c r="R183" s="228">
        <f>Q183*H183</f>
        <v>0</v>
      </c>
      <c r="S183" s="228">
        <v>0</v>
      </c>
      <c r="T183" s="229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230" t="s">
        <v>171</v>
      </c>
      <c r="AT183" s="230" t="s">
        <v>142</v>
      </c>
      <c r="AU183" s="230" t="s">
        <v>82</v>
      </c>
      <c r="AY183" s="16" t="s">
        <v>139</v>
      </c>
      <c r="BE183" s="231">
        <f>IF(N183="základní",J183,0)</f>
        <v>0</v>
      </c>
      <c r="BF183" s="231">
        <f>IF(N183="snížená",J183,0)</f>
        <v>0</v>
      </c>
      <c r="BG183" s="231">
        <f>IF(N183="zákl. přenesená",J183,0)</f>
        <v>0</v>
      </c>
      <c r="BH183" s="231">
        <f>IF(N183="sníž. přenesená",J183,0)</f>
        <v>0</v>
      </c>
      <c r="BI183" s="231">
        <f>IF(N183="nulová",J183,0)</f>
        <v>0</v>
      </c>
      <c r="BJ183" s="16" t="s">
        <v>80</v>
      </c>
      <c r="BK183" s="231">
        <f>ROUND(I183*H183,2)</f>
        <v>0</v>
      </c>
      <c r="BL183" s="16" t="s">
        <v>171</v>
      </c>
      <c r="BM183" s="230" t="s">
        <v>481</v>
      </c>
    </row>
    <row r="184" s="2" customFormat="1" ht="16.5" customHeight="1">
      <c r="A184" s="37"/>
      <c r="B184" s="38"/>
      <c r="C184" s="218" t="s">
        <v>365</v>
      </c>
      <c r="D184" s="218" t="s">
        <v>142</v>
      </c>
      <c r="E184" s="219" t="s">
        <v>365</v>
      </c>
      <c r="F184" s="220" t="s">
        <v>1061</v>
      </c>
      <c r="G184" s="221" t="s">
        <v>963</v>
      </c>
      <c r="H184" s="222">
        <v>7</v>
      </c>
      <c r="I184" s="223"/>
      <c r="J184" s="224">
        <f>ROUND(I184*H184,2)</f>
        <v>0</v>
      </c>
      <c r="K184" s="225"/>
      <c r="L184" s="43"/>
      <c r="M184" s="226" t="s">
        <v>1</v>
      </c>
      <c r="N184" s="227" t="s">
        <v>37</v>
      </c>
      <c r="O184" s="90"/>
      <c r="P184" s="228">
        <f>O184*H184</f>
        <v>0</v>
      </c>
      <c r="Q184" s="228">
        <v>0</v>
      </c>
      <c r="R184" s="228">
        <f>Q184*H184</f>
        <v>0</v>
      </c>
      <c r="S184" s="228">
        <v>0</v>
      </c>
      <c r="T184" s="229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230" t="s">
        <v>171</v>
      </c>
      <c r="AT184" s="230" t="s">
        <v>142</v>
      </c>
      <c r="AU184" s="230" t="s">
        <v>82</v>
      </c>
      <c r="AY184" s="16" t="s">
        <v>139</v>
      </c>
      <c r="BE184" s="231">
        <f>IF(N184="základní",J184,0)</f>
        <v>0</v>
      </c>
      <c r="BF184" s="231">
        <f>IF(N184="snížená",J184,0)</f>
        <v>0</v>
      </c>
      <c r="BG184" s="231">
        <f>IF(N184="zákl. přenesená",J184,0)</f>
        <v>0</v>
      </c>
      <c r="BH184" s="231">
        <f>IF(N184="sníž. přenesená",J184,0)</f>
        <v>0</v>
      </c>
      <c r="BI184" s="231">
        <f>IF(N184="nulová",J184,0)</f>
        <v>0</v>
      </c>
      <c r="BJ184" s="16" t="s">
        <v>80</v>
      </c>
      <c r="BK184" s="231">
        <f>ROUND(I184*H184,2)</f>
        <v>0</v>
      </c>
      <c r="BL184" s="16" t="s">
        <v>171</v>
      </c>
      <c r="BM184" s="230" t="s">
        <v>484</v>
      </c>
    </row>
    <row r="185" s="2" customFormat="1" ht="16.5" customHeight="1">
      <c r="A185" s="37"/>
      <c r="B185" s="38"/>
      <c r="C185" s="218" t="s">
        <v>485</v>
      </c>
      <c r="D185" s="218" t="s">
        <v>142</v>
      </c>
      <c r="E185" s="219" t="s">
        <v>485</v>
      </c>
      <c r="F185" s="220" t="s">
        <v>1062</v>
      </c>
      <c r="G185" s="221" t="s">
        <v>963</v>
      </c>
      <c r="H185" s="222">
        <v>24</v>
      </c>
      <c r="I185" s="223"/>
      <c r="J185" s="224">
        <f>ROUND(I185*H185,2)</f>
        <v>0</v>
      </c>
      <c r="K185" s="225"/>
      <c r="L185" s="43"/>
      <c r="M185" s="226" t="s">
        <v>1</v>
      </c>
      <c r="N185" s="227" t="s">
        <v>37</v>
      </c>
      <c r="O185" s="90"/>
      <c r="P185" s="228">
        <f>O185*H185</f>
        <v>0</v>
      </c>
      <c r="Q185" s="228">
        <v>0</v>
      </c>
      <c r="R185" s="228">
        <f>Q185*H185</f>
        <v>0</v>
      </c>
      <c r="S185" s="228">
        <v>0</v>
      </c>
      <c r="T185" s="229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230" t="s">
        <v>171</v>
      </c>
      <c r="AT185" s="230" t="s">
        <v>142</v>
      </c>
      <c r="AU185" s="230" t="s">
        <v>82</v>
      </c>
      <c r="AY185" s="16" t="s">
        <v>139</v>
      </c>
      <c r="BE185" s="231">
        <f>IF(N185="základní",J185,0)</f>
        <v>0</v>
      </c>
      <c r="BF185" s="231">
        <f>IF(N185="snížená",J185,0)</f>
        <v>0</v>
      </c>
      <c r="BG185" s="231">
        <f>IF(N185="zákl. přenesená",J185,0)</f>
        <v>0</v>
      </c>
      <c r="BH185" s="231">
        <f>IF(N185="sníž. přenesená",J185,0)</f>
        <v>0</v>
      </c>
      <c r="BI185" s="231">
        <f>IF(N185="nulová",J185,0)</f>
        <v>0</v>
      </c>
      <c r="BJ185" s="16" t="s">
        <v>80</v>
      </c>
      <c r="BK185" s="231">
        <f>ROUND(I185*H185,2)</f>
        <v>0</v>
      </c>
      <c r="BL185" s="16" t="s">
        <v>171</v>
      </c>
      <c r="BM185" s="230" t="s">
        <v>488</v>
      </c>
    </row>
    <row r="186" s="2" customFormat="1" ht="16.5" customHeight="1">
      <c r="A186" s="37"/>
      <c r="B186" s="38"/>
      <c r="C186" s="218" t="s">
        <v>369</v>
      </c>
      <c r="D186" s="218" t="s">
        <v>142</v>
      </c>
      <c r="E186" s="219" t="s">
        <v>369</v>
      </c>
      <c r="F186" s="220" t="s">
        <v>1063</v>
      </c>
      <c r="G186" s="221" t="s">
        <v>239</v>
      </c>
      <c r="H186" s="222">
        <v>193</v>
      </c>
      <c r="I186" s="223"/>
      <c r="J186" s="224">
        <f>ROUND(I186*H186,2)</f>
        <v>0</v>
      </c>
      <c r="K186" s="225"/>
      <c r="L186" s="43"/>
      <c r="M186" s="226" t="s">
        <v>1</v>
      </c>
      <c r="N186" s="227" t="s">
        <v>37</v>
      </c>
      <c r="O186" s="90"/>
      <c r="P186" s="228">
        <f>O186*H186</f>
        <v>0</v>
      </c>
      <c r="Q186" s="228">
        <v>0</v>
      </c>
      <c r="R186" s="228">
        <f>Q186*H186</f>
        <v>0</v>
      </c>
      <c r="S186" s="228">
        <v>0</v>
      </c>
      <c r="T186" s="229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230" t="s">
        <v>171</v>
      </c>
      <c r="AT186" s="230" t="s">
        <v>142</v>
      </c>
      <c r="AU186" s="230" t="s">
        <v>82</v>
      </c>
      <c r="AY186" s="16" t="s">
        <v>139</v>
      </c>
      <c r="BE186" s="231">
        <f>IF(N186="základní",J186,0)</f>
        <v>0</v>
      </c>
      <c r="BF186" s="231">
        <f>IF(N186="snížená",J186,0)</f>
        <v>0</v>
      </c>
      <c r="BG186" s="231">
        <f>IF(N186="zákl. přenesená",J186,0)</f>
        <v>0</v>
      </c>
      <c r="BH186" s="231">
        <f>IF(N186="sníž. přenesená",J186,0)</f>
        <v>0</v>
      </c>
      <c r="BI186" s="231">
        <f>IF(N186="nulová",J186,0)</f>
        <v>0</v>
      </c>
      <c r="BJ186" s="16" t="s">
        <v>80</v>
      </c>
      <c r="BK186" s="231">
        <f>ROUND(I186*H186,2)</f>
        <v>0</v>
      </c>
      <c r="BL186" s="16" t="s">
        <v>171</v>
      </c>
      <c r="BM186" s="230" t="s">
        <v>491</v>
      </c>
    </row>
    <row r="187" s="2" customFormat="1" ht="21.75" customHeight="1">
      <c r="A187" s="37"/>
      <c r="B187" s="38"/>
      <c r="C187" s="218" t="s">
        <v>493</v>
      </c>
      <c r="D187" s="218" t="s">
        <v>142</v>
      </c>
      <c r="E187" s="219" t="s">
        <v>493</v>
      </c>
      <c r="F187" s="220" t="s">
        <v>1064</v>
      </c>
      <c r="G187" s="221" t="s">
        <v>963</v>
      </c>
      <c r="H187" s="222">
        <v>144</v>
      </c>
      <c r="I187" s="223"/>
      <c r="J187" s="224">
        <f>ROUND(I187*H187,2)</f>
        <v>0</v>
      </c>
      <c r="K187" s="225"/>
      <c r="L187" s="43"/>
      <c r="M187" s="226" t="s">
        <v>1</v>
      </c>
      <c r="N187" s="227" t="s">
        <v>37</v>
      </c>
      <c r="O187" s="90"/>
      <c r="P187" s="228">
        <f>O187*H187</f>
        <v>0</v>
      </c>
      <c r="Q187" s="228">
        <v>0</v>
      </c>
      <c r="R187" s="228">
        <f>Q187*H187</f>
        <v>0</v>
      </c>
      <c r="S187" s="228">
        <v>0</v>
      </c>
      <c r="T187" s="229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230" t="s">
        <v>171</v>
      </c>
      <c r="AT187" s="230" t="s">
        <v>142</v>
      </c>
      <c r="AU187" s="230" t="s">
        <v>82</v>
      </c>
      <c r="AY187" s="16" t="s">
        <v>139</v>
      </c>
      <c r="BE187" s="231">
        <f>IF(N187="základní",J187,0)</f>
        <v>0</v>
      </c>
      <c r="BF187" s="231">
        <f>IF(N187="snížená",J187,0)</f>
        <v>0</v>
      </c>
      <c r="BG187" s="231">
        <f>IF(N187="zákl. přenesená",J187,0)</f>
        <v>0</v>
      </c>
      <c r="BH187" s="231">
        <f>IF(N187="sníž. přenesená",J187,0)</f>
        <v>0</v>
      </c>
      <c r="BI187" s="231">
        <f>IF(N187="nulová",J187,0)</f>
        <v>0</v>
      </c>
      <c r="BJ187" s="16" t="s">
        <v>80</v>
      </c>
      <c r="BK187" s="231">
        <f>ROUND(I187*H187,2)</f>
        <v>0</v>
      </c>
      <c r="BL187" s="16" t="s">
        <v>171</v>
      </c>
      <c r="BM187" s="230" t="s">
        <v>496</v>
      </c>
    </row>
    <row r="188" s="2" customFormat="1" ht="16.5" customHeight="1">
      <c r="A188" s="37"/>
      <c r="B188" s="38"/>
      <c r="C188" s="218" t="s">
        <v>372</v>
      </c>
      <c r="D188" s="218" t="s">
        <v>142</v>
      </c>
      <c r="E188" s="219" t="s">
        <v>372</v>
      </c>
      <c r="F188" s="220" t="s">
        <v>1065</v>
      </c>
      <c r="G188" s="221" t="s">
        <v>963</v>
      </c>
      <c r="H188" s="222">
        <v>49</v>
      </c>
      <c r="I188" s="223"/>
      <c r="J188" s="224">
        <f>ROUND(I188*H188,2)</f>
        <v>0</v>
      </c>
      <c r="K188" s="225"/>
      <c r="L188" s="43"/>
      <c r="M188" s="226" t="s">
        <v>1</v>
      </c>
      <c r="N188" s="227" t="s">
        <v>37</v>
      </c>
      <c r="O188" s="90"/>
      <c r="P188" s="228">
        <f>O188*H188</f>
        <v>0</v>
      </c>
      <c r="Q188" s="228">
        <v>0</v>
      </c>
      <c r="R188" s="228">
        <f>Q188*H188</f>
        <v>0</v>
      </c>
      <c r="S188" s="228">
        <v>0</v>
      </c>
      <c r="T188" s="229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230" t="s">
        <v>171</v>
      </c>
      <c r="AT188" s="230" t="s">
        <v>142</v>
      </c>
      <c r="AU188" s="230" t="s">
        <v>82</v>
      </c>
      <c r="AY188" s="16" t="s">
        <v>139</v>
      </c>
      <c r="BE188" s="231">
        <f>IF(N188="základní",J188,0)</f>
        <v>0</v>
      </c>
      <c r="BF188" s="231">
        <f>IF(N188="snížená",J188,0)</f>
        <v>0</v>
      </c>
      <c r="BG188" s="231">
        <f>IF(N188="zákl. přenesená",J188,0)</f>
        <v>0</v>
      </c>
      <c r="BH188" s="231">
        <f>IF(N188="sníž. přenesená",J188,0)</f>
        <v>0</v>
      </c>
      <c r="BI188" s="231">
        <f>IF(N188="nulová",J188,0)</f>
        <v>0</v>
      </c>
      <c r="BJ188" s="16" t="s">
        <v>80</v>
      </c>
      <c r="BK188" s="231">
        <f>ROUND(I188*H188,2)</f>
        <v>0</v>
      </c>
      <c r="BL188" s="16" t="s">
        <v>171</v>
      </c>
      <c r="BM188" s="230" t="s">
        <v>499</v>
      </c>
    </row>
    <row r="189" s="2" customFormat="1" ht="16.5" customHeight="1">
      <c r="A189" s="37"/>
      <c r="B189" s="38"/>
      <c r="C189" s="218" t="s">
        <v>500</v>
      </c>
      <c r="D189" s="218" t="s">
        <v>142</v>
      </c>
      <c r="E189" s="219" t="s">
        <v>500</v>
      </c>
      <c r="F189" s="220" t="s">
        <v>1066</v>
      </c>
      <c r="G189" s="221" t="s">
        <v>963</v>
      </c>
      <c r="H189" s="222">
        <v>196</v>
      </c>
      <c r="I189" s="223"/>
      <c r="J189" s="224">
        <f>ROUND(I189*H189,2)</f>
        <v>0</v>
      </c>
      <c r="K189" s="225"/>
      <c r="L189" s="43"/>
      <c r="M189" s="226" t="s">
        <v>1</v>
      </c>
      <c r="N189" s="227" t="s">
        <v>37</v>
      </c>
      <c r="O189" s="90"/>
      <c r="P189" s="228">
        <f>O189*H189</f>
        <v>0</v>
      </c>
      <c r="Q189" s="228">
        <v>0</v>
      </c>
      <c r="R189" s="228">
        <f>Q189*H189</f>
        <v>0</v>
      </c>
      <c r="S189" s="228">
        <v>0</v>
      </c>
      <c r="T189" s="229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230" t="s">
        <v>171</v>
      </c>
      <c r="AT189" s="230" t="s">
        <v>142</v>
      </c>
      <c r="AU189" s="230" t="s">
        <v>82</v>
      </c>
      <c r="AY189" s="16" t="s">
        <v>139</v>
      </c>
      <c r="BE189" s="231">
        <f>IF(N189="základní",J189,0)</f>
        <v>0</v>
      </c>
      <c r="BF189" s="231">
        <f>IF(N189="snížená",J189,0)</f>
        <v>0</v>
      </c>
      <c r="BG189" s="231">
        <f>IF(N189="zákl. přenesená",J189,0)</f>
        <v>0</v>
      </c>
      <c r="BH189" s="231">
        <f>IF(N189="sníž. přenesená",J189,0)</f>
        <v>0</v>
      </c>
      <c r="BI189" s="231">
        <f>IF(N189="nulová",J189,0)</f>
        <v>0</v>
      </c>
      <c r="BJ189" s="16" t="s">
        <v>80</v>
      </c>
      <c r="BK189" s="231">
        <f>ROUND(I189*H189,2)</f>
        <v>0</v>
      </c>
      <c r="BL189" s="16" t="s">
        <v>171</v>
      </c>
      <c r="BM189" s="230" t="s">
        <v>503</v>
      </c>
    </row>
    <row r="190" s="2" customFormat="1" ht="16.5" customHeight="1">
      <c r="A190" s="37"/>
      <c r="B190" s="38"/>
      <c r="C190" s="218" t="s">
        <v>377</v>
      </c>
      <c r="D190" s="218" t="s">
        <v>142</v>
      </c>
      <c r="E190" s="219" t="s">
        <v>377</v>
      </c>
      <c r="F190" s="220" t="s">
        <v>1067</v>
      </c>
      <c r="G190" s="221" t="s">
        <v>239</v>
      </c>
      <c r="H190" s="222">
        <v>678</v>
      </c>
      <c r="I190" s="223"/>
      <c r="J190" s="224">
        <f>ROUND(I190*H190,2)</f>
        <v>0</v>
      </c>
      <c r="K190" s="225"/>
      <c r="L190" s="43"/>
      <c r="M190" s="226" t="s">
        <v>1</v>
      </c>
      <c r="N190" s="227" t="s">
        <v>37</v>
      </c>
      <c r="O190" s="90"/>
      <c r="P190" s="228">
        <f>O190*H190</f>
        <v>0</v>
      </c>
      <c r="Q190" s="228">
        <v>0</v>
      </c>
      <c r="R190" s="228">
        <f>Q190*H190</f>
        <v>0</v>
      </c>
      <c r="S190" s="228">
        <v>0</v>
      </c>
      <c r="T190" s="229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230" t="s">
        <v>171</v>
      </c>
      <c r="AT190" s="230" t="s">
        <v>142</v>
      </c>
      <c r="AU190" s="230" t="s">
        <v>82</v>
      </c>
      <c r="AY190" s="16" t="s">
        <v>139</v>
      </c>
      <c r="BE190" s="231">
        <f>IF(N190="základní",J190,0)</f>
        <v>0</v>
      </c>
      <c r="BF190" s="231">
        <f>IF(N190="snížená",J190,0)</f>
        <v>0</v>
      </c>
      <c r="BG190" s="231">
        <f>IF(N190="zákl. přenesená",J190,0)</f>
        <v>0</v>
      </c>
      <c r="BH190" s="231">
        <f>IF(N190="sníž. přenesená",J190,0)</f>
        <v>0</v>
      </c>
      <c r="BI190" s="231">
        <f>IF(N190="nulová",J190,0)</f>
        <v>0</v>
      </c>
      <c r="BJ190" s="16" t="s">
        <v>80</v>
      </c>
      <c r="BK190" s="231">
        <f>ROUND(I190*H190,2)</f>
        <v>0</v>
      </c>
      <c r="BL190" s="16" t="s">
        <v>171</v>
      </c>
      <c r="BM190" s="230" t="s">
        <v>506</v>
      </c>
    </row>
    <row r="191" s="2" customFormat="1" ht="16.5" customHeight="1">
      <c r="A191" s="37"/>
      <c r="B191" s="38"/>
      <c r="C191" s="218" t="s">
        <v>507</v>
      </c>
      <c r="D191" s="218" t="s">
        <v>142</v>
      </c>
      <c r="E191" s="219" t="s">
        <v>507</v>
      </c>
      <c r="F191" s="220" t="s">
        <v>1068</v>
      </c>
      <c r="G191" s="221" t="s">
        <v>239</v>
      </c>
      <c r="H191" s="222">
        <v>102</v>
      </c>
      <c r="I191" s="223"/>
      <c r="J191" s="224">
        <f>ROUND(I191*H191,2)</f>
        <v>0</v>
      </c>
      <c r="K191" s="225"/>
      <c r="L191" s="43"/>
      <c r="M191" s="226" t="s">
        <v>1</v>
      </c>
      <c r="N191" s="227" t="s">
        <v>37</v>
      </c>
      <c r="O191" s="90"/>
      <c r="P191" s="228">
        <f>O191*H191</f>
        <v>0</v>
      </c>
      <c r="Q191" s="228">
        <v>0</v>
      </c>
      <c r="R191" s="228">
        <f>Q191*H191</f>
        <v>0</v>
      </c>
      <c r="S191" s="228">
        <v>0</v>
      </c>
      <c r="T191" s="229">
        <f>S191*H191</f>
        <v>0</v>
      </c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230" t="s">
        <v>171</v>
      </c>
      <c r="AT191" s="230" t="s">
        <v>142</v>
      </c>
      <c r="AU191" s="230" t="s">
        <v>82</v>
      </c>
      <c r="AY191" s="16" t="s">
        <v>139</v>
      </c>
      <c r="BE191" s="231">
        <f>IF(N191="základní",J191,0)</f>
        <v>0</v>
      </c>
      <c r="BF191" s="231">
        <f>IF(N191="snížená",J191,0)</f>
        <v>0</v>
      </c>
      <c r="BG191" s="231">
        <f>IF(N191="zákl. přenesená",J191,0)</f>
        <v>0</v>
      </c>
      <c r="BH191" s="231">
        <f>IF(N191="sníž. přenesená",J191,0)</f>
        <v>0</v>
      </c>
      <c r="BI191" s="231">
        <f>IF(N191="nulová",J191,0)</f>
        <v>0</v>
      </c>
      <c r="BJ191" s="16" t="s">
        <v>80</v>
      </c>
      <c r="BK191" s="231">
        <f>ROUND(I191*H191,2)</f>
        <v>0</v>
      </c>
      <c r="BL191" s="16" t="s">
        <v>171</v>
      </c>
      <c r="BM191" s="230" t="s">
        <v>510</v>
      </c>
    </row>
    <row r="192" s="2" customFormat="1" ht="16.5" customHeight="1">
      <c r="A192" s="37"/>
      <c r="B192" s="38"/>
      <c r="C192" s="218" t="s">
        <v>380</v>
      </c>
      <c r="D192" s="218" t="s">
        <v>142</v>
      </c>
      <c r="E192" s="219" t="s">
        <v>380</v>
      </c>
      <c r="F192" s="220" t="s">
        <v>1069</v>
      </c>
      <c r="G192" s="221" t="s">
        <v>239</v>
      </c>
      <c r="H192" s="222">
        <v>320</v>
      </c>
      <c r="I192" s="223"/>
      <c r="J192" s="224">
        <f>ROUND(I192*H192,2)</f>
        <v>0</v>
      </c>
      <c r="K192" s="225"/>
      <c r="L192" s="43"/>
      <c r="M192" s="226" t="s">
        <v>1</v>
      </c>
      <c r="N192" s="227" t="s">
        <v>37</v>
      </c>
      <c r="O192" s="90"/>
      <c r="P192" s="228">
        <f>O192*H192</f>
        <v>0</v>
      </c>
      <c r="Q192" s="228">
        <v>0</v>
      </c>
      <c r="R192" s="228">
        <f>Q192*H192</f>
        <v>0</v>
      </c>
      <c r="S192" s="228">
        <v>0</v>
      </c>
      <c r="T192" s="229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230" t="s">
        <v>171</v>
      </c>
      <c r="AT192" s="230" t="s">
        <v>142</v>
      </c>
      <c r="AU192" s="230" t="s">
        <v>82</v>
      </c>
      <c r="AY192" s="16" t="s">
        <v>139</v>
      </c>
      <c r="BE192" s="231">
        <f>IF(N192="základní",J192,0)</f>
        <v>0</v>
      </c>
      <c r="BF192" s="231">
        <f>IF(N192="snížená",J192,0)</f>
        <v>0</v>
      </c>
      <c r="BG192" s="231">
        <f>IF(N192="zákl. přenesená",J192,0)</f>
        <v>0</v>
      </c>
      <c r="BH192" s="231">
        <f>IF(N192="sníž. přenesená",J192,0)</f>
        <v>0</v>
      </c>
      <c r="BI192" s="231">
        <f>IF(N192="nulová",J192,0)</f>
        <v>0</v>
      </c>
      <c r="BJ192" s="16" t="s">
        <v>80</v>
      </c>
      <c r="BK192" s="231">
        <f>ROUND(I192*H192,2)</f>
        <v>0</v>
      </c>
      <c r="BL192" s="16" t="s">
        <v>171</v>
      </c>
      <c r="BM192" s="230" t="s">
        <v>513</v>
      </c>
    </row>
    <row r="193" s="2" customFormat="1" ht="16.5" customHeight="1">
      <c r="A193" s="37"/>
      <c r="B193" s="38"/>
      <c r="C193" s="218" t="s">
        <v>514</v>
      </c>
      <c r="D193" s="218" t="s">
        <v>142</v>
      </c>
      <c r="E193" s="219" t="s">
        <v>514</v>
      </c>
      <c r="F193" s="220" t="s">
        <v>1070</v>
      </c>
      <c r="G193" s="221" t="s">
        <v>239</v>
      </c>
      <c r="H193" s="222">
        <v>236</v>
      </c>
      <c r="I193" s="223"/>
      <c r="J193" s="224">
        <f>ROUND(I193*H193,2)</f>
        <v>0</v>
      </c>
      <c r="K193" s="225"/>
      <c r="L193" s="43"/>
      <c r="M193" s="226" t="s">
        <v>1</v>
      </c>
      <c r="N193" s="227" t="s">
        <v>37</v>
      </c>
      <c r="O193" s="90"/>
      <c r="P193" s="228">
        <f>O193*H193</f>
        <v>0</v>
      </c>
      <c r="Q193" s="228">
        <v>0</v>
      </c>
      <c r="R193" s="228">
        <f>Q193*H193</f>
        <v>0</v>
      </c>
      <c r="S193" s="228">
        <v>0</v>
      </c>
      <c r="T193" s="229">
        <f>S193*H193</f>
        <v>0</v>
      </c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R193" s="230" t="s">
        <v>171</v>
      </c>
      <c r="AT193" s="230" t="s">
        <v>142</v>
      </c>
      <c r="AU193" s="230" t="s">
        <v>82</v>
      </c>
      <c r="AY193" s="16" t="s">
        <v>139</v>
      </c>
      <c r="BE193" s="231">
        <f>IF(N193="základní",J193,0)</f>
        <v>0</v>
      </c>
      <c r="BF193" s="231">
        <f>IF(N193="snížená",J193,0)</f>
        <v>0</v>
      </c>
      <c r="BG193" s="231">
        <f>IF(N193="zákl. přenesená",J193,0)</f>
        <v>0</v>
      </c>
      <c r="BH193" s="231">
        <f>IF(N193="sníž. přenesená",J193,0)</f>
        <v>0</v>
      </c>
      <c r="BI193" s="231">
        <f>IF(N193="nulová",J193,0)</f>
        <v>0</v>
      </c>
      <c r="BJ193" s="16" t="s">
        <v>80</v>
      </c>
      <c r="BK193" s="231">
        <f>ROUND(I193*H193,2)</f>
        <v>0</v>
      </c>
      <c r="BL193" s="16" t="s">
        <v>171</v>
      </c>
      <c r="BM193" s="230" t="s">
        <v>517</v>
      </c>
    </row>
    <row r="194" s="2" customFormat="1" ht="21.75" customHeight="1">
      <c r="A194" s="37"/>
      <c r="B194" s="38"/>
      <c r="C194" s="218" t="s">
        <v>384</v>
      </c>
      <c r="D194" s="218" t="s">
        <v>142</v>
      </c>
      <c r="E194" s="219" t="s">
        <v>384</v>
      </c>
      <c r="F194" s="220" t="s">
        <v>1071</v>
      </c>
      <c r="G194" s="221" t="s">
        <v>239</v>
      </c>
      <c r="H194" s="222">
        <v>20</v>
      </c>
      <c r="I194" s="223"/>
      <c r="J194" s="224">
        <f>ROUND(I194*H194,2)</f>
        <v>0</v>
      </c>
      <c r="K194" s="225"/>
      <c r="L194" s="43"/>
      <c r="M194" s="226" t="s">
        <v>1</v>
      </c>
      <c r="N194" s="227" t="s">
        <v>37</v>
      </c>
      <c r="O194" s="90"/>
      <c r="P194" s="228">
        <f>O194*H194</f>
        <v>0</v>
      </c>
      <c r="Q194" s="228">
        <v>0</v>
      </c>
      <c r="R194" s="228">
        <f>Q194*H194</f>
        <v>0</v>
      </c>
      <c r="S194" s="228">
        <v>0</v>
      </c>
      <c r="T194" s="229">
        <f>S194*H194</f>
        <v>0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230" t="s">
        <v>171</v>
      </c>
      <c r="AT194" s="230" t="s">
        <v>142</v>
      </c>
      <c r="AU194" s="230" t="s">
        <v>82</v>
      </c>
      <c r="AY194" s="16" t="s">
        <v>139</v>
      </c>
      <c r="BE194" s="231">
        <f>IF(N194="základní",J194,0)</f>
        <v>0</v>
      </c>
      <c r="BF194" s="231">
        <f>IF(N194="snížená",J194,0)</f>
        <v>0</v>
      </c>
      <c r="BG194" s="231">
        <f>IF(N194="zákl. přenesená",J194,0)</f>
        <v>0</v>
      </c>
      <c r="BH194" s="231">
        <f>IF(N194="sníž. přenesená",J194,0)</f>
        <v>0</v>
      </c>
      <c r="BI194" s="231">
        <f>IF(N194="nulová",J194,0)</f>
        <v>0</v>
      </c>
      <c r="BJ194" s="16" t="s">
        <v>80</v>
      </c>
      <c r="BK194" s="231">
        <f>ROUND(I194*H194,2)</f>
        <v>0</v>
      </c>
      <c r="BL194" s="16" t="s">
        <v>171</v>
      </c>
      <c r="BM194" s="230" t="s">
        <v>521</v>
      </c>
    </row>
    <row r="195" s="2" customFormat="1" ht="16.5" customHeight="1">
      <c r="A195" s="37"/>
      <c r="B195" s="38"/>
      <c r="C195" s="218" t="s">
        <v>523</v>
      </c>
      <c r="D195" s="218" t="s">
        <v>142</v>
      </c>
      <c r="E195" s="219" t="s">
        <v>523</v>
      </c>
      <c r="F195" s="220" t="s">
        <v>1072</v>
      </c>
      <c r="G195" s="221" t="s">
        <v>239</v>
      </c>
      <c r="H195" s="222">
        <v>725</v>
      </c>
      <c r="I195" s="223"/>
      <c r="J195" s="224">
        <f>ROUND(I195*H195,2)</f>
        <v>0</v>
      </c>
      <c r="K195" s="225"/>
      <c r="L195" s="43"/>
      <c r="M195" s="226" t="s">
        <v>1</v>
      </c>
      <c r="N195" s="227" t="s">
        <v>37</v>
      </c>
      <c r="O195" s="90"/>
      <c r="P195" s="228">
        <f>O195*H195</f>
        <v>0</v>
      </c>
      <c r="Q195" s="228">
        <v>0</v>
      </c>
      <c r="R195" s="228">
        <f>Q195*H195</f>
        <v>0</v>
      </c>
      <c r="S195" s="228">
        <v>0</v>
      </c>
      <c r="T195" s="229">
        <f>S195*H195</f>
        <v>0</v>
      </c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R195" s="230" t="s">
        <v>171</v>
      </c>
      <c r="AT195" s="230" t="s">
        <v>142</v>
      </c>
      <c r="AU195" s="230" t="s">
        <v>82</v>
      </c>
      <c r="AY195" s="16" t="s">
        <v>139</v>
      </c>
      <c r="BE195" s="231">
        <f>IF(N195="základní",J195,0)</f>
        <v>0</v>
      </c>
      <c r="BF195" s="231">
        <f>IF(N195="snížená",J195,0)</f>
        <v>0</v>
      </c>
      <c r="BG195" s="231">
        <f>IF(N195="zákl. přenesená",J195,0)</f>
        <v>0</v>
      </c>
      <c r="BH195" s="231">
        <f>IF(N195="sníž. přenesená",J195,0)</f>
        <v>0</v>
      </c>
      <c r="BI195" s="231">
        <f>IF(N195="nulová",J195,0)</f>
        <v>0</v>
      </c>
      <c r="BJ195" s="16" t="s">
        <v>80</v>
      </c>
      <c r="BK195" s="231">
        <f>ROUND(I195*H195,2)</f>
        <v>0</v>
      </c>
      <c r="BL195" s="16" t="s">
        <v>171</v>
      </c>
      <c r="BM195" s="230" t="s">
        <v>526</v>
      </c>
    </row>
    <row r="196" s="2" customFormat="1" ht="16.5" customHeight="1">
      <c r="A196" s="37"/>
      <c r="B196" s="38"/>
      <c r="C196" s="218" t="s">
        <v>387</v>
      </c>
      <c r="D196" s="218" t="s">
        <v>142</v>
      </c>
      <c r="E196" s="219" t="s">
        <v>387</v>
      </c>
      <c r="F196" s="220" t="s">
        <v>1073</v>
      </c>
      <c r="G196" s="221" t="s">
        <v>239</v>
      </c>
      <c r="H196" s="222">
        <v>907</v>
      </c>
      <c r="I196" s="223"/>
      <c r="J196" s="224">
        <f>ROUND(I196*H196,2)</f>
        <v>0</v>
      </c>
      <c r="K196" s="225"/>
      <c r="L196" s="43"/>
      <c r="M196" s="226" t="s">
        <v>1</v>
      </c>
      <c r="N196" s="227" t="s">
        <v>37</v>
      </c>
      <c r="O196" s="90"/>
      <c r="P196" s="228">
        <f>O196*H196</f>
        <v>0</v>
      </c>
      <c r="Q196" s="228">
        <v>0</v>
      </c>
      <c r="R196" s="228">
        <f>Q196*H196</f>
        <v>0</v>
      </c>
      <c r="S196" s="228">
        <v>0</v>
      </c>
      <c r="T196" s="229">
        <f>S196*H196</f>
        <v>0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230" t="s">
        <v>171</v>
      </c>
      <c r="AT196" s="230" t="s">
        <v>142</v>
      </c>
      <c r="AU196" s="230" t="s">
        <v>82</v>
      </c>
      <c r="AY196" s="16" t="s">
        <v>139</v>
      </c>
      <c r="BE196" s="231">
        <f>IF(N196="základní",J196,0)</f>
        <v>0</v>
      </c>
      <c r="BF196" s="231">
        <f>IF(N196="snížená",J196,0)</f>
        <v>0</v>
      </c>
      <c r="BG196" s="231">
        <f>IF(N196="zákl. přenesená",J196,0)</f>
        <v>0</v>
      </c>
      <c r="BH196" s="231">
        <f>IF(N196="sníž. přenesená",J196,0)</f>
        <v>0</v>
      </c>
      <c r="BI196" s="231">
        <f>IF(N196="nulová",J196,0)</f>
        <v>0</v>
      </c>
      <c r="BJ196" s="16" t="s">
        <v>80</v>
      </c>
      <c r="BK196" s="231">
        <f>ROUND(I196*H196,2)</f>
        <v>0</v>
      </c>
      <c r="BL196" s="16" t="s">
        <v>171</v>
      </c>
      <c r="BM196" s="230" t="s">
        <v>530</v>
      </c>
    </row>
    <row r="197" s="2" customFormat="1" ht="16.5" customHeight="1">
      <c r="A197" s="37"/>
      <c r="B197" s="38"/>
      <c r="C197" s="218" t="s">
        <v>533</v>
      </c>
      <c r="D197" s="218" t="s">
        <v>142</v>
      </c>
      <c r="E197" s="219" t="s">
        <v>533</v>
      </c>
      <c r="F197" s="220" t="s">
        <v>1074</v>
      </c>
      <c r="G197" s="221" t="s">
        <v>239</v>
      </c>
      <c r="H197" s="222">
        <v>259</v>
      </c>
      <c r="I197" s="223"/>
      <c r="J197" s="224">
        <f>ROUND(I197*H197,2)</f>
        <v>0</v>
      </c>
      <c r="K197" s="225"/>
      <c r="L197" s="43"/>
      <c r="M197" s="226" t="s">
        <v>1</v>
      </c>
      <c r="N197" s="227" t="s">
        <v>37</v>
      </c>
      <c r="O197" s="90"/>
      <c r="P197" s="228">
        <f>O197*H197</f>
        <v>0</v>
      </c>
      <c r="Q197" s="228">
        <v>0</v>
      </c>
      <c r="R197" s="228">
        <f>Q197*H197</f>
        <v>0</v>
      </c>
      <c r="S197" s="228">
        <v>0</v>
      </c>
      <c r="T197" s="229">
        <f>S197*H197</f>
        <v>0</v>
      </c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R197" s="230" t="s">
        <v>171</v>
      </c>
      <c r="AT197" s="230" t="s">
        <v>142</v>
      </c>
      <c r="AU197" s="230" t="s">
        <v>82</v>
      </c>
      <c r="AY197" s="16" t="s">
        <v>139</v>
      </c>
      <c r="BE197" s="231">
        <f>IF(N197="základní",J197,0)</f>
        <v>0</v>
      </c>
      <c r="BF197" s="231">
        <f>IF(N197="snížená",J197,0)</f>
        <v>0</v>
      </c>
      <c r="BG197" s="231">
        <f>IF(N197="zákl. přenesená",J197,0)</f>
        <v>0</v>
      </c>
      <c r="BH197" s="231">
        <f>IF(N197="sníž. přenesená",J197,0)</f>
        <v>0</v>
      </c>
      <c r="BI197" s="231">
        <f>IF(N197="nulová",J197,0)</f>
        <v>0</v>
      </c>
      <c r="BJ197" s="16" t="s">
        <v>80</v>
      </c>
      <c r="BK197" s="231">
        <f>ROUND(I197*H197,2)</f>
        <v>0</v>
      </c>
      <c r="BL197" s="16" t="s">
        <v>171</v>
      </c>
      <c r="BM197" s="230" t="s">
        <v>536</v>
      </c>
    </row>
    <row r="198" s="2" customFormat="1" ht="16.5" customHeight="1">
      <c r="A198" s="37"/>
      <c r="B198" s="38"/>
      <c r="C198" s="218" t="s">
        <v>391</v>
      </c>
      <c r="D198" s="218" t="s">
        <v>142</v>
      </c>
      <c r="E198" s="219" t="s">
        <v>391</v>
      </c>
      <c r="F198" s="220" t="s">
        <v>1075</v>
      </c>
      <c r="G198" s="221" t="s">
        <v>239</v>
      </c>
      <c r="H198" s="222">
        <v>332</v>
      </c>
      <c r="I198" s="223"/>
      <c r="J198" s="224">
        <f>ROUND(I198*H198,2)</f>
        <v>0</v>
      </c>
      <c r="K198" s="225"/>
      <c r="L198" s="43"/>
      <c r="M198" s="226" t="s">
        <v>1</v>
      </c>
      <c r="N198" s="227" t="s">
        <v>37</v>
      </c>
      <c r="O198" s="90"/>
      <c r="P198" s="228">
        <f>O198*H198</f>
        <v>0</v>
      </c>
      <c r="Q198" s="228">
        <v>0</v>
      </c>
      <c r="R198" s="228">
        <f>Q198*H198</f>
        <v>0</v>
      </c>
      <c r="S198" s="228">
        <v>0</v>
      </c>
      <c r="T198" s="229">
        <f>S198*H198</f>
        <v>0</v>
      </c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230" t="s">
        <v>171</v>
      </c>
      <c r="AT198" s="230" t="s">
        <v>142</v>
      </c>
      <c r="AU198" s="230" t="s">
        <v>82</v>
      </c>
      <c r="AY198" s="16" t="s">
        <v>139</v>
      </c>
      <c r="BE198" s="231">
        <f>IF(N198="základní",J198,0)</f>
        <v>0</v>
      </c>
      <c r="BF198" s="231">
        <f>IF(N198="snížená",J198,0)</f>
        <v>0</v>
      </c>
      <c r="BG198" s="231">
        <f>IF(N198="zákl. přenesená",J198,0)</f>
        <v>0</v>
      </c>
      <c r="BH198" s="231">
        <f>IF(N198="sníž. přenesená",J198,0)</f>
        <v>0</v>
      </c>
      <c r="BI198" s="231">
        <f>IF(N198="nulová",J198,0)</f>
        <v>0</v>
      </c>
      <c r="BJ198" s="16" t="s">
        <v>80</v>
      </c>
      <c r="BK198" s="231">
        <f>ROUND(I198*H198,2)</f>
        <v>0</v>
      </c>
      <c r="BL198" s="16" t="s">
        <v>171</v>
      </c>
      <c r="BM198" s="230" t="s">
        <v>539</v>
      </c>
    </row>
    <row r="199" s="2" customFormat="1" ht="21.75" customHeight="1">
      <c r="A199" s="37"/>
      <c r="B199" s="38"/>
      <c r="C199" s="218" t="s">
        <v>540</v>
      </c>
      <c r="D199" s="218" t="s">
        <v>142</v>
      </c>
      <c r="E199" s="219" t="s">
        <v>540</v>
      </c>
      <c r="F199" s="220" t="s">
        <v>1076</v>
      </c>
      <c r="G199" s="221" t="s">
        <v>239</v>
      </c>
      <c r="H199" s="222">
        <v>205</v>
      </c>
      <c r="I199" s="223"/>
      <c r="J199" s="224">
        <f>ROUND(I199*H199,2)</f>
        <v>0</v>
      </c>
      <c r="K199" s="225"/>
      <c r="L199" s="43"/>
      <c r="M199" s="226" t="s">
        <v>1</v>
      </c>
      <c r="N199" s="227" t="s">
        <v>37</v>
      </c>
      <c r="O199" s="90"/>
      <c r="P199" s="228">
        <f>O199*H199</f>
        <v>0</v>
      </c>
      <c r="Q199" s="228">
        <v>0</v>
      </c>
      <c r="R199" s="228">
        <f>Q199*H199</f>
        <v>0</v>
      </c>
      <c r="S199" s="228">
        <v>0</v>
      </c>
      <c r="T199" s="229">
        <f>S199*H199</f>
        <v>0</v>
      </c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R199" s="230" t="s">
        <v>171</v>
      </c>
      <c r="AT199" s="230" t="s">
        <v>142</v>
      </c>
      <c r="AU199" s="230" t="s">
        <v>82</v>
      </c>
      <c r="AY199" s="16" t="s">
        <v>139</v>
      </c>
      <c r="BE199" s="231">
        <f>IF(N199="základní",J199,0)</f>
        <v>0</v>
      </c>
      <c r="BF199" s="231">
        <f>IF(N199="snížená",J199,0)</f>
        <v>0</v>
      </c>
      <c r="BG199" s="231">
        <f>IF(N199="zákl. přenesená",J199,0)</f>
        <v>0</v>
      </c>
      <c r="BH199" s="231">
        <f>IF(N199="sníž. přenesená",J199,0)</f>
        <v>0</v>
      </c>
      <c r="BI199" s="231">
        <f>IF(N199="nulová",J199,0)</f>
        <v>0</v>
      </c>
      <c r="BJ199" s="16" t="s">
        <v>80</v>
      </c>
      <c r="BK199" s="231">
        <f>ROUND(I199*H199,2)</f>
        <v>0</v>
      </c>
      <c r="BL199" s="16" t="s">
        <v>171</v>
      </c>
      <c r="BM199" s="230" t="s">
        <v>543</v>
      </c>
    </row>
    <row r="200" s="2" customFormat="1" ht="16.5" customHeight="1">
      <c r="A200" s="37"/>
      <c r="B200" s="38"/>
      <c r="C200" s="218" t="s">
        <v>394</v>
      </c>
      <c r="D200" s="218" t="s">
        <v>142</v>
      </c>
      <c r="E200" s="219" t="s">
        <v>394</v>
      </c>
      <c r="F200" s="220" t="s">
        <v>1077</v>
      </c>
      <c r="G200" s="221" t="s">
        <v>239</v>
      </c>
      <c r="H200" s="222">
        <v>102</v>
      </c>
      <c r="I200" s="223"/>
      <c r="J200" s="224">
        <f>ROUND(I200*H200,2)</f>
        <v>0</v>
      </c>
      <c r="K200" s="225"/>
      <c r="L200" s="43"/>
      <c r="M200" s="226" t="s">
        <v>1</v>
      </c>
      <c r="N200" s="227" t="s">
        <v>37</v>
      </c>
      <c r="O200" s="90"/>
      <c r="P200" s="228">
        <f>O200*H200</f>
        <v>0</v>
      </c>
      <c r="Q200" s="228">
        <v>0</v>
      </c>
      <c r="R200" s="228">
        <f>Q200*H200</f>
        <v>0</v>
      </c>
      <c r="S200" s="228">
        <v>0</v>
      </c>
      <c r="T200" s="229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230" t="s">
        <v>171</v>
      </c>
      <c r="AT200" s="230" t="s">
        <v>142</v>
      </c>
      <c r="AU200" s="230" t="s">
        <v>82</v>
      </c>
      <c r="AY200" s="16" t="s">
        <v>139</v>
      </c>
      <c r="BE200" s="231">
        <f>IF(N200="základní",J200,0)</f>
        <v>0</v>
      </c>
      <c r="BF200" s="231">
        <f>IF(N200="snížená",J200,0)</f>
        <v>0</v>
      </c>
      <c r="BG200" s="231">
        <f>IF(N200="zákl. přenesená",J200,0)</f>
        <v>0</v>
      </c>
      <c r="BH200" s="231">
        <f>IF(N200="sníž. přenesená",J200,0)</f>
        <v>0</v>
      </c>
      <c r="BI200" s="231">
        <f>IF(N200="nulová",J200,0)</f>
        <v>0</v>
      </c>
      <c r="BJ200" s="16" t="s">
        <v>80</v>
      </c>
      <c r="BK200" s="231">
        <f>ROUND(I200*H200,2)</f>
        <v>0</v>
      </c>
      <c r="BL200" s="16" t="s">
        <v>171</v>
      </c>
      <c r="BM200" s="230" t="s">
        <v>546</v>
      </c>
    </row>
    <row r="201" s="2" customFormat="1" ht="16.5" customHeight="1">
      <c r="A201" s="37"/>
      <c r="B201" s="38"/>
      <c r="C201" s="218" t="s">
        <v>547</v>
      </c>
      <c r="D201" s="218" t="s">
        <v>142</v>
      </c>
      <c r="E201" s="219" t="s">
        <v>547</v>
      </c>
      <c r="F201" s="220" t="s">
        <v>1078</v>
      </c>
      <c r="G201" s="221" t="s">
        <v>239</v>
      </c>
      <c r="H201" s="222">
        <v>556</v>
      </c>
      <c r="I201" s="223"/>
      <c r="J201" s="224">
        <f>ROUND(I201*H201,2)</f>
        <v>0</v>
      </c>
      <c r="K201" s="225"/>
      <c r="L201" s="43"/>
      <c r="M201" s="226" t="s">
        <v>1</v>
      </c>
      <c r="N201" s="227" t="s">
        <v>37</v>
      </c>
      <c r="O201" s="90"/>
      <c r="P201" s="228">
        <f>O201*H201</f>
        <v>0</v>
      </c>
      <c r="Q201" s="228">
        <v>0</v>
      </c>
      <c r="R201" s="228">
        <f>Q201*H201</f>
        <v>0</v>
      </c>
      <c r="S201" s="228">
        <v>0</v>
      </c>
      <c r="T201" s="229">
        <f>S201*H201</f>
        <v>0</v>
      </c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R201" s="230" t="s">
        <v>171</v>
      </c>
      <c r="AT201" s="230" t="s">
        <v>142</v>
      </c>
      <c r="AU201" s="230" t="s">
        <v>82</v>
      </c>
      <c r="AY201" s="16" t="s">
        <v>139</v>
      </c>
      <c r="BE201" s="231">
        <f>IF(N201="základní",J201,0)</f>
        <v>0</v>
      </c>
      <c r="BF201" s="231">
        <f>IF(N201="snížená",J201,0)</f>
        <v>0</v>
      </c>
      <c r="BG201" s="231">
        <f>IF(N201="zákl. přenesená",J201,0)</f>
        <v>0</v>
      </c>
      <c r="BH201" s="231">
        <f>IF(N201="sníž. přenesená",J201,0)</f>
        <v>0</v>
      </c>
      <c r="BI201" s="231">
        <f>IF(N201="nulová",J201,0)</f>
        <v>0</v>
      </c>
      <c r="BJ201" s="16" t="s">
        <v>80</v>
      </c>
      <c r="BK201" s="231">
        <f>ROUND(I201*H201,2)</f>
        <v>0</v>
      </c>
      <c r="BL201" s="16" t="s">
        <v>171</v>
      </c>
      <c r="BM201" s="230" t="s">
        <v>550</v>
      </c>
    </row>
    <row r="202" s="2" customFormat="1" ht="16.5" customHeight="1">
      <c r="A202" s="37"/>
      <c r="B202" s="38"/>
      <c r="C202" s="218" t="s">
        <v>399</v>
      </c>
      <c r="D202" s="218" t="s">
        <v>142</v>
      </c>
      <c r="E202" s="219" t="s">
        <v>399</v>
      </c>
      <c r="F202" s="220" t="s">
        <v>1079</v>
      </c>
      <c r="G202" s="221" t="s">
        <v>239</v>
      </c>
      <c r="H202" s="222">
        <v>306</v>
      </c>
      <c r="I202" s="223"/>
      <c r="J202" s="224">
        <f>ROUND(I202*H202,2)</f>
        <v>0</v>
      </c>
      <c r="K202" s="225"/>
      <c r="L202" s="43"/>
      <c r="M202" s="226" t="s">
        <v>1</v>
      </c>
      <c r="N202" s="227" t="s">
        <v>37</v>
      </c>
      <c r="O202" s="90"/>
      <c r="P202" s="228">
        <f>O202*H202</f>
        <v>0</v>
      </c>
      <c r="Q202" s="228">
        <v>0</v>
      </c>
      <c r="R202" s="228">
        <f>Q202*H202</f>
        <v>0</v>
      </c>
      <c r="S202" s="228">
        <v>0</v>
      </c>
      <c r="T202" s="229">
        <f>S202*H202</f>
        <v>0</v>
      </c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R202" s="230" t="s">
        <v>171</v>
      </c>
      <c r="AT202" s="230" t="s">
        <v>142</v>
      </c>
      <c r="AU202" s="230" t="s">
        <v>82</v>
      </c>
      <c r="AY202" s="16" t="s">
        <v>139</v>
      </c>
      <c r="BE202" s="231">
        <f>IF(N202="základní",J202,0)</f>
        <v>0</v>
      </c>
      <c r="BF202" s="231">
        <f>IF(N202="snížená",J202,0)</f>
        <v>0</v>
      </c>
      <c r="BG202" s="231">
        <f>IF(N202="zákl. přenesená",J202,0)</f>
        <v>0</v>
      </c>
      <c r="BH202" s="231">
        <f>IF(N202="sníž. přenesená",J202,0)</f>
        <v>0</v>
      </c>
      <c r="BI202" s="231">
        <f>IF(N202="nulová",J202,0)</f>
        <v>0</v>
      </c>
      <c r="BJ202" s="16" t="s">
        <v>80</v>
      </c>
      <c r="BK202" s="231">
        <f>ROUND(I202*H202,2)</f>
        <v>0</v>
      </c>
      <c r="BL202" s="16" t="s">
        <v>171</v>
      </c>
      <c r="BM202" s="230" t="s">
        <v>554</v>
      </c>
    </row>
    <row r="203" s="2" customFormat="1" ht="16.5" customHeight="1">
      <c r="A203" s="37"/>
      <c r="B203" s="38"/>
      <c r="C203" s="218" t="s">
        <v>556</v>
      </c>
      <c r="D203" s="218" t="s">
        <v>142</v>
      </c>
      <c r="E203" s="219" t="s">
        <v>556</v>
      </c>
      <c r="F203" s="220" t="s">
        <v>1080</v>
      </c>
      <c r="G203" s="221" t="s">
        <v>239</v>
      </c>
      <c r="H203" s="222">
        <v>102</v>
      </c>
      <c r="I203" s="223"/>
      <c r="J203" s="224">
        <f>ROUND(I203*H203,2)</f>
        <v>0</v>
      </c>
      <c r="K203" s="225"/>
      <c r="L203" s="43"/>
      <c r="M203" s="226" t="s">
        <v>1</v>
      </c>
      <c r="N203" s="227" t="s">
        <v>37</v>
      </c>
      <c r="O203" s="90"/>
      <c r="P203" s="228">
        <f>O203*H203</f>
        <v>0</v>
      </c>
      <c r="Q203" s="228">
        <v>0</v>
      </c>
      <c r="R203" s="228">
        <f>Q203*H203</f>
        <v>0</v>
      </c>
      <c r="S203" s="228">
        <v>0</v>
      </c>
      <c r="T203" s="229">
        <f>S203*H203</f>
        <v>0</v>
      </c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R203" s="230" t="s">
        <v>171</v>
      </c>
      <c r="AT203" s="230" t="s">
        <v>142</v>
      </c>
      <c r="AU203" s="230" t="s">
        <v>82</v>
      </c>
      <c r="AY203" s="16" t="s">
        <v>139</v>
      </c>
      <c r="BE203" s="231">
        <f>IF(N203="základní",J203,0)</f>
        <v>0</v>
      </c>
      <c r="BF203" s="231">
        <f>IF(N203="snížená",J203,0)</f>
        <v>0</v>
      </c>
      <c r="BG203" s="231">
        <f>IF(N203="zákl. přenesená",J203,0)</f>
        <v>0</v>
      </c>
      <c r="BH203" s="231">
        <f>IF(N203="sníž. přenesená",J203,0)</f>
        <v>0</v>
      </c>
      <c r="BI203" s="231">
        <f>IF(N203="nulová",J203,0)</f>
        <v>0</v>
      </c>
      <c r="BJ203" s="16" t="s">
        <v>80</v>
      </c>
      <c r="BK203" s="231">
        <f>ROUND(I203*H203,2)</f>
        <v>0</v>
      </c>
      <c r="BL203" s="16" t="s">
        <v>171</v>
      </c>
      <c r="BM203" s="230" t="s">
        <v>559</v>
      </c>
    </row>
    <row r="204" s="2" customFormat="1" ht="16.5" customHeight="1">
      <c r="A204" s="37"/>
      <c r="B204" s="38"/>
      <c r="C204" s="218" t="s">
        <v>402</v>
      </c>
      <c r="D204" s="218" t="s">
        <v>142</v>
      </c>
      <c r="E204" s="219" t="s">
        <v>402</v>
      </c>
      <c r="F204" s="220" t="s">
        <v>1081</v>
      </c>
      <c r="G204" s="221" t="s">
        <v>239</v>
      </c>
      <c r="H204" s="222">
        <v>320</v>
      </c>
      <c r="I204" s="223"/>
      <c r="J204" s="224">
        <f>ROUND(I204*H204,2)</f>
        <v>0</v>
      </c>
      <c r="K204" s="225"/>
      <c r="L204" s="43"/>
      <c r="M204" s="226" t="s">
        <v>1</v>
      </c>
      <c r="N204" s="227" t="s">
        <v>37</v>
      </c>
      <c r="O204" s="90"/>
      <c r="P204" s="228">
        <f>O204*H204</f>
        <v>0</v>
      </c>
      <c r="Q204" s="228">
        <v>0</v>
      </c>
      <c r="R204" s="228">
        <f>Q204*H204</f>
        <v>0</v>
      </c>
      <c r="S204" s="228">
        <v>0</v>
      </c>
      <c r="T204" s="229">
        <f>S204*H204</f>
        <v>0</v>
      </c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R204" s="230" t="s">
        <v>171</v>
      </c>
      <c r="AT204" s="230" t="s">
        <v>142</v>
      </c>
      <c r="AU204" s="230" t="s">
        <v>82</v>
      </c>
      <c r="AY204" s="16" t="s">
        <v>139</v>
      </c>
      <c r="BE204" s="231">
        <f>IF(N204="základní",J204,0)</f>
        <v>0</v>
      </c>
      <c r="BF204" s="231">
        <f>IF(N204="snížená",J204,0)</f>
        <v>0</v>
      </c>
      <c r="BG204" s="231">
        <f>IF(N204="zákl. přenesená",J204,0)</f>
        <v>0</v>
      </c>
      <c r="BH204" s="231">
        <f>IF(N204="sníž. přenesená",J204,0)</f>
        <v>0</v>
      </c>
      <c r="BI204" s="231">
        <f>IF(N204="nulová",J204,0)</f>
        <v>0</v>
      </c>
      <c r="BJ204" s="16" t="s">
        <v>80</v>
      </c>
      <c r="BK204" s="231">
        <f>ROUND(I204*H204,2)</f>
        <v>0</v>
      </c>
      <c r="BL204" s="16" t="s">
        <v>171</v>
      </c>
      <c r="BM204" s="230" t="s">
        <v>563</v>
      </c>
    </row>
    <row r="205" s="2" customFormat="1" ht="16.5" customHeight="1">
      <c r="A205" s="37"/>
      <c r="B205" s="38"/>
      <c r="C205" s="218" t="s">
        <v>565</v>
      </c>
      <c r="D205" s="218" t="s">
        <v>142</v>
      </c>
      <c r="E205" s="219" t="s">
        <v>565</v>
      </c>
      <c r="F205" s="220" t="s">
        <v>1082</v>
      </c>
      <c r="G205" s="221" t="s">
        <v>239</v>
      </c>
      <c r="H205" s="222">
        <v>236</v>
      </c>
      <c r="I205" s="223"/>
      <c r="J205" s="224">
        <f>ROUND(I205*H205,2)</f>
        <v>0</v>
      </c>
      <c r="K205" s="225"/>
      <c r="L205" s="43"/>
      <c r="M205" s="226" t="s">
        <v>1</v>
      </c>
      <c r="N205" s="227" t="s">
        <v>37</v>
      </c>
      <c r="O205" s="90"/>
      <c r="P205" s="228">
        <f>O205*H205</f>
        <v>0</v>
      </c>
      <c r="Q205" s="228">
        <v>0</v>
      </c>
      <c r="R205" s="228">
        <f>Q205*H205</f>
        <v>0</v>
      </c>
      <c r="S205" s="228">
        <v>0</v>
      </c>
      <c r="T205" s="229">
        <f>S205*H205</f>
        <v>0</v>
      </c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R205" s="230" t="s">
        <v>171</v>
      </c>
      <c r="AT205" s="230" t="s">
        <v>142</v>
      </c>
      <c r="AU205" s="230" t="s">
        <v>82</v>
      </c>
      <c r="AY205" s="16" t="s">
        <v>139</v>
      </c>
      <c r="BE205" s="231">
        <f>IF(N205="základní",J205,0)</f>
        <v>0</v>
      </c>
      <c r="BF205" s="231">
        <f>IF(N205="snížená",J205,0)</f>
        <v>0</v>
      </c>
      <c r="BG205" s="231">
        <f>IF(N205="zákl. přenesená",J205,0)</f>
        <v>0</v>
      </c>
      <c r="BH205" s="231">
        <f>IF(N205="sníž. přenesená",J205,0)</f>
        <v>0</v>
      </c>
      <c r="BI205" s="231">
        <f>IF(N205="nulová",J205,0)</f>
        <v>0</v>
      </c>
      <c r="BJ205" s="16" t="s">
        <v>80</v>
      </c>
      <c r="BK205" s="231">
        <f>ROUND(I205*H205,2)</f>
        <v>0</v>
      </c>
      <c r="BL205" s="16" t="s">
        <v>171</v>
      </c>
      <c r="BM205" s="230" t="s">
        <v>568</v>
      </c>
    </row>
    <row r="206" s="2" customFormat="1" ht="16.5" customHeight="1">
      <c r="A206" s="37"/>
      <c r="B206" s="38"/>
      <c r="C206" s="218" t="s">
        <v>406</v>
      </c>
      <c r="D206" s="218" t="s">
        <v>142</v>
      </c>
      <c r="E206" s="219" t="s">
        <v>406</v>
      </c>
      <c r="F206" s="220" t="s">
        <v>1083</v>
      </c>
      <c r="G206" s="221" t="s">
        <v>963</v>
      </c>
      <c r="H206" s="222">
        <v>1</v>
      </c>
      <c r="I206" s="223"/>
      <c r="J206" s="224">
        <f>ROUND(I206*H206,2)</f>
        <v>0</v>
      </c>
      <c r="K206" s="225"/>
      <c r="L206" s="43"/>
      <c r="M206" s="226" t="s">
        <v>1</v>
      </c>
      <c r="N206" s="227" t="s">
        <v>37</v>
      </c>
      <c r="O206" s="90"/>
      <c r="P206" s="228">
        <f>O206*H206</f>
        <v>0</v>
      </c>
      <c r="Q206" s="228">
        <v>0</v>
      </c>
      <c r="R206" s="228">
        <f>Q206*H206</f>
        <v>0</v>
      </c>
      <c r="S206" s="228">
        <v>0</v>
      </c>
      <c r="T206" s="229">
        <f>S206*H206</f>
        <v>0</v>
      </c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R206" s="230" t="s">
        <v>171</v>
      </c>
      <c r="AT206" s="230" t="s">
        <v>142</v>
      </c>
      <c r="AU206" s="230" t="s">
        <v>82</v>
      </c>
      <c r="AY206" s="16" t="s">
        <v>139</v>
      </c>
      <c r="BE206" s="231">
        <f>IF(N206="základní",J206,0)</f>
        <v>0</v>
      </c>
      <c r="BF206" s="231">
        <f>IF(N206="snížená",J206,0)</f>
        <v>0</v>
      </c>
      <c r="BG206" s="231">
        <f>IF(N206="zákl. přenesená",J206,0)</f>
        <v>0</v>
      </c>
      <c r="BH206" s="231">
        <f>IF(N206="sníž. přenesená",J206,0)</f>
        <v>0</v>
      </c>
      <c r="BI206" s="231">
        <f>IF(N206="nulová",J206,0)</f>
        <v>0</v>
      </c>
      <c r="BJ206" s="16" t="s">
        <v>80</v>
      </c>
      <c r="BK206" s="231">
        <f>ROUND(I206*H206,2)</f>
        <v>0</v>
      </c>
      <c r="BL206" s="16" t="s">
        <v>171</v>
      </c>
      <c r="BM206" s="230" t="s">
        <v>571</v>
      </c>
    </row>
    <row r="207" s="2" customFormat="1" ht="24.15" customHeight="1">
      <c r="A207" s="37"/>
      <c r="B207" s="38"/>
      <c r="C207" s="218" t="s">
        <v>572</v>
      </c>
      <c r="D207" s="218" t="s">
        <v>142</v>
      </c>
      <c r="E207" s="219" t="s">
        <v>572</v>
      </c>
      <c r="F207" s="220" t="s">
        <v>1084</v>
      </c>
      <c r="G207" s="221" t="s">
        <v>270</v>
      </c>
      <c r="H207" s="222">
        <v>213</v>
      </c>
      <c r="I207" s="223"/>
      <c r="J207" s="224">
        <f>ROUND(I207*H207,2)</f>
        <v>0</v>
      </c>
      <c r="K207" s="225"/>
      <c r="L207" s="43"/>
      <c r="M207" s="226" t="s">
        <v>1</v>
      </c>
      <c r="N207" s="227" t="s">
        <v>37</v>
      </c>
      <c r="O207" s="90"/>
      <c r="P207" s="228">
        <f>O207*H207</f>
        <v>0</v>
      </c>
      <c r="Q207" s="228">
        <v>0</v>
      </c>
      <c r="R207" s="228">
        <f>Q207*H207</f>
        <v>0</v>
      </c>
      <c r="S207" s="228">
        <v>0</v>
      </c>
      <c r="T207" s="229">
        <f>S207*H207</f>
        <v>0</v>
      </c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R207" s="230" t="s">
        <v>171</v>
      </c>
      <c r="AT207" s="230" t="s">
        <v>142</v>
      </c>
      <c r="AU207" s="230" t="s">
        <v>82</v>
      </c>
      <c r="AY207" s="16" t="s">
        <v>139</v>
      </c>
      <c r="BE207" s="231">
        <f>IF(N207="základní",J207,0)</f>
        <v>0</v>
      </c>
      <c r="BF207" s="231">
        <f>IF(N207="snížená",J207,0)</f>
        <v>0</v>
      </c>
      <c r="BG207" s="231">
        <f>IF(N207="zákl. přenesená",J207,0)</f>
        <v>0</v>
      </c>
      <c r="BH207" s="231">
        <f>IF(N207="sníž. přenesená",J207,0)</f>
        <v>0</v>
      </c>
      <c r="BI207" s="231">
        <f>IF(N207="nulová",J207,0)</f>
        <v>0</v>
      </c>
      <c r="BJ207" s="16" t="s">
        <v>80</v>
      </c>
      <c r="BK207" s="231">
        <f>ROUND(I207*H207,2)</f>
        <v>0</v>
      </c>
      <c r="BL207" s="16" t="s">
        <v>171</v>
      </c>
      <c r="BM207" s="230" t="s">
        <v>575</v>
      </c>
    </row>
    <row r="208" s="2" customFormat="1" ht="16.5" customHeight="1">
      <c r="A208" s="37"/>
      <c r="B208" s="38"/>
      <c r="C208" s="218" t="s">
        <v>409</v>
      </c>
      <c r="D208" s="218" t="s">
        <v>142</v>
      </c>
      <c r="E208" s="219" t="s">
        <v>409</v>
      </c>
      <c r="F208" s="220" t="s">
        <v>1085</v>
      </c>
      <c r="G208" s="221" t="s">
        <v>963</v>
      </c>
      <c r="H208" s="222">
        <v>1</v>
      </c>
      <c r="I208" s="223"/>
      <c r="J208" s="224">
        <f>ROUND(I208*H208,2)</f>
        <v>0</v>
      </c>
      <c r="K208" s="225"/>
      <c r="L208" s="43"/>
      <c r="M208" s="226" t="s">
        <v>1</v>
      </c>
      <c r="N208" s="227" t="s">
        <v>37</v>
      </c>
      <c r="O208" s="90"/>
      <c r="P208" s="228">
        <f>O208*H208</f>
        <v>0</v>
      </c>
      <c r="Q208" s="228">
        <v>0</v>
      </c>
      <c r="R208" s="228">
        <f>Q208*H208</f>
        <v>0</v>
      </c>
      <c r="S208" s="228">
        <v>0</v>
      </c>
      <c r="T208" s="229">
        <f>S208*H208</f>
        <v>0</v>
      </c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R208" s="230" t="s">
        <v>171</v>
      </c>
      <c r="AT208" s="230" t="s">
        <v>142</v>
      </c>
      <c r="AU208" s="230" t="s">
        <v>82</v>
      </c>
      <c r="AY208" s="16" t="s">
        <v>139</v>
      </c>
      <c r="BE208" s="231">
        <f>IF(N208="základní",J208,0)</f>
        <v>0</v>
      </c>
      <c r="BF208" s="231">
        <f>IF(N208="snížená",J208,0)</f>
        <v>0</v>
      </c>
      <c r="BG208" s="231">
        <f>IF(N208="zákl. přenesená",J208,0)</f>
        <v>0</v>
      </c>
      <c r="BH208" s="231">
        <f>IF(N208="sníž. přenesená",J208,0)</f>
        <v>0</v>
      </c>
      <c r="BI208" s="231">
        <f>IF(N208="nulová",J208,0)</f>
        <v>0</v>
      </c>
      <c r="BJ208" s="16" t="s">
        <v>80</v>
      </c>
      <c r="BK208" s="231">
        <f>ROUND(I208*H208,2)</f>
        <v>0</v>
      </c>
      <c r="BL208" s="16" t="s">
        <v>171</v>
      </c>
      <c r="BM208" s="230" t="s">
        <v>579</v>
      </c>
    </row>
    <row r="209" s="2" customFormat="1" ht="16.5" customHeight="1">
      <c r="A209" s="37"/>
      <c r="B209" s="38"/>
      <c r="C209" s="218" t="s">
        <v>581</v>
      </c>
      <c r="D209" s="218" t="s">
        <v>142</v>
      </c>
      <c r="E209" s="219" t="s">
        <v>581</v>
      </c>
      <c r="F209" s="220" t="s">
        <v>1086</v>
      </c>
      <c r="G209" s="221" t="s">
        <v>963</v>
      </c>
      <c r="H209" s="222">
        <v>1</v>
      </c>
      <c r="I209" s="223"/>
      <c r="J209" s="224">
        <f>ROUND(I209*H209,2)</f>
        <v>0</v>
      </c>
      <c r="K209" s="225"/>
      <c r="L209" s="43"/>
      <c r="M209" s="226" t="s">
        <v>1</v>
      </c>
      <c r="N209" s="227" t="s">
        <v>37</v>
      </c>
      <c r="O209" s="90"/>
      <c r="P209" s="228">
        <f>O209*H209</f>
        <v>0</v>
      </c>
      <c r="Q209" s="228">
        <v>0</v>
      </c>
      <c r="R209" s="228">
        <f>Q209*H209</f>
        <v>0</v>
      </c>
      <c r="S209" s="228">
        <v>0</v>
      </c>
      <c r="T209" s="229">
        <f>S209*H209</f>
        <v>0</v>
      </c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R209" s="230" t="s">
        <v>171</v>
      </c>
      <c r="AT209" s="230" t="s">
        <v>142</v>
      </c>
      <c r="AU209" s="230" t="s">
        <v>82</v>
      </c>
      <c r="AY209" s="16" t="s">
        <v>139</v>
      </c>
      <c r="BE209" s="231">
        <f>IF(N209="základní",J209,0)</f>
        <v>0</v>
      </c>
      <c r="BF209" s="231">
        <f>IF(N209="snížená",J209,0)</f>
        <v>0</v>
      </c>
      <c r="BG209" s="231">
        <f>IF(N209="zákl. přenesená",J209,0)</f>
        <v>0</v>
      </c>
      <c r="BH209" s="231">
        <f>IF(N209="sníž. přenesená",J209,0)</f>
        <v>0</v>
      </c>
      <c r="BI209" s="231">
        <f>IF(N209="nulová",J209,0)</f>
        <v>0</v>
      </c>
      <c r="BJ209" s="16" t="s">
        <v>80</v>
      </c>
      <c r="BK209" s="231">
        <f>ROUND(I209*H209,2)</f>
        <v>0</v>
      </c>
      <c r="BL209" s="16" t="s">
        <v>171</v>
      </c>
      <c r="BM209" s="230" t="s">
        <v>584</v>
      </c>
    </row>
    <row r="210" s="2" customFormat="1" ht="16.5" customHeight="1">
      <c r="A210" s="37"/>
      <c r="B210" s="38"/>
      <c r="C210" s="218" t="s">
        <v>414</v>
      </c>
      <c r="D210" s="218" t="s">
        <v>142</v>
      </c>
      <c r="E210" s="219" t="s">
        <v>414</v>
      </c>
      <c r="F210" s="220" t="s">
        <v>1087</v>
      </c>
      <c r="G210" s="221" t="s">
        <v>963</v>
      </c>
      <c r="H210" s="222">
        <v>1</v>
      </c>
      <c r="I210" s="223"/>
      <c r="J210" s="224">
        <f>ROUND(I210*H210,2)</f>
        <v>0</v>
      </c>
      <c r="K210" s="225"/>
      <c r="L210" s="43"/>
      <c r="M210" s="232" t="s">
        <v>1</v>
      </c>
      <c r="N210" s="233" t="s">
        <v>37</v>
      </c>
      <c r="O210" s="234"/>
      <c r="P210" s="235">
        <f>O210*H210</f>
        <v>0</v>
      </c>
      <c r="Q210" s="235">
        <v>0</v>
      </c>
      <c r="R210" s="235">
        <f>Q210*H210</f>
        <v>0</v>
      </c>
      <c r="S210" s="235">
        <v>0</v>
      </c>
      <c r="T210" s="236">
        <f>S210*H210</f>
        <v>0</v>
      </c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R210" s="230" t="s">
        <v>171</v>
      </c>
      <c r="AT210" s="230" t="s">
        <v>142</v>
      </c>
      <c r="AU210" s="230" t="s">
        <v>82</v>
      </c>
      <c r="AY210" s="16" t="s">
        <v>139</v>
      </c>
      <c r="BE210" s="231">
        <f>IF(N210="základní",J210,0)</f>
        <v>0</v>
      </c>
      <c r="BF210" s="231">
        <f>IF(N210="snížená",J210,0)</f>
        <v>0</v>
      </c>
      <c r="BG210" s="231">
        <f>IF(N210="zákl. přenesená",J210,0)</f>
        <v>0</v>
      </c>
      <c r="BH210" s="231">
        <f>IF(N210="sníž. přenesená",J210,0)</f>
        <v>0</v>
      </c>
      <c r="BI210" s="231">
        <f>IF(N210="nulová",J210,0)</f>
        <v>0</v>
      </c>
      <c r="BJ210" s="16" t="s">
        <v>80</v>
      </c>
      <c r="BK210" s="231">
        <f>ROUND(I210*H210,2)</f>
        <v>0</v>
      </c>
      <c r="BL210" s="16" t="s">
        <v>171</v>
      </c>
      <c r="BM210" s="230" t="s">
        <v>587</v>
      </c>
    </row>
    <row r="211" s="2" customFormat="1" ht="6.96" customHeight="1">
      <c r="A211" s="37"/>
      <c r="B211" s="65"/>
      <c r="C211" s="66"/>
      <c r="D211" s="66"/>
      <c r="E211" s="66"/>
      <c r="F211" s="66"/>
      <c r="G211" s="66"/>
      <c r="H211" s="66"/>
      <c r="I211" s="66"/>
      <c r="J211" s="66"/>
      <c r="K211" s="66"/>
      <c r="L211" s="43"/>
      <c r="M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</row>
  </sheetData>
  <sheetProtection sheet="1" autoFilter="0" formatColumns="0" formatRows="0" objects="1" scenarios="1" spinCount="100000" saltValue="ekwo/MZBfnRgkYDJIETWzbnCGCQx0qsf95k+G5UPGY7vL0v2+kyw0bbqUhGtsHinZ6fot4PYZ/SK4PavfUuJvw==" hashValue="BOX8YIK3OvVwtedCI8QAS4wp2CGE3HWg8Cd26Rsvq4AElj1tMJt8wvwjl6AgZAlMr41xTqYYh3zFthePeZquNA==" algorithmName="SHA-512" password="CC35"/>
  <autoFilter ref="C117:K210"/>
  <mergeCells count="9">
    <mergeCell ref="E7:H7"/>
    <mergeCell ref="E9:H9"/>
    <mergeCell ref="E18:H18"/>
    <mergeCell ref="E27:H27"/>
    <mergeCell ref="E85:H85"/>
    <mergeCell ref="E87:H87"/>
    <mergeCell ref="E108:H108"/>
    <mergeCell ref="E110:H11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94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82</v>
      </c>
    </row>
    <row r="4" s="1" customFormat="1" ht="24.96" customHeight="1">
      <c r="B4" s="19"/>
      <c r="D4" s="137" t="s">
        <v>113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Rekonstrukce sidliště Spáleniště, II.etapa, Cheb - rozpočet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114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1088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10. 10. 2025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tr">
        <f>IF('Rekapitulace stavby'!AN10="","",'Rekapitulace stavby'!AN10)</f>
        <v/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tr">
        <f>IF('Rekapitulace stavby'!E11="","",'Rekapitulace stavby'!E11)</f>
        <v xml:space="preserve"> </v>
      </c>
      <c r="F15" s="37"/>
      <c r="G15" s="37"/>
      <c r="H15" s="37"/>
      <c r="I15" s="139" t="s">
        <v>26</v>
      </c>
      <c r="J15" s="142" t="str">
        <f>IF('Rekapitulace stavby'!AN11="","",'Rekapitulace stavby'!AN11)</f>
        <v/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27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26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29</v>
      </c>
      <c r="E20" s="37"/>
      <c r="F20" s="37"/>
      <c r="G20" s="37"/>
      <c r="H20" s="37"/>
      <c r="I20" s="139" t="s">
        <v>25</v>
      </c>
      <c r="J20" s="142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tr">
        <f>IF('Rekapitulace stavby'!E17="","",'Rekapitulace stavby'!E17)</f>
        <v xml:space="preserve"> </v>
      </c>
      <c r="F21" s="37"/>
      <c r="G21" s="37"/>
      <c r="H21" s="37"/>
      <c r="I21" s="139" t="s">
        <v>26</v>
      </c>
      <c r="J21" s="142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30</v>
      </c>
      <c r="E23" s="37"/>
      <c r="F23" s="37"/>
      <c r="G23" s="37"/>
      <c r="H23" s="37"/>
      <c r="I23" s="139" t="s">
        <v>25</v>
      </c>
      <c r="J23" s="142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tr">
        <f>IF('Rekapitulace stavby'!E20="","",'Rekapitulace stavby'!E20)</f>
        <v xml:space="preserve"> </v>
      </c>
      <c r="F24" s="37"/>
      <c r="G24" s="37"/>
      <c r="H24" s="37"/>
      <c r="I24" s="139" t="s">
        <v>26</v>
      </c>
      <c r="J24" s="142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31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32</v>
      </c>
      <c r="E30" s="37"/>
      <c r="F30" s="37"/>
      <c r="G30" s="37"/>
      <c r="H30" s="37"/>
      <c r="I30" s="37"/>
      <c r="J30" s="150">
        <f>ROUND(J118,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34</v>
      </c>
      <c r="G32" s="37"/>
      <c r="H32" s="37"/>
      <c r="I32" s="151" t="s">
        <v>33</v>
      </c>
      <c r="J32" s="151" t="s">
        <v>35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36</v>
      </c>
      <c r="E33" s="139" t="s">
        <v>37</v>
      </c>
      <c r="F33" s="153">
        <f>ROUND((SUM(BE118:BE165)),  2)</f>
        <v>0</v>
      </c>
      <c r="G33" s="37"/>
      <c r="H33" s="37"/>
      <c r="I33" s="154">
        <v>0.20999999999999999</v>
      </c>
      <c r="J33" s="153">
        <f>ROUND(((SUM(BE118:BE165))*I33),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38</v>
      </c>
      <c r="F34" s="153">
        <f>ROUND((SUM(BF118:BF165)),  2)</f>
        <v>0</v>
      </c>
      <c r="G34" s="37"/>
      <c r="H34" s="37"/>
      <c r="I34" s="154">
        <v>0.12</v>
      </c>
      <c r="J34" s="153">
        <f>ROUND(((SUM(BF118:BF165))*I34),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39</v>
      </c>
      <c r="F35" s="153">
        <f>ROUND((SUM(BG118:BG165)),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40</v>
      </c>
      <c r="F36" s="153">
        <f>ROUND((SUM(BH118:BH165)),  2)</f>
        <v>0</v>
      </c>
      <c r="G36" s="37"/>
      <c r="H36" s="37"/>
      <c r="I36" s="154">
        <v>0.12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41</v>
      </c>
      <c r="F37" s="153">
        <f>ROUND((SUM(BI118:BI165)),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42</v>
      </c>
      <c r="E39" s="157"/>
      <c r="F39" s="157"/>
      <c r="G39" s="158" t="s">
        <v>43</v>
      </c>
      <c r="H39" s="159" t="s">
        <v>44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45</v>
      </c>
      <c r="E50" s="163"/>
      <c r="F50" s="163"/>
      <c r="G50" s="162" t="s">
        <v>46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47</v>
      </c>
      <c r="E61" s="165"/>
      <c r="F61" s="166" t="s">
        <v>48</v>
      </c>
      <c r="G61" s="164" t="s">
        <v>47</v>
      </c>
      <c r="H61" s="165"/>
      <c r="I61" s="165"/>
      <c r="J61" s="167" t="s">
        <v>48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49</v>
      </c>
      <c r="E65" s="168"/>
      <c r="F65" s="168"/>
      <c r="G65" s="162" t="s">
        <v>50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47</v>
      </c>
      <c r="E76" s="165"/>
      <c r="F76" s="166" t="s">
        <v>48</v>
      </c>
      <c r="G76" s="164" t="s">
        <v>47</v>
      </c>
      <c r="H76" s="165"/>
      <c r="I76" s="165"/>
      <c r="J76" s="167" t="s">
        <v>48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116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3" t="str">
        <f>E7</f>
        <v>Rekonstrukce sidliště Spáleniště, II.etapa, Cheb - rozpočet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114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431-2 - SO 431 - Optika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 xml:space="preserve"> </v>
      </c>
      <c r="G89" s="39"/>
      <c r="H89" s="39"/>
      <c r="I89" s="31" t="s">
        <v>22</v>
      </c>
      <c r="J89" s="78" t="str">
        <f>IF(J12="","",J12)</f>
        <v>10. 10. 2025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 xml:space="preserve"> </v>
      </c>
      <c r="G91" s="39"/>
      <c r="H91" s="39"/>
      <c r="I91" s="31" t="s">
        <v>29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27</v>
      </c>
      <c r="D92" s="39"/>
      <c r="E92" s="39"/>
      <c r="F92" s="26" t="str">
        <f>IF(E18="","",E18)</f>
        <v>Vyplň údaj</v>
      </c>
      <c r="G92" s="39"/>
      <c r="H92" s="39"/>
      <c r="I92" s="31" t="s">
        <v>30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117</v>
      </c>
      <c r="D94" s="175"/>
      <c r="E94" s="175"/>
      <c r="F94" s="175"/>
      <c r="G94" s="175"/>
      <c r="H94" s="175"/>
      <c r="I94" s="175"/>
      <c r="J94" s="176" t="s">
        <v>118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119</v>
      </c>
      <c r="D96" s="39"/>
      <c r="E96" s="39"/>
      <c r="F96" s="39"/>
      <c r="G96" s="39"/>
      <c r="H96" s="39"/>
      <c r="I96" s="39"/>
      <c r="J96" s="109">
        <f>J118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120</v>
      </c>
    </row>
    <row r="97" s="9" customFormat="1" ht="24.96" customHeight="1">
      <c r="A97" s="9"/>
      <c r="B97" s="178"/>
      <c r="C97" s="179"/>
      <c r="D97" s="180" t="s">
        <v>206</v>
      </c>
      <c r="E97" s="181"/>
      <c r="F97" s="181"/>
      <c r="G97" s="181"/>
      <c r="H97" s="181"/>
      <c r="I97" s="181"/>
      <c r="J97" s="182">
        <f>J119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4"/>
      <c r="C98" s="185"/>
      <c r="D98" s="186" t="s">
        <v>1089</v>
      </c>
      <c r="E98" s="187"/>
      <c r="F98" s="187"/>
      <c r="G98" s="187"/>
      <c r="H98" s="187"/>
      <c r="I98" s="187"/>
      <c r="J98" s="188">
        <f>J120</f>
        <v>0</v>
      </c>
      <c r="K98" s="185"/>
      <c r="L98" s="18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2" customFormat="1" ht="21.84" customHeight="1">
      <c r="A99" s="37"/>
      <c r="B99" s="38"/>
      <c r="C99" s="39"/>
      <c r="D99" s="39"/>
      <c r="E99" s="39"/>
      <c r="F99" s="39"/>
      <c r="G99" s="39"/>
      <c r="H99" s="39"/>
      <c r="I99" s="39"/>
      <c r="J99" s="39"/>
      <c r="K99" s="39"/>
      <c r="L99" s="62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</row>
    <row r="100" s="2" customFormat="1" ht="6.96" customHeight="1">
      <c r="A100" s="37"/>
      <c r="B100" s="65"/>
      <c r="C100" s="66"/>
      <c r="D100" s="66"/>
      <c r="E100" s="66"/>
      <c r="F100" s="66"/>
      <c r="G100" s="66"/>
      <c r="H100" s="66"/>
      <c r="I100" s="66"/>
      <c r="J100" s="66"/>
      <c r="K100" s="66"/>
      <c r="L100" s="62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</row>
    <row r="104" s="2" customFormat="1" ht="6.96" customHeight="1">
      <c r="A104" s="37"/>
      <c r="B104" s="67"/>
      <c r="C104" s="68"/>
      <c r="D104" s="68"/>
      <c r="E104" s="68"/>
      <c r="F104" s="68"/>
      <c r="G104" s="68"/>
      <c r="H104" s="68"/>
      <c r="I104" s="68"/>
      <c r="J104" s="68"/>
      <c r="K104" s="68"/>
      <c r="L104" s="62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24.96" customHeight="1">
      <c r="A105" s="37"/>
      <c r="B105" s="38"/>
      <c r="C105" s="22" t="s">
        <v>124</v>
      </c>
      <c r="D105" s="39"/>
      <c r="E105" s="39"/>
      <c r="F105" s="39"/>
      <c r="G105" s="39"/>
      <c r="H105" s="39"/>
      <c r="I105" s="39"/>
      <c r="J105" s="39"/>
      <c r="K105" s="39"/>
      <c r="L105" s="62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6.96" customHeight="1">
      <c r="A106" s="37"/>
      <c r="B106" s="38"/>
      <c r="C106" s="39"/>
      <c r="D106" s="39"/>
      <c r="E106" s="39"/>
      <c r="F106" s="39"/>
      <c r="G106" s="39"/>
      <c r="H106" s="39"/>
      <c r="I106" s="39"/>
      <c r="J106" s="39"/>
      <c r="K106" s="39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12" customHeight="1">
      <c r="A107" s="37"/>
      <c r="B107" s="38"/>
      <c r="C107" s="31" t="s">
        <v>16</v>
      </c>
      <c r="D107" s="39"/>
      <c r="E107" s="39"/>
      <c r="F107" s="39"/>
      <c r="G107" s="39"/>
      <c r="H107" s="39"/>
      <c r="I107" s="39"/>
      <c r="J107" s="39"/>
      <c r="K107" s="39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16.5" customHeight="1">
      <c r="A108" s="37"/>
      <c r="B108" s="38"/>
      <c r="C108" s="39"/>
      <c r="D108" s="39"/>
      <c r="E108" s="173" t="str">
        <f>E7</f>
        <v>Rekonstrukce sidliště Spáleniště, II.etapa, Cheb - rozpočet</v>
      </c>
      <c r="F108" s="31"/>
      <c r="G108" s="31"/>
      <c r="H108" s="31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2" customHeight="1">
      <c r="A109" s="37"/>
      <c r="B109" s="38"/>
      <c r="C109" s="31" t="s">
        <v>114</v>
      </c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6.5" customHeight="1">
      <c r="A110" s="37"/>
      <c r="B110" s="38"/>
      <c r="C110" s="39"/>
      <c r="D110" s="39"/>
      <c r="E110" s="75" t="str">
        <f>E9</f>
        <v>431-2 - SO 431 - Optika</v>
      </c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6.96" customHeight="1">
      <c r="A111" s="37"/>
      <c r="B111" s="38"/>
      <c r="C111" s="39"/>
      <c r="D111" s="39"/>
      <c r="E111" s="39"/>
      <c r="F111" s="39"/>
      <c r="G111" s="39"/>
      <c r="H111" s="39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20</v>
      </c>
      <c r="D112" s="39"/>
      <c r="E112" s="39"/>
      <c r="F112" s="26" t="str">
        <f>F12</f>
        <v xml:space="preserve"> </v>
      </c>
      <c r="G112" s="39"/>
      <c r="H112" s="39"/>
      <c r="I112" s="31" t="s">
        <v>22</v>
      </c>
      <c r="J112" s="78" t="str">
        <f>IF(J12="","",J12)</f>
        <v>10. 10. 2025</v>
      </c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38"/>
      <c r="C113" s="39"/>
      <c r="D113" s="39"/>
      <c r="E113" s="39"/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5.15" customHeight="1">
      <c r="A114" s="37"/>
      <c r="B114" s="38"/>
      <c r="C114" s="31" t="s">
        <v>24</v>
      </c>
      <c r="D114" s="39"/>
      <c r="E114" s="39"/>
      <c r="F114" s="26" t="str">
        <f>E15</f>
        <v xml:space="preserve"> </v>
      </c>
      <c r="G114" s="39"/>
      <c r="H114" s="39"/>
      <c r="I114" s="31" t="s">
        <v>29</v>
      </c>
      <c r="J114" s="35" t="str">
        <f>E21</f>
        <v xml:space="preserve"> </v>
      </c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5.15" customHeight="1">
      <c r="A115" s="37"/>
      <c r="B115" s="38"/>
      <c r="C115" s="31" t="s">
        <v>27</v>
      </c>
      <c r="D115" s="39"/>
      <c r="E115" s="39"/>
      <c r="F115" s="26" t="str">
        <f>IF(E18="","",E18)</f>
        <v>Vyplň údaj</v>
      </c>
      <c r="G115" s="39"/>
      <c r="H115" s="39"/>
      <c r="I115" s="31" t="s">
        <v>30</v>
      </c>
      <c r="J115" s="35" t="str">
        <f>E24</f>
        <v xml:space="preserve"> </v>
      </c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0.32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11" customFormat="1" ht="29.28" customHeight="1">
      <c r="A117" s="190"/>
      <c r="B117" s="191"/>
      <c r="C117" s="192" t="s">
        <v>125</v>
      </c>
      <c r="D117" s="193" t="s">
        <v>57</v>
      </c>
      <c r="E117" s="193" t="s">
        <v>53</v>
      </c>
      <c r="F117" s="193" t="s">
        <v>54</v>
      </c>
      <c r="G117" s="193" t="s">
        <v>126</v>
      </c>
      <c r="H117" s="193" t="s">
        <v>127</v>
      </c>
      <c r="I117" s="193" t="s">
        <v>128</v>
      </c>
      <c r="J117" s="194" t="s">
        <v>118</v>
      </c>
      <c r="K117" s="195" t="s">
        <v>129</v>
      </c>
      <c r="L117" s="196"/>
      <c r="M117" s="99" t="s">
        <v>1</v>
      </c>
      <c r="N117" s="100" t="s">
        <v>36</v>
      </c>
      <c r="O117" s="100" t="s">
        <v>130</v>
      </c>
      <c r="P117" s="100" t="s">
        <v>131</v>
      </c>
      <c r="Q117" s="100" t="s">
        <v>132</v>
      </c>
      <c r="R117" s="100" t="s">
        <v>133</v>
      </c>
      <c r="S117" s="100" t="s">
        <v>134</v>
      </c>
      <c r="T117" s="101" t="s">
        <v>135</v>
      </c>
      <c r="U117" s="190"/>
      <c r="V117" s="190"/>
      <c r="W117" s="190"/>
      <c r="X117" s="190"/>
      <c r="Y117" s="190"/>
      <c r="Z117" s="190"/>
      <c r="AA117" s="190"/>
      <c r="AB117" s="190"/>
      <c r="AC117" s="190"/>
      <c r="AD117" s="190"/>
      <c r="AE117" s="190"/>
    </row>
    <row r="118" s="2" customFormat="1" ht="22.8" customHeight="1">
      <c r="A118" s="37"/>
      <c r="B118" s="38"/>
      <c r="C118" s="106" t="s">
        <v>136</v>
      </c>
      <c r="D118" s="39"/>
      <c r="E118" s="39"/>
      <c r="F118" s="39"/>
      <c r="G118" s="39"/>
      <c r="H118" s="39"/>
      <c r="I118" s="39"/>
      <c r="J118" s="197">
        <f>BK118</f>
        <v>0</v>
      </c>
      <c r="K118" s="39"/>
      <c r="L118" s="43"/>
      <c r="M118" s="102"/>
      <c r="N118" s="198"/>
      <c r="O118" s="103"/>
      <c r="P118" s="199">
        <f>P119</f>
        <v>0</v>
      </c>
      <c r="Q118" s="103"/>
      <c r="R118" s="199">
        <f>R119</f>
        <v>0</v>
      </c>
      <c r="S118" s="103"/>
      <c r="T118" s="200">
        <f>T119</f>
        <v>0</v>
      </c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T118" s="16" t="s">
        <v>71</v>
      </c>
      <c r="AU118" s="16" t="s">
        <v>120</v>
      </c>
      <c r="BK118" s="201">
        <f>BK119</f>
        <v>0</v>
      </c>
    </row>
    <row r="119" s="12" customFormat="1" ht="25.92" customHeight="1">
      <c r="A119" s="12"/>
      <c r="B119" s="202"/>
      <c r="C119" s="203"/>
      <c r="D119" s="204" t="s">
        <v>71</v>
      </c>
      <c r="E119" s="205" t="s">
        <v>642</v>
      </c>
      <c r="F119" s="205" t="s">
        <v>643</v>
      </c>
      <c r="G119" s="203"/>
      <c r="H119" s="203"/>
      <c r="I119" s="206"/>
      <c r="J119" s="207">
        <f>BK119</f>
        <v>0</v>
      </c>
      <c r="K119" s="203"/>
      <c r="L119" s="208"/>
      <c r="M119" s="209"/>
      <c r="N119" s="210"/>
      <c r="O119" s="210"/>
      <c r="P119" s="211">
        <f>P120</f>
        <v>0</v>
      </c>
      <c r="Q119" s="210"/>
      <c r="R119" s="211">
        <f>R120</f>
        <v>0</v>
      </c>
      <c r="S119" s="210"/>
      <c r="T119" s="212">
        <f>T120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13" t="s">
        <v>82</v>
      </c>
      <c r="AT119" s="214" t="s">
        <v>71</v>
      </c>
      <c r="AU119" s="214" t="s">
        <v>72</v>
      </c>
      <c r="AY119" s="213" t="s">
        <v>139</v>
      </c>
      <c r="BK119" s="215">
        <f>BK120</f>
        <v>0</v>
      </c>
    </row>
    <row r="120" s="12" customFormat="1" ht="22.8" customHeight="1">
      <c r="A120" s="12"/>
      <c r="B120" s="202"/>
      <c r="C120" s="203"/>
      <c r="D120" s="204" t="s">
        <v>71</v>
      </c>
      <c r="E120" s="216" t="s">
        <v>1090</v>
      </c>
      <c r="F120" s="216" t="s">
        <v>1091</v>
      </c>
      <c r="G120" s="203"/>
      <c r="H120" s="203"/>
      <c r="I120" s="206"/>
      <c r="J120" s="217">
        <f>BK120</f>
        <v>0</v>
      </c>
      <c r="K120" s="203"/>
      <c r="L120" s="208"/>
      <c r="M120" s="209"/>
      <c r="N120" s="210"/>
      <c r="O120" s="210"/>
      <c r="P120" s="211">
        <f>SUM(P121:P165)</f>
        <v>0</v>
      </c>
      <c r="Q120" s="210"/>
      <c r="R120" s="211">
        <f>SUM(R121:R165)</f>
        <v>0</v>
      </c>
      <c r="S120" s="210"/>
      <c r="T120" s="212">
        <f>SUM(T121:T165)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13" t="s">
        <v>82</v>
      </c>
      <c r="AT120" s="214" t="s">
        <v>71</v>
      </c>
      <c r="AU120" s="214" t="s">
        <v>80</v>
      </c>
      <c r="AY120" s="213" t="s">
        <v>139</v>
      </c>
      <c r="BK120" s="215">
        <f>SUM(BK121:BK165)</f>
        <v>0</v>
      </c>
    </row>
    <row r="121" s="2" customFormat="1" ht="16.5" customHeight="1">
      <c r="A121" s="37"/>
      <c r="B121" s="38"/>
      <c r="C121" s="260" t="s">
        <v>80</v>
      </c>
      <c r="D121" s="260" t="s">
        <v>278</v>
      </c>
      <c r="E121" s="261" t="s">
        <v>1092</v>
      </c>
      <c r="F121" s="262" t="s">
        <v>1093</v>
      </c>
      <c r="G121" s="263" t="s">
        <v>963</v>
      </c>
      <c r="H121" s="264">
        <v>2</v>
      </c>
      <c r="I121" s="265"/>
      <c r="J121" s="266">
        <f>ROUND(I121*H121,2)</f>
        <v>0</v>
      </c>
      <c r="K121" s="267"/>
      <c r="L121" s="268"/>
      <c r="M121" s="269" t="s">
        <v>1</v>
      </c>
      <c r="N121" s="270" t="s">
        <v>37</v>
      </c>
      <c r="O121" s="90"/>
      <c r="P121" s="228">
        <f>O121*H121</f>
        <v>0</v>
      </c>
      <c r="Q121" s="228">
        <v>0</v>
      </c>
      <c r="R121" s="228">
        <f>Q121*H121</f>
        <v>0</v>
      </c>
      <c r="S121" s="228">
        <v>0</v>
      </c>
      <c r="T121" s="229">
        <f>S121*H121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R121" s="230" t="s">
        <v>276</v>
      </c>
      <c r="AT121" s="230" t="s">
        <v>278</v>
      </c>
      <c r="AU121" s="230" t="s">
        <v>82</v>
      </c>
      <c r="AY121" s="16" t="s">
        <v>139</v>
      </c>
      <c r="BE121" s="231">
        <f>IF(N121="základní",J121,0)</f>
        <v>0</v>
      </c>
      <c r="BF121" s="231">
        <f>IF(N121="snížená",J121,0)</f>
        <v>0</v>
      </c>
      <c r="BG121" s="231">
        <f>IF(N121="zákl. přenesená",J121,0)</f>
        <v>0</v>
      </c>
      <c r="BH121" s="231">
        <f>IF(N121="sníž. přenesená",J121,0)</f>
        <v>0</v>
      </c>
      <c r="BI121" s="231">
        <f>IF(N121="nulová",J121,0)</f>
        <v>0</v>
      </c>
      <c r="BJ121" s="16" t="s">
        <v>80</v>
      </c>
      <c r="BK121" s="231">
        <f>ROUND(I121*H121,2)</f>
        <v>0</v>
      </c>
      <c r="BL121" s="16" t="s">
        <v>171</v>
      </c>
      <c r="BM121" s="230" t="s">
        <v>82</v>
      </c>
    </row>
    <row r="122" s="2" customFormat="1" ht="16.5" customHeight="1">
      <c r="A122" s="37"/>
      <c r="B122" s="38"/>
      <c r="C122" s="260" t="s">
        <v>82</v>
      </c>
      <c r="D122" s="260" t="s">
        <v>278</v>
      </c>
      <c r="E122" s="261" t="s">
        <v>1094</v>
      </c>
      <c r="F122" s="262" t="s">
        <v>1095</v>
      </c>
      <c r="G122" s="263" t="s">
        <v>239</v>
      </c>
      <c r="H122" s="264">
        <v>80</v>
      </c>
      <c r="I122" s="265"/>
      <c r="J122" s="266">
        <f>ROUND(I122*H122,2)</f>
        <v>0</v>
      </c>
      <c r="K122" s="267"/>
      <c r="L122" s="268"/>
      <c r="M122" s="269" t="s">
        <v>1</v>
      </c>
      <c r="N122" s="270" t="s">
        <v>37</v>
      </c>
      <c r="O122" s="90"/>
      <c r="P122" s="228">
        <f>O122*H122</f>
        <v>0</v>
      </c>
      <c r="Q122" s="228">
        <v>0</v>
      </c>
      <c r="R122" s="228">
        <f>Q122*H122</f>
        <v>0</v>
      </c>
      <c r="S122" s="228">
        <v>0</v>
      </c>
      <c r="T122" s="229">
        <f>S122*H122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R122" s="230" t="s">
        <v>276</v>
      </c>
      <c r="AT122" s="230" t="s">
        <v>278</v>
      </c>
      <c r="AU122" s="230" t="s">
        <v>82</v>
      </c>
      <c r="AY122" s="16" t="s">
        <v>139</v>
      </c>
      <c r="BE122" s="231">
        <f>IF(N122="základní",J122,0)</f>
        <v>0</v>
      </c>
      <c r="BF122" s="231">
        <f>IF(N122="snížená",J122,0)</f>
        <v>0</v>
      </c>
      <c r="BG122" s="231">
        <f>IF(N122="zákl. přenesená",J122,0)</f>
        <v>0</v>
      </c>
      <c r="BH122" s="231">
        <f>IF(N122="sníž. přenesená",J122,0)</f>
        <v>0</v>
      </c>
      <c r="BI122" s="231">
        <f>IF(N122="nulová",J122,0)</f>
        <v>0</v>
      </c>
      <c r="BJ122" s="16" t="s">
        <v>80</v>
      </c>
      <c r="BK122" s="231">
        <f>ROUND(I122*H122,2)</f>
        <v>0</v>
      </c>
      <c r="BL122" s="16" t="s">
        <v>171</v>
      </c>
      <c r="BM122" s="230" t="s">
        <v>146</v>
      </c>
    </row>
    <row r="123" s="2" customFormat="1" ht="24.15" customHeight="1">
      <c r="A123" s="37"/>
      <c r="B123" s="38"/>
      <c r="C123" s="260" t="s">
        <v>152</v>
      </c>
      <c r="D123" s="260" t="s">
        <v>278</v>
      </c>
      <c r="E123" s="261" t="s">
        <v>1096</v>
      </c>
      <c r="F123" s="262" t="s">
        <v>1097</v>
      </c>
      <c r="G123" s="263" t="s">
        <v>239</v>
      </c>
      <c r="H123" s="264">
        <v>156</v>
      </c>
      <c r="I123" s="265"/>
      <c r="J123" s="266">
        <f>ROUND(I123*H123,2)</f>
        <v>0</v>
      </c>
      <c r="K123" s="267"/>
      <c r="L123" s="268"/>
      <c r="M123" s="269" t="s">
        <v>1</v>
      </c>
      <c r="N123" s="270" t="s">
        <v>37</v>
      </c>
      <c r="O123" s="90"/>
      <c r="P123" s="228">
        <f>O123*H123</f>
        <v>0</v>
      </c>
      <c r="Q123" s="228">
        <v>0</v>
      </c>
      <c r="R123" s="228">
        <f>Q123*H123</f>
        <v>0</v>
      </c>
      <c r="S123" s="228">
        <v>0</v>
      </c>
      <c r="T123" s="229">
        <f>S123*H123</f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R123" s="230" t="s">
        <v>276</v>
      </c>
      <c r="AT123" s="230" t="s">
        <v>278</v>
      </c>
      <c r="AU123" s="230" t="s">
        <v>82</v>
      </c>
      <c r="AY123" s="16" t="s">
        <v>139</v>
      </c>
      <c r="BE123" s="231">
        <f>IF(N123="základní",J123,0)</f>
        <v>0</v>
      </c>
      <c r="BF123" s="231">
        <f>IF(N123="snížená",J123,0)</f>
        <v>0</v>
      </c>
      <c r="BG123" s="231">
        <f>IF(N123="zákl. přenesená",J123,0)</f>
        <v>0</v>
      </c>
      <c r="BH123" s="231">
        <f>IF(N123="sníž. přenesená",J123,0)</f>
        <v>0</v>
      </c>
      <c r="BI123" s="231">
        <f>IF(N123="nulová",J123,0)</f>
        <v>0</v>
      </c>
      <c r="BJ123" s="16" t="s">
        <v>80</v>
      </c>
      <c r="BK123" s="231">
        <f>ROUND(I123*H123,2)</f>
        <v>0</v>
      </c>
      <c r="BL123" s="16" t="s">
        <v>171</v>
      </c>
      <c r="BM123" s="230" t="s">
        <v>155</v>
      </c>
    </row>
    <row r="124" s="2" customFormat="1" ht="16.5" customHeight="1">
      <c r="A124" s="37"/>
      <c r="B124" s="38"/>
      <c r="C124" s="260" t="s">
        <v>146</v>
      </c>
      <c r="D124" s="260" t="s">
        <v>278</v>
      </c>
      <c r="E124" s="261" t="s">
        <v>1098</v>
      </c>
      <c r="F124" s="262" t="s">
        <v>1099</v>
      </c>
      <c r="G124" s="263" t="s">
        <v>239</v>
      </c>
      <c r="H124" s="264">
        <v>260</v>
      </c>
      <c r="I124" s="265"/>
      <c r="J124" s="266">
        <f>ROUND(I124*H124,2)</f>
        <v>0</v>
      </c>
      <c r="K124" s="267"/>
      <c r="L124" s="268"/>
      <c r="M124" s="269" t="s">
        <v>1</v>
      </c>
      <c r="N124" s="270" t="s">
        <v>37</v>
      </c>
      <c r="O124" s="90"/>
      <c r="P124" s="228">
        <f>O124*H124</f>
        <v>0</v>
      </c>
      <c r="Q124" s="228">
        <v>0</v>
      </c>
      <c r="R124" s="228">
        <f>Q124*H124</f>
        <v>0</v>
      </c>
      <c r="S124" s="228">
        <v>0</v>
      </c>
      <c r="T124" s="229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230" t="s">
        <v>276</v>
      </c>
      <c r="AT124" s="230" t="s">
        <v>278</v>
      </c>
      <c r="AU124" s="230" t="s">
        <v>82</v>
      </c>
      <c r="AY124" s="16" t="s">
        <v>139</v>
      </c>
      <c r="BE124" s="231">
        <f>IF(N124="základní",J124,0)</f>
        <v>0</v>
      </c>
      <c r="BF124" s="231">
        <f>IF(N124="snížená",J124,0)</f>
        <v>0</v>
      </c>
      <c r="BG124" s="231">
        <f>IF(N124="zákl. přenesená",J124,0)</f>
        <v>0</v>
      </c>
      <c r="BH124" s="231">
        <f>IF(N124="sníž. přenesená",J124,0)</f>
        <v>0</v>
      </c>
      <c r="BI124" s="231">
        <f>IF(N124="nulová",J124,0)</f>
        <v>0</v>
      </c>
      <c r="BJ124" s="16" t="s">
        <v>80</v>
      </c>
      <c r="BK124" s="231">
        <f>ROUND(I124*H124,2)</f>
        <v>0</v>
      </c>
      <c r="BL124" s="16" t="s">
        <v>171</v>
      </c>
      <c r="BM124" s="230" t="s">
        <v>159</v>
      </c>
    </row>
    <row r="125" s="2" customFormat="1" ht="16.5" customHeight="1">
      <c r="A125" s="37"/>
      <c r="B125" s="38"/>
      <c r="C125" s="260" t="s">
        <v>151</v>
      </c>
      <c r="D125" s="260" t="s">
        <v>278</v>
      </c>
      <c r="E125" s="261" t="s">
        <v>1100</v>
      </c>
      <c r="F125" s="262" t="s">
        <v>1101</v>
      </c>
      <c r="G125" s="263" t="s">
        <v>963</v>
      </c>
      <c r="H125" s="264">
        <v>1</v>
      </c>
      <c r="I125" s="265"/>
      <c r="J125" s="266">
        <f>ROUND(I125*H125,2)</f>
        <v>0</v>
      </c>
      <c r="K125" s="267"/>
      <c r="L125" s="268"/>
      <c r="M125" s="269" t="s">
        <v>1</v>
      </c>
      <c r="N125" s="270" t="s">
        <v>37</v>
      </c>
      <c r="O125" s="90"/>
      <c r="P125" s="228">
        <f>O125*H125</f>
        <v>0</v>
      </c>
      <c r="Q125" s="228">
        <v>0</v>
      </c>
      <c r="R125" s="228">
        <f>Q125*H125</f>
        <v>0</v>
      </c>
      <c r="S125" s="228">
        <v>0</v>
      </c>
      <c r="T125" s="229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230" t="s">
        <v>276</v>
      </c>
      <c r="AT125" s="230" t="s">
        <v>278</v>
      </c>
      <c r="AU125" s="230" t="s">
        <v>82</v>
      </c>
      <c r="AY125" s="16" t="s">
        <v>139</v>
      </c>
      <c r="BE125" s="231">
        <f>IF(N125="základní",J125,0)</f>
        <v>0</v>
      </c>
      <c r="BF125" s="231">
        <f>IF(N125="snížená",J125,0)</f>
        <v>0</v>
      </c>
      <c r="BG125" s="231">
        <f>IF(N125="zákl. přenesená",J125,0)</f>
        <v>0</v>
      </c>
      <c r="BH125" s="231">
        <f>IF(N125="sníž. přenesená",J125,0)</f>
        <v>0</v>
      </c>
      <c r="BI125" s="231">
        <f>IF(N125="nulová",J125,0)</f>
        <v>0</v>
      </c>
      <c r="BJ125" s="16" t="s">
        <v>80</v>
      </c>
      <c r="BK125" s="231">
        <f>ROUND(I125*H125,2)</f>
        <v>0</v>
      </c>
      <c r="BL125" s="16" t="s">
        <v>171</v>
      </c>
      <c r="BM125" s="230" t="s">
        <v>162</v>
      </c>
    </row>
    <row r="126" s="2" customFormat="1" ht="24.15" customHeight="1">
      <c r="A126" s="37"/>
      <c r="B126" s="38"/>
      <c r="C126" s="260" t="s">
        <v>155</v>
      </c>
      <c r="D126" s="260" t="s">
        <v>278</v>
      </c>
      <c r="E126" s="261" t="s">
        <v>1102</v>
      </c>
      <c r="F126" s="262" t="s">
        <v>1103</v>
      </c>
      <c r="G126" s="263" t="s">
        <v>963</v>
      </c>
      <c r="H126" s="264">
        <v>2</v>
      </c>
      <c r="I126" s="265"/>
      <c r="J126" s="266">
        <f>ROUND(I126*H126,2)</f>
        <v>0</v>
      </c>
      <c r="K126" s="267"/>
      <c r="L126" s="268"/>
      <c r="M126" s="269" t="s">
        <v>1</v>
      </c>
      <c r="N126" s="270" t="s">
        <v>37</v>
      </c>
      <c r="O126" s="90"/>
      <c r="P126" s="228">
        <f>O126*H126</f>
        <v>0</v>
      </c>
      <c r="Q126" s="228">
        <v>0</v>
      </c>
      <c r="R126" s="228">
        <f>Q126*H126</f>
        <v>0</v>
      </c>
      <c r="S126" s="228">
        <v>0</v>
      </c>
      <c r="T126" s="229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30" t="s">
        <v>276</v>
      </c>
      <c r="AT126" s="230" t="s">
        <v>278</v>
      </c>
      <c r="AU126" s="230" t="s">
        <v>82</v>
      </c>
      <c r="AY126" s="16" t="s">
        <v>139</v>
      </c>
      <c r="BE126" s="231">
        <f>IF(N126="základní",J126,0)</f>
        <v>0</v>
      </c>
      <c r="BF126" s="231">
        <f>IF(N126="snížená",J126,0)</f>
        <v>0</v>
      </c>
      <c r="BG126" s="231">
        <f>IF(N126="zákl. přenesená",J126,0)</f>
        <v>0</v>
      </c>
      <c r="BH126" s="231">
        <f>IF(N126="sníž. přenesená",J126,0)</f>
        <v>0</v>
      </c>
      <c r="BI126" s="231">
        <f>IF(N126="nulová",J126,0)</f>
        <v>0</v>
      </c>
      <c r="BJ126" s="16" t="s">
        <v>80</v>
      </c>
      <c r="BK126" s="231">
        <f>ROUND(I126*H126,2)</f>
        <v>0</v>
      </c>
      <c r="BL126" s="16" t="s">
        <v>171</v>
      </c>
      <c r="BM126" s="230" t="s">
        <v>8</v>
      </c>
    </row>
    <row r="127" s="2" customFormat="1" ht="16.5" customHeight="1">
      <c r="A127" s="37"/>
      <c r="B127" s="38"/>
      <c r="C127" s="260" t="s">
        <v>165</v>
      </c>
      <c r="D127" s="260" t="s">
        <v>278</v>
      </c>
      <c r="E127" s="261" t="s">
        <v>1104</v>
      </c>
      <c r="F127" s="262" t="s">
        <v>1105</v>
      </c>
      <c r="G127" s="263" t="s">
        <v>963</v>
      </c>
      <c r="H127" s="264">
        <v>2</v>
      </c>
      <c r="I127" s="265"/>
      <c r="J127" s="266">
        <f>ROUND(I127*H127,2)</f>
        <v>0</v>
      </c>
      <c r="K127" s="267"/>
      <c r="L127" s="268"/>
      <c r="M127" s="269" t="s">
        <v>1</v>
      </c>
      <c r="N127" s="270" t="s">
        <v>37</v>
      </c>
      <c r="O127" s="90"/>
      <c r="P127" s="228">
        <f>O127*H127</f>
        <v>0</v>
      </c>
      <c r="Q127" s="228">
        <v>0</v>
      </c>
      <c r="R127" s="228">
        <f>Q127*H127</f>
        <v>0</v>
      </c>
      <c r="S127" s="228">
        <v>0</v>
      </c>
      <c r="T127" s="229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30" t="s">
        <v>276</v>
      </c>
      <c r="AT127" s="230" t="s">
        <v>278</v>
      </c>
      <c r="AU127" s="230" t="s">
        <v>82</v>
      </c>
      <c r="AY127" s="16" t="s">
        <v>139</v>
      </c>
      <c r="BE127" s="231">
        <f>IF(N127="základní",J127,0)</f>
        <v>0</v>
      </c>
      <c r="BF127" s="231">
        <f>IF(N127="snížená",J127,0)</f>
        <v>0</v>
      </c>
      <c r="BG127" s="231">
        <f>IF(N127="zákl. přenesená",J127,0)</f>
        <v>0</v>
      </c>
      <c r="BH127" s="231">
        <f>IF(N127="sníž. přenesená",J127,0)</f>
        <v>0</v>
      </c>
      <c r="BI127" s="231">
        <f>IF(N127="nulová",J127,0)</f>
        <v>0</v>
      </c>
      <c r="BJ127" s="16" t="s">
        <v>80</v>
      </c>
      <c r="BK127" s="231">
        <f>ROUND(I127*H127,2)</f>
        <v>0</v>
      </c>
      <c r="BL127" s="16" t="s">
        <v>171</v>
      </c>
      <c r="BM127" s="230" t="s">
        <v>168</v>
      </c>
    </row>
    <row r="128" s="2" customFormat="1" ht="16.5" customHeight="1">
      <c r="A128" s="37"/>
      <c r="B128" s="38"/>
      <c r="C128" s="260" t="s">
        <v>159</v>
      </c>
      <c r="D128" s="260" t="s">
        <v>278</v>
      </c>
      <c r="E128" s="261" t="s">
        <v>1106</v>
      </c>
      <c r="F128" s="262" t="s">
        <v>1107</v>
      </c>
      <c r="G128" s="263" t="s">
        <v>963</v>
      </c>
      <c r="H128" s="264">
        <v>2</v>
      </c>
      <c r="I128" s="265"/>
      <c r="J128" s="266">
        <f>ROUND(I128*H128,2)</f>
        <v>0</v>
      </c>
      <c r="K128" s="267"/>
      <c r="L128" s="268"/>
      <c r="M128" s="269" t="s">
        <v>1</v>
      </c>
      <c r="N128" s="270" t="s">
        <v>37</v>
      </c>
      <c r="O128" s="90"/>
      <c r="P128" s="228">
        <f>O128*H128</f>
        <v>0</v>
      </c>
      <c r="Q128" s="228">
        <v>0</v>
      </c>
      <c r="R128" s="228">
        <f>Q128*H128</f>
        <v>0</v>
      </c>
      <c r="S128" s="228">
        <v>0</v>
      </c>
      <c r="T128" s="229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30" t="s">
        <v>276</v>
      </c>
      <c r="AT128" s="230" t="s">
        <v>278</v>
      </c>
      <c r="AU128" s="230" t="s">
        <v>82</v>
      </c>
      <c r="AY128" s="16" t="s">
        <v>139</v>
      </c>
      <c r="BE128" s="231">
        <f>IF(N128="základní",J128,0)</f>
        <v>0</v>
      </c>
      <c r="BF128" s="231">
        <f>IF(N128="snížená",J128,0)</f>
        <v>0</v>
      </c>
      <c r="BG128" s="231">
        <f>IF(N128="zákl. přenesená",J128,0)</f>
        <v>0</v>
      </c>
      <c r="BH128" s="231">
        <f>IF(N128="sníž. přenesená",J128,0)</f>
        <v>0</v>
      </c>
      <c r="BI128" s="231">
        <f>IF(N128="nulová",J128,0)</f>
        <v>0</v>
      </c>
      <c r="BJ128" s="16" t="s">
        <v>80</v>
      </c>
      <c r="BK128" s="231">
        <f>ROUND(I128*H128,2)</f>
        <v>0</v>
      </c>
      <c r="BL128" s="16" t="s">
        <v>171</v>
      </c>
      <c r="BM128" s="230" t="s">
        <v>171</v>
      </c>
    </row>
    <row r="129" s="2" customFormat="1" ht="16.5" customHeight="1">
      <c r="A129" s="37"/>
      <c r="B129" s="38"/>
      <c r="C129" s="260" t="s">
        <v>140</v>
      </c>
      <c r="D129" s="260" t="s">
        <v>278</v>
      </c>
      <c r="E129" s="261" t="s">
        <v>1108</v>
      </c>
      <c r="F129" s="262" t="s">
        <v>1109</v>
      </c>
      <c r="G129" s="263" t="s">
        <v>963</v>
      </c>
      <c r="H129" s="264">
        <v>6</v>
      </c>
      <c r="I129" s="265"/>
      <c r="J129" s="266">
        <f>ROUND(I129*H129,2)</f>
        <v>0</v>
      </c>
      <c r="K129" s="267"/>
      <c r="L129" s="268"/>
      <c r="M129" s="269" t="s">
        <v>1</v>
      </c>
      <c r="N129" s="270" t="s">
        <v>37</v>
      </c>
      <c r="O129" s="90"/>
      <c r="P129" s="228">
        <f>O129*H129</f>
        <v>0</v>
      </c>
      <c r="Q129" s="228">
        <v>0</v>
      </c>
      <c r="R129" s="228">
        <f>Q129*H129</f>
        <v>0</v>
      </c>
      <c r="S129" s="228">
        <v>0</v>
      </c>
      <c r="T129" s="229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30" t="s">
        <v>276</v>
      </c>
      <c r="AT129" s="230" t="s">
        <v>278</v>
      </c>
      <c r="AU129" s="230" t="s">
        <v>82</v>
      </c>
      <c r="AY129" s="16" t="s">
        <v>139</v>
      </c>
      <c r="BE129" s="231">
        <f>IF(N129="základní",J129,0)</f>
        <v>0</v>
      </c>
      <c r="BF129" s="231">
        <f>IF(N129="snížená",J129,0)</f>
        <v>0</v>
      </c>
      <c r="BG129" s="231">
        <f>IF(N129="zákl. přenesená",J129,0)</f>
        <v>0</v>
      </c>
      <c r="BH129" s="231">
        <f>IF(N129="sníž. přenesená",J129,0)</f>
        <v>0</v>
      </c>
      <c r="BI129" s="231">
        <f>IF(N129="nulová",J129,0)</f>
        <v>0</v>
      </c>
      <c r="BJ129" s="16" t="s">
        <v>80</v>
      </c>
      <c r="BK129" s="231">
        <f>ROUND(I129*H129,2)</f>
        <v>0</v>
      </c>
      <c r="BL129" s="16" t="s">
        <v>171</v>
      </c>
      <c r="BM129" s="230" t="s">
        <v>174</v>
      </c>
    </row>
    <row r="130" s="2" customFormat="1" ht="16.5" customHeight="1">
      <c r="A130" s="37"/>
      <c r="B130" s="38"/>
      <c r="C130" s="260" t="s">
        <v>162</v>
      </c>
      <c r="D130" s="260" t="s">
        <v>278</v>
      </c>
      <c r="E130" s="261" t="s">
        <v>1110</v>
      </c>
      <c r="F130" s="262" t="s">
        <v>1111</v>
      </c>
      <c r="G130" s="263" t="s">
        <v>239</v>
      </c>
      <c r="H130" s="264">
        <v>376</v>
      </c>
      <c r="I130" s="265"/>
      <c r="J130" s="266">
        <f>ROUND(I130*H130,2)</f>
        <v>0</v>
      </c>
      <c r="K130" s="267"/>
      <c r="L130" s="268"/>
      <c r="M130" s="269" t="s">
        <v>1</v>
      </c>
      <c r="N130" s="270" t="s">
        <v>37</v>
      </c>
      <c r="O130" s="90"/>
      <c r="P130" s="228">
        <f>O130*H130</f>
        <v>0</v>
      </c>
      <c r="Q130" s="228">
        <v>0</v>
      </c>
      <c r="R130" s="228">
        <f>Q130*H130</f>
        <v>0</v>
      </c>
      <c r="S130" s="228">
        <v>0</v>
      </c>
      <c r="T130" s="229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30" t="s">
        <v>276</v>
      </c>
      <c r="AT130" s="230" t="s">
        <v>278</v>
      </c>
      <c r="AU130" s="230" t="s">
        <v>82</v>
      </c>
      <c r="AY130" s="16" t="s">
        <v>139</v>
      </c>
      <c r="BE130" s="231">
        <f>IF(N130="základní",J130,0)</f>
        <v>0</v>
      </c>
      <c r="BF130" s="231">
        <f>IF(N130="snížená",J130,0)</f>
        <v>0</v>
      </c>
      <c r="BG130" s="231">
        <f>IF(N130="zákl. přenesená",J130,0)</f>
        <v>0</v>
      </c>
      <c r="BH130" s="231">
        <f>IF(N130="sníž. přenesená",J130,0)</f>
        <v>0</v>
      </c>
      <c r="BI130" s="231">
        <f>IF(N130="nulová",J130,0)</f>
        <v>0</v>
      </c>
      <c r="BJ130" s="16" t="s">
        <v>80</v>
      </c>
      <c r="BK130" s="231">
        <f>ROUND(I130*H130,2)</f>
        <v>0</v>
      </c>
      <c r="BL130" s="16" t="s">
        <v>171</v>
      </c>
      <c r="BM130" s="230" t="s">
        <v>177</v>
      </c>
    </row>
    <row r="131" s="2" customFormat="1" ht="16.5" customHeight="1">
      <c r="A131" s="37"/>
      <c r="B131" s="38"/>
      <c r="C131" s="260" t="s">
        <v>178</v>
      </c>
      <c r="D131" s="260" t="s">
        <v>278</v>
      </c>
      <c r="E131" s="261" t="s">
        <v>1112</v>
      </c>
      <c r="F131" s="262" t="s">
        <v>1113</v>
      </c>
      <c r="G131" s="263" t="s">
        <v>239</v>
      </c>
      <c r="H131" s="264">
        <v>75</v>
      </c>
      <c r="I131" s="265"/>
      <c r="J131" s="266">
        <f>ROUND(I131*H131,2)</f>
        <v>0</v>
      </c>
      <c r="K131" s="267"/>
      <c r="L131" s="268"/>
      <c r="M131" s="269" t="s">
        <v>1</v>
      </c>
      <c r="N131" s="270" t="s">
        <v>37</v>
      </c>
      <c r="O131" s="90"/>
      <c r="P131" s="228">
        <f>O131*H131</f>
        <v>0</v>
      </c>
      <c r="Q131" s="228">
        <v>0</v>
      </c>
      <c r="R131" s="228">
        <f>Q131*H131</f>
        <v>0</v>
      </c>
      <c r="S131" s="228">
        <v>0</v>
      </c>
      <c r="T131" s="229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30" t="s">
        <v>276</v>
      </c>
      <c r="AT131" s="230" t="s">
        <v>278</v>
      </c>
      <c r="AU131" s="230" t="s">
        <v>82</v>
      </c>
      <c r="AY131" s="16" t="s">
        <v>139</v>
      </c>
      <c r="BE131" s="231">
        <f>IF(N131="základní",J131,0)</f>
        <v>0</v>
      </c>
      <c r="BF131" s="231">
        <f>IF(N131="snížená",J131,0)</f>
        <v>0</v>
      </c>
      <c r="BG131" s="231">
        <f>IF(N131="zákl. přenesená",J131,0)</f>
        <v>0</v>
      </c>
      <c r="BH131" s="231">
        <f>IF(N131="sníž. přenesená",J131,0)</f>
        <v>0</v>
      </c>
      <c r="BI131" s="231">
        <f>IF(N131="nulová",J131,0)</f>
        <v>0</v>
      </c>
      <c r="BJ131" s="16" t="s">
        <v>80</v>
      </c>
      <c r="BK131" s="231">
        <f>ROUND(I131*H131,2)</f>
        <v>0</v>
      </c>
      <c r="BL131" s="16" t="s">
        <v>171</v>
      </c>
      <c r="BM131" s="230" t="s">
        <v>181</v>
      </c>
    </row>
    <row r="132" s="2" customFormat="1" ht="16.5" customHeight="1">
      <c r="A132" s="37"/>
      <c r="B132" s="38"/>
      <c r="C132" s="260" t="s">
        <v>8</v>
      </c>
      <c r="D132" s="260" t="s">
        <v>278</v>
      </c>
      <c r="E132" s="261" t="s">
        <v>1114</v>
      </c>
      <c r="F132" s="262" t="s">
        <v>1115</v>
      </c>
      <c r="G132" s="263" t="s">
        <v>963</v>
      </c>
      <c r="H132" s="264">
        <v>2</v>
      </c>
      <c r="I132" s="265"/>
      <c r="J132" s="266">
        <f>ROUND(I132*H132,2)</f>
        <v>0</v>
      </c>
      <c r="K132" s="267"/>
      <c r="L132" s="268"/>
      <c r="M132" s="269" t="s">
        <v>1</v>
      </c>
      <c r="N132" s="270" t="s">
        <v>37</v>
      </c>
      <c r="O132" s="90"/>
      <c r="P132" s="228">
        <f>O132*H132</f>
        <v>0</v>
      </c>
      <c r="Q132" s="228">
        <v>0</v>
      </c>
      <c r="R132" s="228">
        <f>Q132*H132</f>
        <v>0</v>
      </c>
      <c r="S132" s="228">
        <v>0</v>
      </c>
      <c r="T132" s="229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30" t="s">
        <v>276</v>
      </c>
      <c r="AT132" s="230" t="s">
        <v>278</v>
      </c>
      <c r="AU132" s="230" t="s">
        <v>82</v>
      </c>
      <c r="AY132" s="16" t="s">
        <v>139</v>
      </c>
      <c r="BE132" s="231">
        <f>IF(N132="základní",J132,0)</f>
        <v>0</v>
      </c>
      <c r="BF132" s="231">
        <f>IF(N132="snížená",J132,0)</f>
        <v>0</v>
      </c>
      <c r="BG132" s="231">
        <f>IF(N132="zákl. přenesená",J132,0)</f>
        <v>0</v>
      </c>
      <c r="BH132" s="231">
        <f>IF(N132="sníž. přenesená",J132,0)</f>
        <v>0</v>
      </c>
      <c r="BI132" s="231">
        <f>IF(N132="nulová",J132,0)</f>
        <v>0</v>
      </c>
      <c r="BJ132" s="16" t="s">
        <v>80</v>
      </c>
      <c r="BK132" s="231">
        <f>ROUND(I132*H132,2)</f>
        <v>0</v>
      </c>
      <c r="BL132" s="16" t="s">
        <v>171</v>
      </c>
      <c r="BM132" s="230" t="s">
        <v>184</v>
      </c>
    </row>
    <row r="133" s="2" customFormat="1" ht="16.5" customHeight="1">
      <c r="A133" s="37"/>
      <c r="B133" s="38"/>
      <c r="C133" s="260" t="s">
        <v>185</v>
      </c>
      <c r="D133" s="260" t="s">
        <v>278</v>
      </c>
      <c r="E133" s="261" t="s">
        <v>1116</v>
      </c>
      <c r="F133" s="262" t="s">
        <v>1117</v>
      </c>
      <c r="G133" s="263" t="s">
        <v>239</v>
      </c>
      <c r="H133" s="264">
        <v>35</v>
      </c>
      <c r="I133" s="265"/>
      <c r="J133" s="266">
        <f>ROUND(I133*H133,2)</f>
        <v>0</v>
      </c>
      <c r="K133" s="267"/>
      <c r="L133" s="268"/>
      <c r="M133" s="269" t="s">
        <v>1</v>
      </c>
      <c r="N133" s="270" t="s">
        <v>37</v>
      </c>
      <c r="O133" s="90"/>
      <c r="P133" s="228">
        <f>O133*H133</f>
        <v>0</v>
      </c>
      <c r="Q133" s="228">
        <v>0</v>
      </c>
      <c r="R133" s="228">
        <f>Q133*H133</f>
        <v>0</v>
      </c>
      <c r="S133" s="228">
        <v>0</v>
      </c>
      <c r="T133" s="229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30" t="s">
        <v>276</v>
      </c>
      <c r="AT133" s="230" t="s">
        <v>278</v>
      </c>
      <c r="AU133" s="230" t="s">
        <v>82</v>
      </c>
      <c r="AY133" s="16" t="s">
        <v>139</v>
      </c>
      <c r="BE133" s="231">
        <f>IF(N133="základní",J133,0)</f>
        <v>0</v>
      </c>
      <c r="BF133" s="231">
        <f>IF(N133="snížená",J133,0)</f>
        <v>0</v>
      </c>
      <c r="BG133" s="231">
        <f>IF(N133="zákl. přenesená",J133,0)</f>
        <v>0</v>
      </c>
      <c r="BH133" s="231">
        <f>IF(N133="sníž. přenesená",J133,0)</f>
        <v>0</v>
      </c>
      <c r="BI133" s="231">
        <f>IF(N133="nulová",J133,0)</f>
        <v>0</v>
      </c>
      <c r="BJ133" s="16" t="s">
        <v>80</v>
      </c>
      <c r="BK133" s="231">
        <f>ROUND(I133*H133,2)</f>
        <v>0</v>
      </c>
      <c r="BL133" s="16" t="s">
        <v>171</v>
      </c>
      <c r="BM133" s="230" t="s">
        <v>188</v>
      </c>
    </row>
    <row r="134" s="2" customFormat="1" ht="16.5" customHeight="1">
      <c r="A134" s="37"/>
      <c r="B134" s="38"/>
      <c r="C134" s="260" t="s">
        <v>168</v>
      </c>
      <c r="D134" s="260" t="s">
        <v>278</v>
      </c>
      <c r="E134" s="261" t="s">
        <v>1118</v>
      </c>
      <c r="F134" s="262" t="s">
        <v>1119</v>
      </c>
      <c r="G134" s="263" t="s">
        <v>244</v>
      </c>
      <c r="H134" s="264">
        <v>0.040000000000000001</v>
      </c>
      <c r="I134" s="265"/>
      <c r="J134" s="266">
        <f>ROUND(I134*H134,2)</f>
        <v>0</v>
      </c>
      <c r="K134" s="267"/>
      <c r="L134" s="268"/>
      <c r="M134" s="269" t="s">
        <v>1</v>
      </c>
      <c r="N134" s="270" t="s">
        <v>37</v>
      </c>
      <c r="O134" s="90"/>
      <c r="P134" s="228">
        <f>O134*H134</f>
        <v>0</v>
      </c>
      <c r="Q134" s="228">
        <v>0</v>
      </c>
      <c r="R134" s="228">
        <f>Q134*H134</f>
        <v>0</v>
      </c>
      <c r="S134" s="228">
        <v>0</v>
      </c>
      <c r="T134" s="229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30" t="s">
        <v>276</v>
      </c>
      <c r="AT134" s="230" t="s">
        <v>278</v>
      </c>
      <c r="AU134" s="230" t="s">
        <v>82</v>
      </c>
      <c r="AY134" s="16" t="s">
        <v>139</v>
      </c>
      <c r="BE134" s="231">
        <f>IF(N134="základní",J134,0)</f>
        <v>0</v>
      </c>
      <c r="BF134" s="231">
        <f>IF(N134="snížená",J134,0)</f>
        <v>0</v>
      </c>
      <c r="BG134" s="231">
        <f>IF(N134="zákl. přenesená",J134,0)</f>
        <v>0</v>
      </c>
      <c r="BH134" s="231">
        <f>IF(N134="sníž. přenesená",J134,0)</f>
        <v>0</v>
      </c>
      <c r="BI134" s="231">
        <f>IF(N134="nulová",J134,0)</f>
        <v>0</v>
      </c>
      <c r="BJ134" s="16" t="s">
        <v>80</v>
      </c>
      <c r="BK134" s="231">
        <f>ROUND(I134*H134,2)</f>
        <v>0</v>
      </c>
      <c r="BL134" s="16" t="s">
        <v>171</v>
      </c>
      <c r="BM134" s="230" t="s">
        <v>192</v>
      </c>
    </row>
    <row r="135" s="2" customFormat="1" ht="16.5" customHeight="1">
      <c r="A135" s="37"/>
      <c r="B135" s="38"/>
      <c r="C135" s="260" t="s">
        <v>193</v>
      </c>
      <c r="D135" s="260" t="s">
        <v>278</v>
      </c>
      <c r="E135" s="261" t="s">
        <v>1120</v>
      </c>
      <c r="F135" s="262" t="s">
        <v>1025</v>
      </c>
      <c r="G135" s="263" t="s">
        <v>270</v>
      </c>
      <c r="H135" s="264">
        <v>0.59999999999999998</v>
      </c>
      <c r="I135" s="265"/>
      <c r="J135" s="266">
        <f>ROUND(I135*H135,2)</f>
        <v>0</v>
      </c>
      <c r="K135" s="267"/>
      <c r="L135" s="268"/>
      <c r="M135" s="269" t="s">
        <v>1</v>
      </c>
      <c r="N135" s="270" t="s">
        <v>37</v>
      </c>
      <c r="O135" s="90"/>
      <c r="P135" s="228">
        <f>O135*H135</f>
        <v>0</v>
      </c>
      <c r="Q135" s="228">
        <v>0</v>
      </c>
      <c r="R135" s="228">
        <f>Q135*H135</f>
        <v>0</v>
      </c>
      <c r="S135" s="228">
        <v>0</v>
      </c>
      <c r="T135" s="229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30" t="s">
        <v>276</v>
      </c>
      <c r="AT135" s="230" t="s">
        <v>278</v>
      </c>
      <c r="AU135" s="230" t="s">
        <v>82</v>
      </c>
      <c r="AY135" s="16" t="s">
        <v>139</v>
      </c>
      <c r="BE135" s="231">
        <f>IF(N135="základní",J135,0)</f>
        <v>0</v>
      </c>
      <c r="BF135" s="231">
        <f>IF(N135="snížená",J135,0)</f>
        <v>0</v>
      </c>
      <c r="BG135" s="231">
        <f>IF(N135="zákl. přenesená",J135,0)</f>
        <v>0</v>
      </c>
      <c r="BH135" s="231">
        <f>IF(N135="sníž. přenesená",J135,0)</f>
        <v>0</v>
      </c>
      <c r="BI135" s="231">
        <f>IF(N135="nulová",J135,0)</f>
        <v>0</v>
      </c>
      <c r="BJ135" s="16" t="s">
        <v>80</v>
      </c>
      <c r="BK135" s="231">
        <f>ROUND(I135*H135,2)</f>
        <v>0</v>
      </c>
      <c r="BL135" s="16" t="s">
        <v>171</v>
      </c>
      <c r="BM135" s="230" t="s">
        <v>196</v>
      </c>
    </row>
    <row r="136" s="2" customFormat="1" ht="16.5" customHeight="1">
      <c r="A136" s="37"/>
      <c r="B136" s="38"/>
      <c r="C136" s="260" t="s">
        <v>171</v>
      </c>
      <c r="D136" s="260" t="s">
        <v>278</v>
      </c>
      <c r="E136" s="261" t="s">
        <v>1121</v>
      </c>
      <c r="F136" s="262" t="s">
        <v>1026</v>
      </c>
      <c r="G136" s="263" t="s">
        <v>963</v>
      </c>
      <c r="H136" s="264">
        <v>1</v>
      </c>
      <c r="I136" s="265"/>
      <c r="J136" s="266">
        <f>ROUND(I136*H136,2)</f>
        <v>0</v>
      </c>
      <c r="K136" s="267"/>
      <c r="L136" s="268"/>
      <c r="M136" s="269" t="s">
        <v>1</v>
      </c>
      <c r="N136" s="270" t="s">
        <v>37</v>
      </c>
      <c r="O136" s="90"/>
      <c r="P136" s="228">
        <f>O136*H136</f>
        <v>0</v>
      </c>
      <c r="Q136" s="228">
        <v>0</v>
      </c>
      <c r="R136" s="228">
        <f>Q136*H136</f>
        <v>0</v>
      </c>
      <c r="S136" s="228">
        <v>0</v>
      </c>
      <c r="T136" s="229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30" t="s">
        <v>276</v>
      </c>
      <c r="AT136" s="230" t="s">
        <v>278</v>
      </c>
      <c r="AU136" s="230" t="s">
        <v>82</v>
      </c>
      <c r="AY136" s="16" t="s">
        <v>139</v>
      </c>
      <c r="BE136" s="231">
        <f>IF(N136="základní",J136,0)</f>
        <v>0</v>
      </c>
      <c r="BF136" s="231">
        <f>IF(N136="snížená",J136,0)</f>
        <v>0</v>
      </c>
      <c r="BG136" s="231">
        <f>IF(N136="zákl. přenesená",J136,0)</f>
        <v>0</v>
      </c>
      <c r="BH136" s="231">
        <f>IF(N136="sníž. přenesená",J136,0)</f>
        <v>0</v>
      </c>
      <c r="BI136" s="231">
        <f>IF(N136="nulová",J136,0)</f>
        <v>0</v>
      </c>
      <c r="BJ136" s="16" t="s">
        <v>80</v>
      </c>
      <c r="BK136" s="231">
        <f>ROUND(I136*H136,2)</f>
        <v>0</v>
      </c>
      <c r="BL136" s="16" t="s">
        <v>171</v>
      </c>
      <c r="BM136" s="230" t="s">
        <v>276</v>
      </c>
    </row>
    <row r="137" s="2" customFormat="1" ht="16.5" customHeight="1">
      <c r="A137" s="37"/>
      <c r="B137" s="38"/>
      <c r="C137" s="218" t="s">
        <v>277</v>
      </c>
      <c r="D137" s="218" t="s">
        <v>142</v>
      </c>
      <c r="E137" s="219" t="s">
        <v>1122</v>
      </c>
      <c r="F137" s="220" t="s">
        <v>1123</v>
      </c>
      <c r="G137" s="221" t="s">
        <v>963</v>
      </c>
      <c r="H137" s="222">
        <v>2</v>
      </c>
      <c r="I137" s="223"/>
      <c r="J137" s="224">
        <f>ROUND(I137*H137,2)</f>
        <v>0</v>
      </c>
      <c r="K137" s="225"/>
      <c r="L137" s="43"/>
      <c r="M137" s="226" t="s">
        <v>1</v>
      </c>
      <c r="N137" s="227" t="s">
        <v>37</v>
      </c>
      <c r="O137" s="90"/>
      <c r="P137" s="228">
        <f>O137*H137</f>
        <v>0</v>
      </c>
      <c r="Q137" s="228">
        <v>0</v>
      </c>
      <c r="R137" s="228">
        <f>Q137*H137</f>
        <v>0</v>
      </c>
      <c r="S137" s="228">
        <v>0</v>
      </c>
      <c r="T137" s="229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30" t="s">
        <v>171</v>
      </c>
      <c r="AT137" s="230" t="s">
        <v>142</v>
      </c>
      <c r="AU137" s="230" t="s">
        <v>82</v>
      </c>
      <c r="AY137" s="16" t="s">
        <v>139</v>
      </c>
      <c r="BE137" s="231">
        <f>IF(N137="základní",J137,0)</f>
        <v>0</v>
      </c>
      <c r="BF137" s="231">
        <f>IF(N137="snížená",J137,0)</f>
        <v>0</v>
      </c>
      <c r="BG137" s="231">
        <f>IF(N137="zákl. přenesená",J137,0)</f>
        <v>0</v>
      </c>
      <c r="BH137" s="231">
        <f>IF(N137="sníž. přenesená",J137,0)</f>
        <v>0</v>
      </c>
      <c r="BI137" s="231">
        <f>IF(N137="nulová",J137,0)</f>
        <v>0</v>
      </c>
      <c r="BJ137" s="16" t="s">
        <v>80</v>
      </c>
      <c r="BK137" s="231">
        <f>ROUND(I137*H137,2)</f>
        <v>0</v>
      </c>
      <c r="BL137" s="16" t="s">
        <v>171</v>
      </c>
      <c r="BM137" s="230" t="s">
        <v>281</v>
      </c>
    </row>
    <row r="138" s="2" customFormat="1" ht="16.5" customHeight="1">
      <c r="A138" s="37"/>
      <c r="B138" s="38"/>
      <c r="C138" s="218" t="s">
        <v>174</v>
      </c>
      <c r="D138" s="218" t="s">
        <v>142</v>
      </c>
      <c r="E138" s="219" t="s">
        <v>1124</v>
      </c>
      <c r="F138" s="220" t="s">
        <v>1125</v>
      </c>
      <c r="G138" s="221" t="s">
        <v>963</v>
      </c>
      <c r="H138" s="222">
        <v>2</v>
      </c>
      <c r="I138" s="223"/>
      <c r="J138" s="224">
        <f>ROUND(I138*H138,2)</f>
        <v>0</v>
      </c>
      <c r="K138" s="225"/>
      <c r="L138" s="43"/>
      <c r="M138" s="226" t="s">
        <v>1</v>
      </c>
      <c r="N138" s="227" t="s">
        <v>37</v>
      </c>
      <c r="O138" s="90"/>
      <c r="P138" s="228">
        <f>O138*H138</f>
        <v>0</v>
      </c>
      <c r="Q138" s="228">
        <v>0</v>
      </c>
      <c r="R138" s="228">
        <f>Q138*H138</f>
        <v>0</v>
      </c>
      <c r="S138" s="228">
        <v>0</v>
      </c>
      <c r="T138" s="229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30" t="s">
        <v>171</v>
      </c>
      <c r="AT138" s="230" t="s">
        <v>142</v>
      </c>
      <c r="AU138" s="230" t="s">
        <v>82</v>
      </c>
      <c r="AY138" s="16" t="s">
        <v>139</v>
      </c>
      <c r="BE138" s="231">
        <f>IF(N138="základní",J138,0)</f>
        <v>0</v>
      </c>
      <c r="BF138" s="231">
        <f>IF(N138="snížená",J138,0)</f>
        <v>0</v>
      </c>
      <c r="BG138" s="231">
        <f>IF(N138="zákl. přenesená",J138,0)</f>
        <v>0</v>
      </c>
      <c r="BH138" s="231">
        <f>IF(N138="sníž. přenesená",J138,0)</f>
        <v>0</v>
      </c>
      <c r="BI138" s="231">
        <f>IF(N138="nulová",J138,0)</f>
        <v>0</v>
      </c>
      <c r="BJ138" s="16" t="s">
        <v>80</v>
      </c>
      <c r="BK138" s="231">
        <f>ROUND(I138*H138,2)</f>
        <v>0</v>
      </c>
      <c r="BL138" s="16" t="s">
        <v>171</v>
      </c>
      <c r="BM138" s="230" t="s">
        <v>285</v>
      </c>
    </row>
    <row r="139" s="2" customFormat="1" ht="16.5" customHeight="1">
      <c r="A139" s="37"/>
      <c r="B139" s="38"/>
      <c r="C139" s="218" t="s">
        <v>288</v>
      </c>
      <c r="D139" s="218" t="s">
        <v>142</v>
      </c>
      <c r="E139" s="219" t="s">
        <v>1126</v>
      </c>
      <c r="F139" s="220" t="s">
        <v>1127</v>
      </c>
      <c r="G139" s="221" t="s">
        <v>963</v>
      </c>
      <c r="H139" s="222">
        <v>2</v>
      </c>
      <c r="I139" s="223"/>
      <c r="J139" s="224">
        <f>ROUND(I139*H139,2)</f>
        <v>0</v>
      </c>
      <c r="K139" s="225"/>
      <c r="L139" s="43"/>
      <c r="M139" s="226" t="s">
        <v>1</v>
      </c>
      <c r="N139" s="227" t="s">
        <v>37</v>
      </c>
      <c r="O139" s="90"/>
      <c r="P139" s="228">
        <f>O139*H139</f>
        <v>0</v>
      </c>
      <c r="Q139" s="228">
        <v>0</v>
      </c>
      <c r="R139" s="228">
        <f>Q139*H139</f>
        <v>0</v>
      </c>
      <c r="S139" s="228">
        <v>0</v>
      </c>
      <c r="T139" s="229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30" t="s">
        <v>171</v>
      </c>
      <c r="AT139" s="230" t="s">
        <v>142</v>
      </c>
      <c r="AU139" s="230" t="s">
        <v>82</v>
      </c>
      <c r="AY139" s="16" t="s">
        <v>139</v>
      </c>
      <c r="BE139" s="231">
        <f>IF(N139="základní",J139,0)</f>
        <v>0</v>
      </c>
      <c r="BF139" s="231">
        <f>IF(N139="snížená",J139,0)</f>
        <v>0</v>
      </c>
      <c r="BG139" s="231">
        <f>IF(N139="zákl. přenesená",J139,0)</f>
        <v>0</v>
      </c>
      <c r="BH139" s="231">
        <f>IF(N139="sníž. přenesená",J139,0)</f>
        <v>0</v>
      </c>
      <c r="BI139" s="231">
        <f>IF(N139="nulová",J139,0)</f>
        <v>0</v>
      </c>
      <c r="BJ139" s="16" t="s">
        <v>80</v>
      </c>
      <c r="BK139" s="231">
        <f>ROUND(I139*H139,2)</f>
        <v>0</v>
      </c>
      <c r="BL139" s="16" t="s">
        <v>171</v>
      </c>
      <c r="BM139" s="230" t="s">
        <v>291</v>
      </c>
    </row>
    <row r="140" s="2" customFormat="1" ht="16.5" customHeight="1">
      <c r="A140" s="37"/>
      <c r="B140" s="38"/>
      <c r="C140" s="218" t="s">
        <v>177</v>
      </c>
      <c r="D140" s="218" t="s">
        <v>142</v>
      </c>
      <c r="E140" s="219" t="s">
        <v>1128</v>
      </c>
      <c r="F140" s="220" t="s">
        <v>1129</v>
      </c>
      <c r="G140" s="221" t="s">
        <v>239</v>
      </c>
      <c r="H140" s="222">
        <v>344</v>
      </c>
      <c r="I140" s="223"/>
      <c r="J140" s="224">
        <f>ROUND(I140*H140,2)</f>
        <v>0</v>
      </c>
      <c r="K140" s="225"/>
      <c r="L140" s="43"/>
      <c r="M140" s="226" t="s">
        <v>1</v>
      </c>
      <c r="N140" s="227" t="s">
        <v>37</v>
      </c>
      <c r="O140" s="90"/>
      <c r="P140" s="228">
        <f>O140*H140</f>
        <v>0</v>
      </c>
      <c r="Q140" s="228">
        <v>0</v>
      </c>
      <c r="R140" s="228">
        <f>Q140*H140</f>
        <v>0</v>
      </c>
      <c r="S140" s="228">
        <v>0</v>
      </c>
      <c r="T140" s="229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30" t="s">
        <v>171</v>
      </c>
      <c r="AT140" s="230" t="s">
        <v>142</v>
      </c>
      <c r="AU140" s="230" t="s">
        <v>82</v>
      </c>
      <c r="AY140" s="16" t="s">
        <v>139</v>
      </c>
      <c r="BE140" s="231">
        <f>IF(N140="základní",J140,0)</f>
        <v>0</v>
      </c>
      <c r="BF140" s="231">
        <f>IF(N140="snížená",J140,0)</f>
        <v>0</v>
      </c>
      <c r="BG140" s="231">
        <f>IF(N140="zákl. přenesená",J140,0)</f>
        <v>0</v>
      </c>
      <c r="BH140" s="231">
        <f>IF(N140="sníž. přenesená",J140,0)</f>
        <v>0</v>
      </c>
      <c r="BI140" s="231">
        <f>IF(N140="nulová",J140,0)</f>
        <v>0</v>
      </c>
      <c r="BJ140" s="16" t="s">
        <v>80</v>
      </c>
      <c r="BK140" s="231">
        <f>ROUND(I140*H140,2)</f>
        <v>0</v>
      </c>
      <c r="BL140" s="16" t="s">
        <v>171</v>
      </c>
      <c r="BM140" s="230" t="s">
        <v>305</v>
      </c>
    </row>
    <row r="141" s="2" customFormat="1" ht="16.5" customHeight="1">
      <c r="A141" s="37"/>
      <c r="B141" s="38"/>
      <c r="C141" s="218" t="s">
        <v>7</v>
      </c>
      <c r="D141" s="218" t="s">
        <v>142</v>
      </c>
      <c r="E141" s="219" t="s">
        <v>1130</v>
      </c>
      <c r="F141" s="220" t="s">
        <v>1069</v>
      </c>
      <c r="G141" s="221" t="s">
        <v>239</v>
      </c>
      <c r="H141" s="222">
        <v>33</v>
      </c>
      <c r="I141" s="223"/>
      <c r="J141" s="224">
        <f>ROUND(I141*H141,2)</f>
        <v>0</v>
      </c>
      <c r="K141" s="225"/>
      <c r="L141" s="43"/>
      <c r="M141" s="226" t="s">
        <v>1</v>
      </c>
      <c r="N141" s="227" t="s">
        <v>37</v>
      </c>
      <c r="O141" s="90"/>
      <c r="P141" s="228">
        <f>O141*H141</f>
        <v>0</v>
      </c>
      <c r="Q141" s="228">
        <v>0</v>
      </c>
      <c r="R141" s="228">
        <f>Q141*H141</f>
        <v>0</v>
      </c>
      <c r="S141" s="228">
        <v>0</v>
      </c>
      <c r="T141" s="229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30" t="s">
        <v>171</v>
      </c>
      <c r="AT141" s="230" t="s">
        <v>142</v>
      </c>
      <c r="AU141" s="230" t="s">
        <v>82</v>
      </c>
      <c r="AY141" s="16" t="s">
        <v>139</v>
      </c>
      <c r="BE141" s="231">
        <f>IF(N141="základní",J141,0)</f>
        <v>0</v>
      </c>
      <c r="BF141" s="231">
        <f>IF(N141="snížená",J141,0)</f>
        <v>0</v>
      </c>
      <c r="BG141" s="231">
        <f>IF(N141="zákl. přenesená",J141,0)</f>
        <v>0</v>
      </c>
      <c r="BH141" s="231">
        <f>IF(N141="sníž. přenesená",J141,0)</f>
        <v>0</v>
      </c>
      <c r="BI141" s="231">
        <f>IF(N141="nulová",J141,0)</f>
        <v>0</v>
      </c>
      <c r="BJ141" s="16" t="s">
        <v>80</v>
      </c>
      <c r="BK141" s="231">
        <f>ROUND(I141*H141,2)</f>
        <v>0</v>
      </c>
      <c r="BL141" s="16" t="s">
        <v>171</v>
      </c>
      <c r="BM141" s="230" t="s">
        <v>309</v>
      </c>
    </row>
    <row r="142" s="2" customFormat="1" ht="16.5" customHeight="1">
      <c r="A142" s="37"/>
      <c r="B142" s="38"/>
      <c r="C142" s="218" t="s">
        <v>181</v>
      </c>
      <c r="D142" s="218" t="s">
        <v>142</v>
      </c>
      <c r="E142" s="219" t="s">
        <v>1131</v>
      </c>
      <c r="F142" s="220" t="s">
        <v>1070</v>
      </c>
      <c r="G142" s="221" t="s">
        <v>239</v>
      </c>
      <c r="H142" s="222">
        <v>2</v>
      </c>
      <c r="I142" s="223"/>
      <c r="J142" s="224">
        <f>ROUND(I142*H142,2)</f>
        <v>0</v>
      </c>
      <c r="K142" s="225"/>
      <c r="L142" s="43"/>
      <c r="M142" s="226" t="s">
        <v>1</v>
      </c>
      <c r="N142" s="227" t="s">
        <v>37</v>
      </c>
      <c r="O142" s="90"/>
      <c r="P142" s="228">
        <f>O142*H142</f>
        <v>0</v>
      </c>
      <c r="Q142" s="228">
        <v>0</v>
      </c>
      <c r="R142" s="228">
        <f>Q142*H142</f>
        <v>0</v>
      </c>
      <c r="S142" s="228">
        <v>0</v>
      </c>
      <c r="T142" s="229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30" t="s">
        <v>171</v>
      </c>
      <c r="AT142" s="230" t="s">
        <v>142</v>
      </c>
      <c r="AU142" s="230" t="s">
        <v>82</v>
      </c>
      <c r="AY142" s="16" t="s">
        <v>139</v>
      </c>
      <c r="BE142" s="231">
        <f>IF(N142="základní",J142,0)</f>
        <v>0</v>
      </c>
      <c r="BF142" s="231">
        <f>IF(N142="snížená",J142,0)</f>
        <v>0</v>
      </c>
      <c r="BG142" s="231">
        <f>IF(N142="zákl. přenesená",J142,0)</f>
        <v>0</v>
      </c>
      <c r="BH142" s="231">
        <f>IF(N142="sníž. přenesená",J142,0)</f>
        <v>0</v>
      </c>
      <c r="BI142" s="231">
        <f>IF(N142="nulová",J142,0)</f>
        <v>0</v>
      </c>
      <c r="BJ142" s="16" t="s">
        <v>80</v>
      </c>
      <c r="BK142" s="231">
        <f>ROUND(I142*H142,2)</f>
        <v>0</v>
      </c>
      <c r="BL142" s="16" t="s">
        <v>171</v>
      </c>
      <c r="BM142" s="230" t="s">
        <v>312</v>
      </c>
    </row>
    <row r="143" s="2" customFormat="1" ht="21.75" customHeight="1">
      <c r="A143" s="37"/>
      <c r="B143" s="38"/>
      <c r="C143" s="218" t="s">
        <v>314</v>
      </c>
      <c r="D143" s="218" t="s">
        <v>142</v>
      </c>
      <c r="E143" s="219" t="s">
        <v>1132</v>
      </c>
      <c r="F143" s="220" t="s">
        <v>1071</v>
      </c>
      <c r="G143" s="221" t="s">
        <v>239</v>
      </c>
      <c r="H143" s="222">
        <v>20</v>
      </c>
      <c r="I143" s="223"/>
      <c r="J143" s="224">
        <f>ROUND(I143*H143,2)</f>
        <v>0</v>
      </c>
      <c r="K143" s="225"/>
      <c r="L143" s="43"/>
      <c r="M143" s="226" t="s">
        <v>1</v>
      </c>
      <c r="N143" s="227" t="s">
        <v>37</v>
      </c>
      <c r="O143" s="90"/>
      <c r="P143" s="228">
        <f>O143*H143</f>
        <v>0</v>
      </c>
      <c r="Q143" s="228">
        <v>0</v>
      </c>
      <c r="R143" s="228">
        <f>Q143*H143</f>
        <v>0</v>
      </c>
      <c r="S143" s="228">
        <v>0</v>
      </c>
      <c r="T143" s="229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30" t="s">
        <v>171</v>
      </c>
      <c r="AT143" s="230" t="s">
        <v>142</v>
      </c>
      <c r="AU143" s="230" t="s">
        <v>82</v>
      </c>
      <c r="AY143" s="16" t="s">
        <v>139</v>
      </c>
      <c r="BE143" s="231">
        <f>IF(N143="základní",J143,0)</f>
        <v>0</v>
      </c>
      <c r="BF143" s="231">
        <f>IF(N143="snížená",J143,0)</f>
        <v>0</v>
      </c>
      <c r="BG143" s="231">
        <f>IF(N143="zákl. přenesená",J143,0)</f>
        <v>0</v>
      </c>
      <c r="BH143" s="231">
        <f>IF(N143="sníž. přenesená",J143,0)</f>
        <v>0</v>
      </c>
      <c r="BI143" s="231">
        <f>IF(N143="nulová",J143,0)</f>
        <v>0</v>
      </c>
      <c r="BJ143" s="16" t="s">
        <v>80</v>
      </c>
      <c r="BK143" s="231">
        <f>ROUND(I143*H143,2)</f>
        <v>0</v>
      </c>
      <c r="BL143" s="16" t="s">
        <v>171</v>
      </c>
      <c r="BM143" s="230" t="s">
        <v>317</v>
      </c>
    </row>
    <row r="144" s="2" customFormat="1" ht="16.5" customHeight="1">
      <c r="A144" s="37"/>
      <c r="B144" s="38"/>
      <c r="C144" s="218" t="s">
        <v>184</v>
      </c>
      <c r="D144" s="218" t="s">
        <v>142</v>
      </c>
      <c r="E144" s="219" t="s">
        <v>1133</v>
      </c>
      <c r="F144" s="220" t="s">
        <v>1134</v>
      </c>
      <c r="G144" s="221" t="s">
        <v>239</v>
      </c>
      <c r="H144" s="222">
        <v>75</v>
      </c>
      <c r="I144" s="223"/>
      <c r="J144" s="224">
        <f>ROUND(I144*H144,2)</f>
        <v>0</v>
      </c>
      <c r="K144" s="225"/>
      <c r="L144" s="43"/>
      <c r="M144" s="226" t="s">
        <v>1</v>
      </c>
      <c r="N144" s="227" t="s">
        <v>37</v>
      </c>
      <c r="O144" s="90"/>
      <c r="P144" s="228">
        <f>O144*H144</f>
        <v>0</v>
      </c>
      <c r="Q144" s="228">
        <v>0</v>
      </c>
      <c r="R144" s="228">
        <f>Q144*H144</f>
        <v>0</v>
      </c>
      <c r="S144" s="228">
        <v>0</v>
      </c>
      <c r="T144" s="229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30" t="s">
        <v>171</v>
      </c>
      <c r="AT144" s="230" t="s">
        <v>142</v>
      </c>
      <c r="AU144" s="230" t="s">
        <v>82</v>
      </c>
      <c r="AY144" s="16" t="s">
        <v>139</v>
      </c>
      <c r="BE144" s="231">
        <f>IF(N144="základní",J144,0)</f>
        <v>0</v>
      </c>
      <c r="BF144" s="231">
        <f>IF(N144="snížená",J144,0)</f>
        <v>0</v>
      </c>
      <c r="BG144" s="231">
        <f>IF(N144="zákl. přenesená",J144,0)</f>
        <v>0</v>
      </c>
      <c r="BH144" s="231">
        <f>IF(N144="sníž. přenesená",J144,0)</f>
        <v>0</v>
      </c>
      <c r="BI144" s="231">
        <f>IF(N144="nulová",J144,0)</f>
        <v>0</v>
      </c>
      <c r="BJ144" s="16" t="s">
        <v>80</v>
      </c>
      <c r="BK144" s="231">
        <f>ROUND(I144*H144,2)</f>
        <v>0</v>
      </c>
      <c r="BL144" s="16" t="s">
        <v>171</v>
      </c>
      <c r="BM144" s="230" t="s">
        <v>320</v>
      </c>
    </row>
    <row r="145" s="2" customFormat="1" ht="16.5" customHeight="1">
      <c r="A145" s="37"/>
      <c r="B145" s="38"/>
      <c r="C145" s="218" t="s">
        <v>322</v>
      </c>
      <c r="D145" s="218" t="s">
        <v>142</v>
      </c>
      <c r="E145" s="219" t="s">
        <v>1135</v>
      </c>
      <c r="F145" s="220" t="s">
        <v>1136</v>
      </c>
      <c r="G145" s="221" t="s">
        <v>239</v>
      </c>
      <c r="H145" s="222">
        <v>236</v>
      </c>
      <c r="I145" s="223"/>
      <c r="J145" s="224">
        <f>ROUND(I145*H145,2)</f>
        <v>0</v>
      </c>
      <c r="K145" s="225"/>
      <c r="L145" s="43"/>
      <c r="M145" s="226" t="s">
        <v>1</v>
      </c>
      <c r="N145" s="227" t="s">
        <v>37</v>
      </c>
      <c r="O145" s="90"/>
      <c r="P145" s="228">
        <f>O145*H145</f>
        <v>0</v>
      </c>
      <c r="Q145" s="228">
        <v>0</v>
      </c>
      <c r="R145" s="228">
        <f>Q145*H145</f>
        <v>0</v>
      </c>
      <c r="S145" s="228">
        <v>0</v>
      </c>
      <c r="T145" s="229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30" t="s">
        <v>171</v>
      </c>
      <c r="AT145" s="230" t="s">
        <v>142</v>
      </c>
      <c r="AU145" s="230" t="s">
        <v>82</v>
      </c>
      <c r="AY145" s="16" t="s">
        <v>139</v>
      </c>
      <c r="BE145" s="231">
        <f>IF(N145="základní",J145,0)</f>
        <v>0</v>
      </c>
      <c r="BF145" s="231">
        <f>IF(N145="snížená",J145,0)</f>
        <v>0</v>
      </c>
      <c r="BG145" s="231">
        <f>IF(N145="zákl. přenesená",J145,0)</f>
        <v>0</v>
      </c>
      <c r="BH145" s="231">
        <f>IF(N145="sníž. přenesená",J145,0)</f>
        <v>0</v>
      </c>
      <c r="BI145" s="231">
        <f>IF(N145="nulová",J145,0)</f>
        <v>0</v>
      </c>
      <c r="BJ145" s="16" t="s">
        <v>80</v>
      </c>
      <c r="BK145" s="231">
        <f>ROUND(I145*H145,2)</f>
        <v>0</v>
      </c>
      <c r="BL145" s="16" t="s">
        <v>171</v>
      </c>
      <c r="BM145" s="230" t="s">
        <v>325</v>
      </c>
    </row>
    <row r="146" s="2" customFormat="1" ht="16.5" customHeight="1">
      <c r="A146" s="37"/>
      <c r="B146" s="38"/>
      <c r="C146" s="218" t="s">
        <v>188</v>
      </c>
      <c r="D146" s="218" t="s">
        <v>142</v>
      </c>
      <c r="E146" s="219" t="s">
        <v>1137</v>
      </c>
      <c r="F146" s="220" t="s">
        <v>1138</v>
      </c>
      <c r="G146" s="221" t="s">
        <v>963</v>
      </c>
      <c r="H146" s="222">
        <v>3</v>
      </c>
      <c r="I146" s="223"/>
      <c r="J146" s="224">
        <f>ROUND(I146*H146,2)</f>
        <v>0</v>
      </c>
      <c r="K146" s="225"/>
      <c r="L146" s="43"/>
      <c r="M146" s="226" t="s">
        <v>1</v>
      </c>
      <c r="N146" s="227" t="s">
        <v>37</v>
      </c>
      <c r="O146" s="90"/>
      <c r="P146" s="228">
        <f>O146*H146</f>
        <v>0</v>
      </c>
      <c r="Q146" s="228">
        <v>0</v>
      </c>
      <c r="R146" s="228">
        <f>Q146*H146</f>
        <v>0</v>
      </c>
      <c r="S146" s="228">
        <v>0</v>
      </c>
      <c r="T146" s="229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30" t="s">
        <v>171</v>
      </c>
      <c r="AT146" s="230" t="s">
        <v>142</v>
      </c>
      <c r="AU146" s="230" t="s">
        <v>82</v>
      </c>
      <c r="AY146" s="16" t="s">
        <v>139</v>
      </c>
      <c r="BE146" s="231">
        <f>IF(N146="základní",J146,0)</f>
        <v>0</v>
      </c>
      <c r="BF146" s="231">
        <f>IF(N146="snížená",J146,0)</f>
        <v>0</v>
      </c>
      <c r="BG146" s="231">
        <f>IF(N146="zákl. přenesená",J146,0)</f>
        <v>0</v>
      </c>
      <c r="BH146" s="231">
        <f>IF(N146="sníž. přenesená",J146,0)</f>
        <v>0</v>
      </c>
      <c r="BI146" s="231">
        <f>IF(N146="nulová",J146,0)</f>
        <v>0</v>
      </c>
      <c r="BJ146" s="16" t="s">
        <v>80</v>
      </c>
      <c r="BK146" s="231">
        <f>ROUND(I146*H146,2)</f>
        <v>0</v>
      </c>
      <c r="BL146" s="16" t="s">
        <v>171</v>
      </c>
      <c r="BM146" s="230" t="s">
        <v>329</v>
      </c>
    </row>
    <row r="147" s="2" customFormat="1" ht="16.5" customHeight="1">
      <c r="A147" s="37"/>
      <c r="B147" s="38"/>
      <c r="C147" s="218" t="s">
        <v>331</v>
      </c>
      <c r="D147" s="218" t="s">
        <v>142</v>
      </c>
      <c r="E147" s="219" t="s">
        <v>1139</v>
      </c>
      <c r="F147" s="220" t="s">
        <v>1140</v>
      </c>
      <c r="G147" s="221" t="s">
        <v>963</v>
      </c>
      <c r="H147" s="222">
        <v>4</v>
      </c>
      <c r="I147" s="223"/>
      <c r="J147" s="224">
        <f>ROUND(I147*H147,2)</f>
        <v>0</v>
      </c>
      <c r="K147" s="225"/>
      <c r="L147" s="43"/>
      <c r="M147" s="226" t="s">
        <v>1</v>
      </c>
      <c r="N147" s="227" t="s">
        <v>37</v>
      </c>
      <c r="O147" s="90"/>
      <c r="P147" s="228">
        <f>O147*H147</f>
        <v>0</v>
      </c>
      <c r="Q147" s="228">
        <v>0</v>
      </c>
      <c r="R147" s="228">
        <f>Q147*H147</f>
        <v>0</v>
      </c>
      <c r="S147" s="228">
        <v>0</v>
      </c>
      <c r="T147" s="229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30" t="s">
        <v>171</v>
      </c>
      <c r="AT147" s="230" t="s">
        <v>142</v>
      </c>
      <c r="AU147" s="230" t="s">
        <v>82</v>
      </c>
      <c r="AY147" s="16" t="s">
        <v>139</v>
      </c>
      <c r="BE147" s="231">
        <f>IF(N147="základní",J147,0)</f>
        <v>0</v>
      </c>
      <c r="BF147" s="231">
        <f>IF(N147="snížená",J147,0)</f>
        <v>0</v>
      </c>
      <c r="BG147" s="231">
        <f>IF(N147="zákl. přenesená",J147,0)</f>
        <v>0</v>
      </c>
      <c r="BH147" s="231">
        <f>IF(N147="sníž. přenesená",J147,0)</f>
        <v>0</v>
      </c>
      <c r="BI147" s="231">
        <f>IF(N147="nulová",J147,0)</f>
        <v>0</v>
      </c>
      <c r="BJ147" s="16" t="s">
        <v>80</v>
      </c>
      <c r="BK147" s="231">
        <f>ROUND(I147*H147,2)</f>
        <v>0</v>
      </c>
      <c r="BL147" s="16" t="s">
        <v>171</v>
      </c>
      <c r="BM147" s="230" t="s">
        <v>334</v>
      </c>
    </row>
    <row r="148" s="2" customFormat="1" ht="16.5" customHeight="1">
      <c r="A148" s="37"/>
      <c r="B148" s="38"/>
      <c r="C148" s="218" t="s">
        <v>192</v>
      </c>
      <c r="D148" s="218" t="s">
        <v>142</v>
      </c>
      <c r="E148" s="219" t="s">
        <v>1141</v>
      </c>
      <c r="F148" s="220" t="s">
        <v>1142</v>
      </c>
      <c r="G148" s="221" t="s">
        <v>239</v>
      </c>
      <c r="H148" s="222">
        <v>120</v>
      </c>
      <c r="I148" s="223"/>
      <c r="J148" s="224">
        <f>ROUND(I148*H148,2)</f>
        <v>0</v>
      </c>
      <c r="K148" s="225"/>
      <c r="L148" s="43"/>
      <c r="M148" s="226" t="s">
        <v>1</v>
      </c>
      <c r="N148" s="227" t="s">
        <v>37</v>
      </c>
      <c r="O148" s="90"/>
      <c r="P148" s="228">
        <f>O148*H148</f>
        <v>0</v>
      </c>
      <c r="Q148" s="228">
        <v>0</v>
      </c>
      <c r="R148" s="228">
        <f>Q148*H148</f>
        <v>0</v>
      </c>
      <c r="S148" s="228">
        <v>0</v>
      </c>
      <c r="T148" s="229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30" t="s">
        <v>171</v>
      </c>
      <c r="AT148" s="230" t="s">
        <v>142</v>
      </c>
      <c r="AU148" s="230" t="s">
        <v>82</v>
      </c>
      <c r="AY148" s="16" t="s">
        <v>139</v>
      </c>
      <c r="BE148" s="231">
        <f>IF(N148="základní",J148,0)</f>
        <v>0</v>
      </c>
      <c r="BF148" s="231">
        <f>IF(N148="snížená",J148,0)</f>
        <v>0</v>
      </c>
      <c r="BG148" s="231">
        <f>IF(N148="zákl. přenesená",J148,0)</f>
        <v>0</v>
      </c>
      <c r="BH148" s="231">
        <f>IF(N148="sníž. přenesená",J148,0)</f>
        <v>0</v>
      </c>
      <c r="BI148" s="231">
        <f>IF(N148="nulová",J148,0)</f>
        <v>0</v>
      </c>
      <c r="BJ148" s="16" t="s">
        <v>80</v>
      </c>
      <c r="BK148" s="231">
        <f>ROUND(I148*H148,2)</f>
        <v>0</v>
      </c>
      <c r="BL148" s="16" t="s">
        <v>171</v>
      </c>
      <c r="BM148" s="230" t="s">
        <v>338</v>
      </c>
    </row>
    <row r="149" s="2" customFormat="1" ht="16.5" customHeight="1">
      <c r="A149" s="37"/>
      <c r="B149" s="38"/>
      <c r="C149" s="218" t="s">
        <v>341</v>
      </c>
      <c r="D149" s="218" t="s">
        <v>142</v>
      </c>
      <c r="E149" s="219" t="s">
        <v>1143</v>
      </c>
      <c r="F149" s="220" t="s">
        <v>1144</v>
      </c>
      <c r="G149" s="221" t="s">
        <v>963</v>
      </c>
      <c r="H149" s="222">
        <v>3</v>
      </c>
      <c r="I149" s="223"/>
      <c r="J149" s="224">
        <f>ROUND(I149*H149,2)</f>
        <v>0</v>
      </c>
      <c r="K149" s="225"/>
      <c r="L149" s="43"/>
      <c r="M149" s="226" t="s">
        <v>1</v>
      </c>
      <c r="N149" s="227" t="s">
        <v>37</v>
      </c>
      <c r="O149" s="90"/>
      <c r="P149" s="228">
        <f>O149*H149</f>
        <v>0</v>
      </c>
      <c r="Q149" s="228">
        <v>0</v>
      </c>
      <c r="R149" s="228">
        <f>Q149*H149</f>
        <v>0</v>
      </c>
      <c r="S149" s="228">
        <v>0</v>
      </c>
      <c r="T149" s="229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30" t="s">
        <v>171</v>
      </c>
      <c r="AT149" s="230" t="s">
        <v>142</v>
      </c>
      <c r="AU149" s="230" t="s">
        <v>82</v>
      </c>
      <c r="AY149" s="16" t="s">
        <v>139</v>
      </c>
      <c r="BE149" s="231">
        <f>IF(N149="základní",J149,0)</f>
        <v>0</v>
      </c>
      <c r="BF149" s="231">
        <f>IF(N149="snížená",J149,0)</f>
        <v>0</v>
      </c>
      <c r="BG149" s="231">
        <f>IF(N149="zákl. přenesená",J149,0)</f>
        <v>0</v>
      </c>
      <c r="BH149" s="231">
        <f>IF(N149="sníž. přenesená",J149,0)</f>
        <v>0</v>
      </c>
      <c r="BI149" s="231">
        <f>IF(N149="nulová",J149,0)</f>
        <v>0</v>
      </c>
      <c r="BJ149" s="16" t="s">
        <v>80</v>
      </c>
      <c r="BK149" s="231">
        <f>ROUND(I149*H149,2)</f>
        <v>0</v>
      </c>
      <c r="BL149" s="16" t="s">
        <v>171</v>
      </c>
      <c r="BM149" s="230" t="s">
        <v>344</v>
      </c>
    </row>
    <row r="150" s="2" customFormat="1" ht="16.5" customHeight="1">
      <c r="A150" s="37"/>
      <c r="B150" s="38"/>
      <c r="C150" s="218" t="s">
        <v>196</v>
      </c>
      <c r="D150" s="218" t="s">
        <v>142</v>
      </c>
      <c r="E150" s="219" t="s">
        <v>1145</v>
      </c>
      <c r="F150" s="220" t="s">
        <v>1146</v>
      </c>
      <c r="G150" s="221" t="s">
        <v>239</v>
      </c>
      <c r="H150" s="222">
        <v>260</v>
      </c>
      <c r="I150" s="223"/>
      <c r="J150" s="224">
        <f>ROUND(I150*H150,2)</f>
        <v>0</v>
      </c>
      <c r="K150" s="225"/>
      <c r="L150" s="43"/>
      <c r="M150" s="226" t="s">
        <v>1</v>
      </c>
      <c r="N150" s="227" t="s">
        <v>37</v>
      </c>
      <c r="O150" s="90"/>
      <c r="P150" s="228">
        <f>O150*H150</f>
        <v>0</v>
      </c>
      <c r="Q150" s="228">
        <v>0</v>
      </c>
      <c r="R150" s="228">
        <f>Q150*H150</f>
        <v>0</v>
      </c>
      <c r="S150" s="228">
        <v>0</v>
      </c>
      <c r="T150" s="229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30" t="s">
        <v>171</v>
      </c>
      <c r="AT150" s="230" t="s">
        <v>142</v>
      </c>
      <c r="AU150" s="230" t="s">
        <v>82</v>
      </c>
      <c r="AY150" s="16" t="s">
        <v>139</v>
      </c>
      <c r="BE150" s="231">
        <f>IF(N150="základní",J150,0)</f>
        <v>0</v>
      </c>
      <c r="BF150" s="231">
        <f>IF(N150="snížená",J150,0)</f>
        <v>0</v>
      </c>
      <c r="BG150" s="231">
        <f>IF(N150="zákl. přenesená",J150,0)</f>
        <v>0</v>
      </c>
      <c r="BH150" s="231">
        <f>IF(N150="sníž. přenesená",J150,0)</f>
        <v>0</v>
      </c>
      <c r="BI150" s="231">
        <f>IF(N150="nulová",J150,0)</f>
        <v>0</v>
      </c>
      <c r="BJ150" s="16" t="s">
        <v>80</v>
      </c>
      <c r="BK150" s="231">
        <f>ROUND(I150*H150,2)</f>
        <v>0</v>
      </c>
      <c r="BL150" s="16" t="s">
        <v>171</v>
      </c>
      <c r="BM150" s="230" t="s">
        <v>347</v>
      </c>
    </row>
    <row r="151" s="2" customFormat="1" ht="16.5" customHeight="1">
      <c r="A151" s="37"/>
      <c r="B151" s="38"/>
      <c r="C151" s="218" t="s">
        <v>348</v>
      </c>
      <c r="D151" s="218" t="s">
        <v>142</v>
      </c>
      <c r="E151" s="219" t="s">
        <v>1147</v>
      </c>
      <c r="F151" s="220" t="s">
        <v>1148</v>
      </c>
      <c r="G151" s="221" t="s">
        <v>963</v>
      </c>
      <c r="H151" s="222">
        <v>2</v>
      </c>
      <c r="I151" s="223"/>
      <c r="J151" s="224">
        <f>ROUND(I151*H151,2)</f>
        <v>0</v>
      </c>
      <c r="K151" s="225"/>
      <c r="L151" s="43"/>
      <c r="M151" s="226" t="s">
        <v>1</v>
      </c>
      <c r="N151" s="227" t="s">
        <v>37</v>
      </c>
      <c r="O151" s="90"/>
      <c r="P151" s="228">
        <f>O151*H151</f>
        <v>0</v>
      </c>
      <c r="Q151" s="228">
        <v>0</v>
      </c>
      <c r="R151" s="228">
        <f>Q151*H151</f>
        <v>0</v>
      </c>
      <c r="S151" s="228">
        <v>0</v>
      </c>
      <c r="T151" s="229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30" t="s">
        <v>171</v>
      </c>
      <c r="AT151" s="230" t="s">
        <v>142</v>
      </c>
      <c r="AU151" s="230" t="s">
        <v>82</v>
      </c>
      <c r="AY151" s="16" t="s">
        <v>139</v>
      </c>
      <c r="BE151" s="231">
        <f>IF(N151="základní",J151,0)</f>
        <v>0</v>
      </c>
      <c r="BF151" s="231">
        <f>IF(N151="snížená",J151,0)</f>
        <v>0</v>
      </c>
      <c r="BG151" s="231">
        <f>IF(N151="zákl. přenesená",J151,0)</f>
        <v>0</v>
      </c>
      <c r="BH151" s="231">
        <f>IF(N151="sníž. přenesená",J151,0)</f>
        <v>0</v>
      </c>
      <c r="BI151" s="231">
        <f>IF(N151="nulová",J151,0)</f>
        <v>0</v>
      </c>
      <c r="BJ151" s="16" t="s">
        <v>80</v>
      </c>
      <c r="BK151" s="231">
        <f>ROUND(I151*H151,2)</f>
        <v>0</v>
      </c>
      <c r="BL151" s="16" t="s">
        <v>171</v>
      </c>
      <c r="BM151" s="230" t="s">
        <v>351</v>
      </c>
    </row>
    <row r="152" s="2" customFormat="1" ht="16.5" customHeight="1">
      <c r="A152" s="37"/>
      <c r="B152" s="38"/>
      <c r="C152" s="218" t="s">
        <v>276</v>
      </c>
      <c r="D152" s="218" t="s">
        <v>142</v>
      </c>
      <c r="E152" s="219" t="s">
        <v>1149</v>
      </c>
      <c r="F152" s="220" t="s">
        <v>1150</v>
      </c>
      <c r="G152" s="221" t="s">
        <v>963</v>
      </c>
      <c r="H152" s="222">
        <v>6</v>
      </c>
      <c r="I152" s="223"/>
      <c r="J152" s="224">
        <f>ROUND(I152*H152,2)</f>
        <v>0</v>
      </c>
      <c r="K152" s="225"/>
      <c r="L152" s="43"/>
      <c r="M152" s="226" t="s">
        <v>1</v>
      </c>
      <c r="N152" s="227" t="s">
        <v>37</v>
      </c>
      <c r="O152" s="90"/>
      <c r="P152" s="228">
        <f>O152*H152</f>
        <v>0</v>
      </c>
      <c r="Q152" s="228">
        <v>0</v>
      </c>
      <c r="R152" s="228">
        <f>Q152*H152</f>
        <v>0</v>
      </c>
      <c r="S152" s="228">
        <v>0</v>
      </c>
      <c r="T152" s="229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30" t="s">
        <v>171</v>
      </c>
      <c r="AT152" s="230" t="s">
        <v>142</v>
      </c>
      <c r="AU152" s="230" t="s">
        <v>82</v>
      </c>
      <c r="AY152" s="16" t="s">
        <v>139</v>
      </c>
      <c r="BE152" s="231">
        <f>IF(N152="základní",J152,0)</f>
        <v>0</v>
      </c>
      <c r="BF152" s="231">
        <f>IF(N152="snížená",J152,0)</f>
        <v>0</v>
      </c>
      <c r="BG152" s="231">
        <f>IF(N152="zákl. přenesená",J152,0)</f>
        <v>0</v>
      </c>
      <c r="BH152" s="231">
        <f>IF(N152="sníž. přenesená",J152,0)</f>
        <v>0</v>
      </c>
      <c r="BI152" s="231">
        <f>IF(N152="nulová",J152,0)</f>
        <v>0</v>
      </c>
      <c r="BJ152" s="16" t="s">
        <v>80</v>
      </c>
      <c r="BK152" s="231">
        <f>ROUND(I152*H152,2)</f>
        <v>0</v>
      </c>
      <c r="BL152" s="16" t="s">
        <v>171</v>
      </c>
      <c r="BM152" s="230" t="s">
        <v>365</v>
      </c>
    </row>
    <row r="153" s="2" customFormat="1" ht="16.5" customHeight="1">
      <c r="A153" s="37"/>
      <c r="B153" s="38"/>
      <c r="C153" s="218" t="s">
        <v>366</v>
      </c>
      <c r="D153" s="218" t="s">
        <v>142</v>
      </c>
      <c r="E153" s="219" t="s">
        <v>1151</v>
      </c>
      <c r="F153" s="220" t="s">
        <v>1152</v>
      </c>
      <c r="G153" s="221" t="s">
        <v>963</v>
      </c>
      <c r="H153" s="222">
        <v>3</v>
      </c>
      <c r="I153" s="223"/>
      <c r="J153" s="224">
        <f>ROUND(I153*H153,2)</f>
        <v>0</v>
      </c>
      <c r="K153" s="225"/>
      <c r="L153" s="43"/>
      <c r="M153" s="226" t="s">
        <v>1</v>
      </c>
      <c r="N153" s="227" t="s">
        <v>37</v>
      </c>
      <c r="O153" s="90"/>
      <c r="P153" s="228">
        <f>O153*H153</f>
        <v>0</v>
      </c>
      <c r="Q153" s="228">
        <v>0</v>
      </c>
      <c r="R153" s="228">
        <f>Q153*H153</f>
        <v>0</v>
      </c>
      <c r="S153" s="228">
        <v>0</v>
      </c>
      <c r="T153" s="229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30" t="s">
        <v>171</v>
      </c>
      <c r="AT153" s="230" t="s">
        <v>142</v>
      </c>
      <c r="AU153" s="230" t="s">
        <v>82</v>
      </c>
      <c r="AY153" s="16" t="s">
        <v>139</v>
      </c>
      <c r="BE153" s="231">
        <f>IF(N153="základní",J153,0)</f>
        <v>0</v>
      </c>
      <c r="BF153" s="231">
        <f>IF(N153="snížená",J153,0)</f>
        <v>0</v>
      </c>
      <c r="BG153" s="231">
        <f>IF(N153="zákl. přenesená",J153,0)</f>
        <v>0</v>
      </c>
      <c r="BH153" s="231">
        <f>IF(N153="sníž. přenesená",J153,0)</f>
        <v>0</v>
      </c>
      <c r="BI153" s="231">
        <f>IF(N153="nulová",J153,0)</f>
        <v>0</v>
      </c>
      <c r="BJ153" s="16" t="s">
        <v>80</v>
      </c>
      <c r="BK153" s="231">
        <f>ROUND(I153*H153,2)</f>
        <v>0</v>
      </c>
      <c r="BL153" s="16" t="s">
        <v>171</v>
      </c>
      <c r="BM153" s="230" t="s">
        <v>369</v>
      </c>
    </row>
    <row r="154" s="2" customFormat="1" ht="16.5" customHeight="1">
      <c r="A154" s="37"/>
      <c r="B154" s="38"/>
      <c r="C154" s="218" t="s">
        <v>281</v>
      </c>
      <c r="D154" s="218" t="s">
        <v>142</v>
      </c>
      <c r="E154" s="219" t="s">
        <v>1153</v>
      </c>
      <c r="F154" s="220" t="s">
        <v>1154</v>
      </c>
      <c r="G154" s="221" t="s">
        <v>239</v>
      </c>
      <c r="H154" s="222">
        <v>112</v>
      </c>
      <c r="I154" s="223"/>
      <c r="J154" s="224">
        <f>ROUND(I154*H154,2)</f>
        <v>0</v>
      </c>
      <c r="K154" s="225"/>
      <c r="L154" s="43"/>
      <c r="M154" s="226" t="s">
        <v>1</v>
      </c>
      <c r="N154" s="227" t="s">
        <v>37</v>
      </c>
      <c r="O154" s="90"/>
      <c r="P154" s="228">
        <f>O154*H154</f>
        <v>0</v>
      </c>
      <c r="Q154" s="228">
        <v>0</v>
      </c>
      <c r="R154" s="228">
        <f>Q154*H154</f>
        <v>0</v>
      </c>
      <c r="S154" s="228">
        <v>0</v>
      </c>
      <c r="T154" s="229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30" t="s">
        <v>171</v>
      </c>
      <c r="AT154" s="230" t="s">
        <v>142</v>
      </c>
      <c r="AU154" s="230" t="s">
        <v>82</v>
      </c>
      <c r="AY154" s="16" t="s">
        <v>139</v>
      </c>
      <c r="BE154" s="231">
        <f>IF(N154="základní",J154,0)</f>
        <v>0</v>
      </c>
      <c r="BF154" s="231">
        <f>IF(N154="snížená",J154,0)</f>
        <v>0</v>
      </c>
      <c r="BG154" s="231">
        <f>IF(N154="zákl. přenesená",J154,0)</f>
        <v>0</v>
      </c>
      <c r="BH154" s="231">
        <f>IF(N154="sníž. přenesená",J154,0)</f>
        <v>0</v>
      </c>
      <c r="BI154" s="231">
        <f>IF(N154="nulová",J154,0)</f>
        <v>0</v>
      </c>
      <c r="BJ154" s="16" t="s">
        <v>80</v>
      </c>
      <c r="BK154" s="231">
        <f>ROUND(I154*H154,2)</f>
        <v>0</v>
      </c>
      <c r="BL154" s="16" t="s">
        <v>171</v>
      </c>
      <c r="BM154" s="230" t="s">
        <v>372</v>
      </c>
    </row>
    <row r="155" s="2" customFormat="1" ht="16.5" customHeight="1">
      <c r="A155" s="37"/>
      <c r="B155" s="38"/>
      <c r="C155" s="218" t="s">
        <v>374</v>
      </c>
      <c r="D155" s="218" t="s">
        <v>142</v>
      </c>
      <c r="E155" s="219" t="s">
        <v>1155</v>
      </c>
      <c r="F155" s="220" t="s">
        <v>1156</v>
      </c>
      <c r="G155" s="221" t="s">
        <v>963</v>
      </c>
      <c r="H155" s="222">
        <v>3</v>
      </c>
      <c r="I155" s="223"/>
      <c r="J155" s="224">
        <f>ROUND(I155*H155,2)</f>
        <v>0</v>
      </c>
      <c r="K155" s="225"/>
      <c r="L155" s="43"/>
      <c r="M155" s="226" t="s">
        <v>1</v>
      </c>
      <c r="N155" s="227" t="s">
        <v>37</v>
      </c>
      <c r="O155" s="90"/>
      <c r="P155" s="228">
        <f>O155*H155</f>
        <v>0</v>
      </c>
      <c r="Q155" s="228">
        <v>0</v>
      </c>
      <c r="R155" s="228">
        <f>Q155*H155</f>
        <v>0</v>
      </c>
      <c r="S155" s="228">
        <v>0</v>
      </c>
      <c r="T155" s="229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30" t="s">
        <v>171</v>
      </c>
      <c r="AT155" s="230" t="s">
        <v>142</v>
      </c>
      <c r="AU155" s="230" t="s">
        <v>82</v>
      </c>
      <c r="AY155" s="16" t="s">
        <v>139</v>
      </c>
      <c r="BE155" s="231">
        <f>IF(N155="základní",J155,0)</f>
        <v>0</v>
      </c>
      <c r="BF155" s="231">
        <f>IF(N155="snížená",J155,0)</f>
        <v>0</v>
      </c>
      <c r="BG155" s="231">
        <f>IF(N155="zákl. přenesená",J155,0)</f>
        <v>0</v>
      </c>
      <c r="BH155" s="231">
        <f>IF(N155="sníž. přenesená",J155,0)</f>
        <v>0</v>
      </c>
      <c r="BI155" s="231">
        <f>IF(N155="nulová",J155,0)</f>
        <v>0</v>
      </c>
      <c r="BJ155" s="16" t="s">
        <v>80</v>
      </c>
      <c r="BK155" s="231">
        <f>ROUND(I155*H155,2)</f>
        <v>0</v>
      </c>
      <c r="BL155" s="16" t="s">
        <v>171</v>
      </c>
      <c r="BM155" s="230" t="s">
        <v>377</v>
      </c>
    </row>
    <row r="156" s="2" customFormat="1" ht="16.5" customHeight="1">
      <c r="A156" s="37"/>
      <c r="B156" s="38"/>
      <c r="C156" s="218" t="s">
        <v>285</v>
      </c>
      <c r="D156" s="218" t="s">
        <v>142</v>
      </c>
      <c r="E156" s="219" t="s">
        <v>1157</v>
      </c>
      <c r="F156" s="220" t="s">
        <v>1158</v>
      </c>
      <c r="G156" s="221" t="s">
        <v>239</v>
      </c>
      <c r="H156" s="222">
        <v>376</v>
      </c>
      <c r="I156" s="223"/>
      <c r="J156" s="224">
        <f>ROUND(I156*H156,2)</f>
        <v>0</v>
      </c>
      <c r="K156" s="225"/>
      <c r="L156" s="43"/>
      <c r="M156" s="226" t="s">
        <v>1</v>
      </c>
      <c r="N156" s="227" t="s">
        <v>37</v>
      </c>
      <c r="O156" s="90"/>
      <c r="P156" s="228">
        <f>O156*H156</f>
        <v>0</v>
      </c>
      <c r="Q156" s="228">
        <v>0</v>
      </c>
      <c r="R156" s="228">
        <f>Q156*H156</f>
        <v>0</v>
      </c>
      <c r="S156" s="228">
        <v>0</v>
      </c>
      <c r="T156" s="229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30" t="s">
        <v>171</v>
      </c>
      <c r="AT156" s="230" t="s">
        <v>142</v>
      </c>
      <c r="AU156" s="230" t="s">
        <v>82</v>
      </c>
      <c r="AY156" s="16" t="s">
        <v>139</v>
      </c>
      <c r="BE156" s="231">
        <f>IF(N156="základní",J156,0)</f>
        <v>0</v>
      </c>
      <c r="BF156" s="231">
        <f>IF(N156="snížená",J156,0)</f>
        <v>0</v>
      </c>
      <c r="BG156" s="231">
        <f>IF(N156="zákl. přenesená",J156,0)</f>
        <v>0</v>
      </c>
      <c r="BH156" s="231">
        <f>IF(N156="sníž. přenesená",J156,0)</f>
        <v>0</v>
      </c>
      <c r="BI156" s="231">
        <f>IF(N156="nulová",J156,0)</f>
        <v>0</v>
      </c>
      <c r="BJ156" s="16" t="s">
        <v>80</v>
      </c>
      <c r="BK156" s="231">
        <f>ROUND(I156*H156,2)</f>
        <v>0</v>
      </c>
      <c r="BL156" s="16" t="s">
        <v>171</v>
      </c>
      <c r="BM156" s="230" t="s">
        <v>380</v>
      </c>
    </row>
    <row r="157" s="2" customFormat="1" ht="16.5" customHeight="1">
      <c r="A157" s="37"/>
      <c r="B157" s="38"/>
      <c r="C157" s="218" t="s">
        <v>381</v>
      </c>
      <c r="D157" s="218" t="s">
        <v>142</v>
      </c>
      <c r="E157" s="219" t="s">
        <v>1159</v>
      </c>
      <c r="F157" s="220" t="s">
        <v>1078</v>
      </c>
      <c r="G157" s="221" t="s">
        <v>239</v>
      </c>
      <c r="H157" s="222">
        <v>35</v>
      </c>
      <c r="I157" s="223"/>
      <c r="J157" s="224">
        <f>ROUND(I157*H157,2)</f>
        <v>0</v>
      </c>
      <c r="K157" s="225"/>
      <c r="L157" s="43"/>
      <c r="M157" s="226" t="s">
        <v>1</v>
      </c>
      <c r="N157" s="227" t="s">
        <v>37</v>
      </c>
      <c r="O157" s="90"/>
      <c r="P157" s="228">
        <f>O157*H157</f>
        <v>0</v>
      </c>
      <c r="Q157" s="228">
        <v>0</v>
      </c>
      <c r="R157" s="228">
        <f>Q157*H157</f>
        <v>0</v>
      </c>
      <c r="S157" s="228">
        <v>0</v>
      </c>
      <c r="T157" s="229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30" t="s">
        <v>171</v>
      </c>
      <c r="AT157" s="230" t="s">
        <v>142</v>
      </c>
      <c r="AU157" s="230" t="s">
        <v>82</v>
      </c>
      <c r="AY157" s="16" t="s">
        <v>139</v>
      </c>
      <c r="BE157" s="231">
        <f>IF(N157="základní",J157,0)</f>
        <v>0</v>
      </c>
      <c r="BF157" s="231">
        <f>IF(N157="snížená",J157,0)</f>
        <v>0</v>
      </c>
      <c r="BG157" s="231">
        <f>IF(N157="zákl. přenesená",J157,0)</f>
        <v>0</v>
      </c>
      <c r="BH157" s="231">
        <f>IF(N157="sníž. přenesená",J157,0)</f>
        <v>0</v>
      </c>
      <c r="BI157" s="231">
        <f>IF(N157="nulová",J157,0)</f>
        <v>0</v>
      </c>
      <c r="BJ157" s="16" t="s">
        <v>80</v>
      </c>
      <c r="BK157" s="231">
        <f>ROUND(I157*H157,2)</f>
        <v>0</v>
      </c>
      <c r="BL157" s="16" t="s">
        <v>171</v>
      </c>
      <c r="BM157" s="230" t="s">
        <v>384</v>
      </c>
    </row>
    <row r="158" s="2" customFormat="1" ht="16.5" customHeight="1">
      <c r="A158" s="37"/>
      <c r="B158" s="38"/>
      <c r="C158" s="218" t="s">
        <v>291</v>
      </c>
      <c r="D158" s="218" t="s">
        <v>142</v>
      </c>
      <c r="E158" s="219" t="s">
        <v>1160</v>
      </c>
      <c r="F158" s="220" t="s">
        <v>1079</v>
      </c>
      <c r="G158" s="221" t="s">
        <v>239</v>
      </c>
      <c r="H158" s="222">
        <v>2</v>
      </c>
      <c r="I158" s="223"/>
      <c r="J158" s="224">
        <f>ROUND(I158*H158,2)</f>
        <v>0</v>
      </c>
      <c r="K158" s="225"/>
      <c r="L158" s="43"/>
      <c r="M158" s="226" t="s">
        <v>1</v>
      </c>
      <c r="N158" s="227" t="s">
        <v>37</v>
      </c>
      <c r="O158" s="90"/>
      <c r="P158" s="228">
        <f>O158*H158</f>
        <v>0</v>
      </c>
      <c r="Q158" s="228">
        <v>0</v>
      </c>
      <c r="R158" s="228">
        <f>Q158*H158</f>
        <v>0</v>
      </c>
      <c r="S158" s="228">
        <v>0</v>
      </c>
      <c r="T158" s="229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30" t="s">
        <v>171</v>
      </c>
      <c r="AT158" s="230" t="s">
        <v>142</v>
      </c>
      <c r="AU158" s="230" t="s">
        <v>82</v>
      </c>
      <c r="AY158" s="16" t="s">
        <v>139</v>
      </c>
      <c r="BE158" s="231">
        <f>IF(N158="základní",J158,0)</f>
        <v>0</v>
      </c>
      <c r="BF158" s="231">
        <f>IF(N158="snížená",J158,0)</f>
        <v>0</v>
      </c>
      <c r="BG158" s="231">
        <f>IF(N158="zákl. přenesená",J158,0)</f>
        <v>0</v>
      </c>
      <c r="BH158" s="231">
        <f>IF(N158="sníž. přenesená",J158,0)</f>
        <v>0</v>
      </c>
      <c r="BI158" s="231">
        <f>IF(N158="nulová",J158,0)</f>
        <v>0</v>
      </c>
      <c r="BJ158" s="16" t="s">
        <v>80</v>
      </c>
      <c r="BK158" s="231">
        <f>ROUND(I158*H158,2)</f>
        <v>0</v>
      </c>
      <c r="BL158" s="16" t="s">
        <v>171</v>
      </c>
      <c r="BM158" s="230" t="s">
        <v>387</v>
      </c>
    </row>
    <row r="159" s="2" customFormat="1" ht="16.5" customHeight="1">
      <c r="A159" s="37"/>
      <c r="B159" s="38"/>
      <c r="C159" s="218" t="s">
        <v>388</v>
      </c>
      <c r="D159" s="218" t="s">
        <v>142</v>
      </c>
      <c r="E159" s="219" t="s">
        <v>1161</v>
      </c>
      <c r="F159" s="220" t="s">
        <v>1081</v>
      </c>
      <c r="G159" s="221" t="s">
        <v>239</v>
      </c>
      <c r="H159" s="222">
        <v>33</v>
      </c>
      <c r="I159" s="223"/>
      <c r="J159" s="224">
        <f>ROUND(I159*H159,2)</f>
        <v>0</v>
      </c>
      <c r="K159" s="225"/>
      <c r="L159" s="43"/>
      <c r="M159" s="226" t="s">
        <v>1</v>
      </c>
      <c r="N159" s="227" t="s">
        <v>37</v>
      </c>
      <c r="O159" s="90"/>
      <c r="P159" s="228">
        <f>O159*H159</f>
        <v>0</v>
      </c>
      <c r="Q159" s="228">
        <v>0</v>
      </c>
      <c r="R159" s="228">
        <f>Q159*H159</f>
        <v>0</v>
      </c>
      <c r="S159" s="228">
        <v>0</v>
      </c>
      <c r="T159" s="229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30" t="s">
        <v>171</v>
      </c>
      <c r="AT159" s="230" t="s">
        <v>142</v>
      </c>
      <c r="AU159" s="230" t="s">
        <v>82</v>
      </c>
      <c r="AY159" s="16" t="s">
        <v>139</v>
      </c>
      <c r="BE159" s="231">
        <f>IF(N159="základní",J159,0)</f>
        <v>0</v>
      </c>
      <c r="BF159" s="231">
        <f>IF(N159="snížená",J159,0)</f>
        <v>0</v>
      </c>
      <c r="BG159" s="231">
        <f>IF(N159="zákl. přenesená",J159,0)</f>
        <v>0</v>
      </c>
      <c r="BH159" s="231">
        <f>IF(N159="sníž. přenesená",J159,0)</f>
        <v>0</v>
      </c>
      <c r="BI159" s="231">
        <f>IF(N159="nulová",J159,0)</f>
        <v>0</v>
      </c>
      <c r="BJ159" s="16" t="s">
        <v>80</v>
      </c>
      <c r="BK159" s="231">
        <f>ROUND(I159*H159,2)</f>
        <v>0</v>
      </c>
      <c r="BL159" s="16" t="s">
        <v>171</v>
      </c>
      <c r="BM159" s="230" t="s">
        <v>391</v>
      </c>
    </row>
    <row r="160" s="2" customFormat="1" ht="16.5" customHeight="1">
      <c r="A160" s="37"/>
      <c r="B160" s="38"/>
      <c r="C160" s="218" t="s">
        <v>305</v>
      </c>
      <c r="D160" s="218" t="s">
        <v>142</v>
      </c>
      <c r="E160" s="219" t="s">
        <v>1162</v>
      </c>
      <c r="F160" s="220" t="s">
        <v>1082</v>
      </c>
      <c r="G160" s="221" t="s">
        <v>239</v>
      </c>
      <c r="H160" s="222">
        <v>2</v>
      </c>
      <c r="I160" s="223"/>
      <c r="J160" s="224">
        <f>ROUND(I160*H160,2)</f>
        <v>0</v>
      </c>
      <c r="K160" s="225"/>
      <c r="L160" s="43"/>
      <c r="M160" s="226" t="s">
        <v>1</v>
      </c>
      <c r="N160" s="227" t="s">
        <v>37</v>
      </c>
      <c r="O160" s="90"/>
      <c r="P160" s="228">
        <f>O160*H160</f>
        <v>0</v>
      </c>
      <c r="Q160" s="228">
        <v>0</v>
      </c>
      <c r="R160" s="228">
        <f>Q160*H160</f>
        <v>0</v>
      </c>
      <c r="S160" s="228">
        <v>0</v>
      </c>
      <c r="T160" s="229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30" t="s">
        <v>171</v>
      </c>
      <c r="AT160" s="230" t="s">
        <v>142</v>
      </c>
      <c r="AU160" s="230" t="s">
        <v>82</v>
      </c>
      <c r="AY160" s="16" t="s">
        <v>139</v>
      </c>
      <c r="BE160" s="231">
        <f>IF(N160="základní",J160,0)</f>
        <v>0</v>
      </c>
      <c r="BF160" s="231">
        <f>IF(N160="snížená",J160,0)</f>
        <v>0</v>
      </c>
      <c r="BG160" s="231">
        <f>IF(N160="zákl. přenesená",J160,0)</f>
        <v>0</v>
      </c>
      <c r="BH160" s="231">
        <f>IF(N160="sníž. přenesená",J160,0)</f>
        <v>0</v>
      </c>
      <c r="BI160" s="231">
        <f>IF(N160="nulová",J160,0)</f>
        <v>0</v>
      </c>
      <c r="BJ160" s="16" t="s">
        <v>80</v>
      </c>
      <c r="BK160" s="231">
        <f>ROUND(I160*H160,2)</f>
        <v>0</v>
      </c>
      <c r="BL160" s="16" t="s">
        <v>171</v>
      </c>
      <c r="BM160" s="230" t="s">
        <v>394</v>
      </c>
    </row>
    <row r="161" s="2" customFormat="1" ht="16.5" customHeight="1">
      <c r="A161" s="37"/>
      <c r="B161" s="38"/>
      <c r="C161" s="218" t="s">
        <v>396</v>
      </c>
      <c r="D161" s="218" t="s">
        <v>142</v>
      </c>
      <c r="E161" s="219" t="s">
        <v>1163</v>
      </c>
      <c r="F161" s="220" t="s">
        <v>1083</v>
      </c>
      <c r="G161" s="221" t="s">
        <v>963</v>
      </c>
      <c r="H161" s="222">
        <v>1</v>
      </c>
      <c r="I161" s="223"/>
      <c r="J161" s="224">
        <f>ROUND(I161*H161,2)</f>
        <v>0</v>
      </c>
      <c r="K161" s="225"/>
      <c r="L161" s="43"/>
      <c r="M161" s="226" t="s">
        <v>1</v>
      </c>
      <c r="N161" s="227" t="s">
        <v>37</v>
      </c>
      <c r="O161" s="90"/>
      <c r="P161" s="228">
        <f>O161*H161</f>
        <v>0</v>
      </c>
      <c r="Q161" s="228">
        <v>0</v>
      </c>
      <c r="R161" s="228">
        <f>Q161*H161</f>
        <v>0</v>
      </c>
      <c r="S161" s="228">
        <v>0</v>
      </c>
      <c r="T161" s="229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30" t="s">
        <v>171</v>
      </c>
      <c r="AT161" s="230" t="s">
        <v>142</v>
      </c>
      <c r="AU161" s="230" t="s">
        <v>82</v>
      </c>
      <c r="AY161" s="16" t="s">
        <v>139</v>
      </c>
      <c r="BE161" s="231">
        <f>IF(N161="základní",J161,0)</f>
        <v>0</v>
      </c>
      <c r="BF161" s="231">
        <f>IF(N161="snížená",J161,0)</f>
        <v>0</v>
      </c>
      <c r="BG161" s="231">
        <f>IF(N161="zákl. přenesená",J161,0)</f>
        <v>0</v>
      </c>
      <c r="BH161" s="231">
        <f>IF(N161="sníž. přenesená",J161,0)</f>
        <v>0</v>
      </c>
      <c r="BI161" s="231">
        <f>IF(N161="nulová",J161,0)</f>
        <v>0</v>
      </c>
      <c r="BJ161" s="16" t="s">
        <v>80</v>
      </c>
      <c r="BK161" s="231">
        <f>ROUND(I161*H161,2)</f>
        <v>0</v>
      </c>
      <c r="BL161" s="16" t="s">
        <v>171</v>
      </c>
      <c r="BM161" s="230" t="s">
        <v>399</v>
      </c>
    </row>
    <row r="162" s="2" customFormat="1" ht="24.15" customHeight="1">
      <c r="A162" s="37"/>
      <c r="B162" s="38"/>
      <c r="C162" s="218" t="s">
        <v>309</v>
      </c>
      <c r="D162" s="218" t="s">
        <v>142</v>
      </c>
      <c r="E162" s="219" t="s">
        <v>1164</v>
      </c>
      <c r="F162" s="220" t="s">
        <v>1084</v>
      </c>
      <c r="G162" s="221" t="s">
        <v>270</v>
      </c>
      <c r="H162" s="222">
        <v>1.2</v>
      </c>
      <c r="I162" s="223"/>
      <c r="J162" s="224">
        <f>ROUND(I162*H162,2)</f>
        <v>0</v>
      </c>
      <c r="K162" s="225"/>
      <c r="L162" s="43"/>
      <c r="M162" s="226" t="s">
        <v>1</v>
      </c>
      <c r="N162" s="227" t="s">
        <v>37</v>
      </c>
      <c r="O162" s="90"/>
      <c r="P162" s="228">
        <f>O162*H162</f>
        <v>0</v>
      </c>
      <c r="Q162" s="228">
        <v>0</v>
      </c>
      <c r="R162" s="228">
        <f>Q162*H162</f>
        <v>0</v>
      </c>
      <c r="S162" s="228">
        <v>0</v>
      </c>
      <c r="T162" s="229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30" t="s">
        <v>171</v>
      </c>
      <c r="AT162" s="230" t="s">
        <v>142</v>
      </c>
      <c r="AU162" s="230" t="s">
        <v>82</v>
      </c>
      <c r="AY162" s="16" t="s">
        <v>139</v>
      </c>
      <c r="BE162" s="231">
        <f>IF(N162="základní",J162,0)</f>
        <v>0</v>
      </c>
      <c r="BF162" s="231">
        <f>IF(N162="snížená",J162,0)</f>
        <v>0</v>
      </c>
      <c r="BG162" s="231">
        <f>IF(N162="zákl. přenesená",J162,0)</f>
        <v>0</v>
      </c>
      <c r="BH162" s="231">
        <f>IF(N162="sníž. přenesená",J162,0)</f>
        <v>0</v>
      </c>
      <c r="BI162" s="231">
        <f>IF(N162="nulová",J162,0)</f>
        <v>0</v>
      </c>
      <c r="BJ162" s="16" t="s">
        <v>80</v>
      </c>
      <c r="BK162" s="231">
        <f>ROUND(I162*H162,2)</f>
        <v>0</v>
      </c>
      <c r="BL162" s="16" t="s">
        <v>171</v>
      </c>
      <c r="BM162" s="230" t="s">
        <v>402</v>
      </c>
    </row>
    <row r="163" s="2" customFormat="1" ht="16.5" customHeight="1">
      <c r="A163" s="37"/>
      <c r="B163" s="38"/>
      <c r="C163" s="218" t="s">
        <v>403</v>
      </c>
      <c r="D163" s="218" t="s">
        <v>142</v>
      </c>
      <c r="E163" s="219" t="s">
        <v>1165</v>
      </c>
      <c r="F163" s="220" t="s">
        <v>1166</v>
      </c>
      <c r="G163" s="221" t="s">
        <v>963</v>
      </c>
      <c r="H163" s="222">
        <v>5</v>
      </c>
      <c r="I163" s="223"/>
      <c r="J163" s="224">
        <f>ROUND(I163*H163,2)</f>
        <v>0</v>
      </c>
      <c r="K163" s="225"/>
      <c r="L163" s="43"/>
      <c r="M163" s="226" t="s">
        <v>1</v>
      </c>
      <c r="N163" s="227" t="s">
        <v>37</v>
      </c>
      <c r="O163" s="90"/>
      <c r="P163" s="228">
        <f>O163*H163</f>
        <v>0</v>
      </c>
      <c r="Q163" s="228">
        <v>0</v>
      </c>
      <c r="R163" s="228">
        <f>Q163*H163</f>
        <v>0</v>
      </c>
      <c r="S163" s="228">
        <v>0</v>
      </c>
      <c r="T163" s="229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30" t="s">
        <v>171</v>
      </c>
      <c r="AT163" s="230" t="s">
        <v>142</v>
      </c>
      <c r="AU163" s="230" t="s">
        <v>82</v>
      </c>
      <c r="AY163" s="16" t="s">
        <v>139</v>
      </c>
      <c r="BE163" s="231">
        <f>IF(N163="základní",J163,0)</f>
        <v>0</v>
      </c>
      <c r="BF163" s="231">
        <f>IF(N163="snížená",J163,0)</f>
        <v>0</v>
      </c>
      <c r="BG163" s="231">
        <f>IF(N163="zákl. přenesená",J163,0)</f>
        <v>0</v>
      </c>
      <c r="BH163" s="231">
        <f>IF(N163="sníž. přenesená",J163,0)</f>
        <v>0</v>
      </c>
      <c r="BI163" s="231">
        <f>IF(N163="nulová",J163,0)</f>
        <v>0</v>
      </c>
      <c r="BJ163" s="16" t="s">
        <v>80</v>
      </c>
      <c r="BK163" s="231">
        <f>ROUND(I163*H163,2)</f>
        <v>0</v>
      </c>
      <c r="BL163" s="16" t="s">
        <v>171</v>
      </c>
      <c r="BM163" s="230" t="s">
        <v>406</v>
      </c>
    </row>
    <row r="164" s="2" customFormat="1" ht="16.5" customHeight="1">
      <c r="A164" s="37"/>
      <c r="B164" s="38"/>
      <c r="C164" s="218" t="s">
        <v>312</v>
      </c>
      <c r="D164" s="218" t="s">
        <v>142</v>
      </c>
      <c r="E164" s="219" t="s">
        <v>1167</v>
      </c>
      <c r="F164" s="220" t="s">
        <v>1086</v>
      </c>
      <c r="G164" s="221" t="s">
        <v>963</v>
      </c>
      <c r="H164" s="222">
        <v>1</v>
      </c>
      <c r="I164" s="223"/>
      <c r="J164" s="224">
        <f>ROUND(I164*H164,2)</f>
        <v>0</v>
      </c>
      <c r="K164" s="225"/>
      <c r="L164" s="43"/>
      <c r="M164" s="226" t="s">
        <v>1</v>
      </c>
      <c r="N164" s="227" t="s">
        <v>37</v>
      </c>
      <c r="O164" s="90"/>
      <c r="P164" s="228">
        <f>O164*H164</f>
        <v>0</v>
      </c>
      <c r="Q164" s="228">
        <v>0</v>
      </c>
      <c r="R164" s="228">
        <f>Q164*H164</f>
        <v>0</v>
      </c>
      <c r="S164" s="228">
        <v>0</v>
      </c>
      <c r="T164" s="229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30" t="s">
        <v>171</v>
      </c>
      <c r="AT164" s="230" t="s">
        <v>142</v>
      </c>
      <c r="AU164" s="230" t="s">
        <v>82</v>
      </c>
      <c r="AY164" s="16" t="s">
        <v>139</v>
      </c>
      <c r="BE164" s="231">
        <f>IF(N164="základní",J164,0)</f>
        <v>0</v>
      </c>
      <c r="BF164" s="231">
        <f>IF(N164="snížená",J164,0)</f>
        <v>0</v>
      </c>
      <c r="BG164" s="231">
        <f>IF(N164="zákl. přenesená",J164,0)</f>
        <v>0</v>
      </c>
      <c r="BH164" s="231">
        <f>IF(N164="sníž. přenesená",J164,0)</f>
        <v>0</v>
      </c>
      <c r="BI164" s="231">
        <f>IF(N164="nulová",J164,0)</f>
        <v>0</v>
      </c>
      <c r="BJ164" s="16" t="s">
        <v>80</v>
      </c>
      <c r="BK164" s="231">
        <f>ROUND(I164*H164,2)</f>
        <v>0</v>
      </c>
      <c r="BL164" s="16" t="s">
        <v>171</v>
      </c>
      <c r="BM164" s="230" t="s">
        <v>409</v>
      </c>
    </row>
    <row r="165" s="2" customFormat="1" ht="16.5" customHeight="1">
      <c r="A165" s="37"/>
      <c r="B165" s="38"/>
      <c r="C165" s="218" t="s">
        <v>411</v>
      </c>
      <c r="D165" s="218" t="s">
        <v>142</v>
      </c>
      <c r="E165" s="219" t="s">
        <v>1168</v>
      </c>
      <c r="F165" s="220" t="s">
        <v>1087</v>
      </c>
      <c r="G165" s="221" t="s">
        <v>963</v>
      </c>
      <c r="H165" s="222">
        <v>1</v>
      </c>
      <c r="I165" s="223"/>
      <c r="J165" s="224">
        <f>ROUND(I165*H165,2)</f>
        <v>0</v>
      </c>
      <c r="K165" s="225"/>
      <c r="L165" s="43"/>
      <c r="M165" s="232" t="s">
        <v>1</v>
      </c>
      <c r="N165" s="233" t="s">
        <v>37</v>
      </c>
      <c r="O165" s="234"/>
      <c r="P165" s="235">
        <f>O165*H165</f>
        <v>0</v>
      </c>
      <c r="Q165" s="235">
        <v>0</v>
      </c>
      <c r="R165" s="235">
        <f>Q165*H165</f>
        <v>0</v>
      </c>
      <c r="S165" s="235">
        <v>0</v>
      </c>
      <c r="T165" s="236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30" t="s">
        <v>171</v>
      </c>
      <c r="AT165" s="230" t="s">
        <v>142</v>
      </c>
      <c r="AU165" s="230" t="s">
        <v>82</v>
      </c>
      <c r="AY165" s="16" t="s">
        <v>139</v>
      </c>
      <c r="BE165" s="231">
        <f>IF(N165="základní",J165,0)</f>
        <v>0</v>
      </c>
      <c r="BF165" s="231">
        <f>IF(N165="snížená",J165,0)</f>
        <v>0</v>
      </c>
      <c r="BG165" s="231">
        <f>IF(N165="zákl. přenesená",J165,0)</f>
        <v>0</v>
      </c>
      <c r="BH165" s="231">
        <f>IF(N165="sníž. přenesená",J165,0)</f>
        <v>0</v>
      </c>
      <c r="BI165" s="231">
        <f>IF(N165="nulová",J165,0)</f>
        <v>0</v>
      </c>
      <c r="BJ165" s="16" t="s">
        <v>80</v>
      </c>
      <c r="BK165" s="231">
        <f>ROUND(I165*H165,2)</f>
        <v>0</v>
      </c>
      <c r="BL165" s="16" t="s">
        <v>171</v>
      </c>
      <c r="BM165" s="230" t="s">
        <v>414</v>
      </c>
    </row>
    <row r="166" s="2" customFormat="1" ht="6.96" customHeight="1">
      <c r="A166" s="37"/>
      <c r="B166" s="65"/>
      <c r="C166" s="66"/>
      <c r="D166" s="66"/>
      <c r="E166" s="66"/>
      <c r="F166" s="66"/>
      <c r="G166" s="66"/>
      <c r="H166" s="66"/>
      <c r="I166" s="66"/>
      <c r="J166" s="66"/>
      <c r="K166" s="66"/>
      <c r="L166" s="43"/>
      <c r="M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</row>
  </sheetData>
  <sheetProtection sheet="1" autoFilter="0" formatColumns="0" formatRows="0" objects="1" scenarios="1" spinCount="100000" saltValue="oacKpcWOop/VoeoMooyyEmj2I+j9aIlJuGGrb7crE9vsT89sxmo0Prh5Ti99YzzERRIC9A3PWmYLRPDJ+467zA==" hashValue="idqlXqm7K9SYeCyvHXqzefhzExwGqS0yyOSElZ1Sho9QHEUSod+5itA6rHXDcxp9BcLhc7h5PFAmH9aX8ogGrQ==" algorithmName="SHA-512" password="CC35"/>
  <autoFilter ref="C117:K165"/>
  <mergeCells count="9">
    <mergeCell ref="E7:H7"/>
    <mergeCell ref="E9:H9"/>
    <mergeCell ref="E18:H18"/>
    <mergeCell ref="E27:H27"/>
    <mergeCell ref="E85:H85"/>
    <mergeCell ref="E87:H87"/>
    <mergeCell ref="E108:H108"/>
    <mergeCell ref="E110:H11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97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82</v>
      </c>
    </row>
    <row r="4" s="1" customFormat="1" ht="24.96" customHeight="1">
      <c r="B4" s="19"/>
      <c r="D4" s="137" t="s">
        <v>113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Rekonstrukce sidliště Spáleniště, II.etapa, Cheb - rozpočet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114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1169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10. 10. 2025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tr">
        <f>IF('Rekapitulace stavby'!AN10="","",'Rekapitulace stavby'!AN10)</f>
        <v/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tr">
        <f>IF('Rekapitulace stavby'!E11="","",'Rekapitulace stavby'!E11)</f>
        <v xml:space="preserve"> </v>
      </c>
      <c r="F15" s="37"/>
      <c r="G15" s="37"/>
      <c r="H15" s="37"/>
      <c r="I15" s="139" t="s">
        <v>26</v>
      </c>
      <c r="J15" s="142" t="str">
        <f>IF('Rekapitulace stavby'!AN11="","",'Rekapitulace stavby'!AN11)</f>
        <v/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27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26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29</v>
      </c>
      <c r="E20" s="37"/>
      <c r="F20" s="37"/>
      <c r="G20" s="37"/>
      <c r="H20" s="37"/>
      <c r="I20" s="139" t="s">
        <v>25</v>
      </c>
      <c r="J20" s="142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tr">
        <f>IF('Rekapitulace stavby'!E17="","",'Rekapitulace stavby'!E17)</f>
        <v xml:space="preserve"> </v>
      </c>
      <c r="F21" s="37"/>
      <c r="G21" s="37"/>
      <c r="H21" s="37"/>
      <c r="I21" s="139" t="s">
        <v>26</v>
      </c>
      <c r="J21" s="142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30</v>
      </c>
      <c r="E23" s="37"/>
      <c r="F23" s="37"/>
      <c r="G23" s="37"/>
      <c r="H23" s="37"/>
      <c r="I23" s="139" t="s">
        <v>25</v>
      </c>
      <c r="J23" s="142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tr">
        <f>IF('Rekapitulace stavby'!E20="","",'Rekapitulace stavby'!E20)</f>
        <v xml:space="preserve"> </v>
      </c>
      <c r="F24" s="37"/>
      <c r="G24" s="37"/>
      <c r="H24" s="37"/>
      <c r="I24" s="139" t="s">
        <v>26</v>
      </c>
      <c r="J24" s="142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31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32</v>
      </c>
      <c r="E30" s="37"/>
      <c r="F30" s="37"/>
      <c r="G30" s="37"/>
      <c r="H30" s="37"/>
      <c r="I30" s="37"/>
      <c r="J30" s="150">
        <f>ROUND(J123,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34</v>
      </c>
      <c r="G32" s="37"/>
      <c r="H32" s="37"/>
      <c r="I32" s="151" t="s">
        <v>33</v>
      </c>
      <c r="J32" s="151" t="s">
        <v>35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36</v>
      </c>
      <c r="E33" s="139" t="s">
        <v>37</v>
      </c>
      <c r="F33" s="153">
        <f>ROUND((SUM(BE123:BE143)),  2)</f>
        <v>0</v>
      </c>
      <c r="G33" s="37"/>
      <c r="H33" s="37"/>
      <c r="I33" s="154">
        <v>0.20999999999999999</v>
      </c>
      <c r="J33" s="153">
        <f>ROUND(((SUM(BE123:BE143))*I33),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38</v>
      </c>
      <c r="F34" s="153">
        <f>ROUND((SUM(BF123:BF143)),  2)</f>
        <v>0</v>
      </c>
      <c r="G34" s="37"/>
      <c r="H34" s="37"/>
      <c r="I34" s="154">
        <v>0.12</v>
      </c>
      <c r="J34" s="153">
        <f>ROUND(((SUM(BF123:BF143))*I34),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39</v>
      </c>
      <c r="F35" s="153">
        <f>ROUND((SUM(BG123:BG143)),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40</v>
      </c>
      <c r="F36" s="153">
        <f>ROUND((SUM(BH123:BH143)),  2)</f>
        <v>0</v>
      </c>
      <c r="G36" s="37"/>
      <c r="H36" s="37"/>
      <c r="I36" s="154">
        <v>0.12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41</v>
      </c>
      <c r="F37" s="153">
        <f>ROUND((SUM(BI123:BI143)),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42</v>
      </c>
      <c r="E39" s="157"/>
      <c r="F39" s="157"/>
      <c r="G39" s="158" t="s">
        <v>43</v>
      </c>
      <c r="H39" s="159" t="s">
        <v>44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45</v>
      </c>
      <c r="E50" s="163"/>
      <c r="F50" s="163"/>
      <c r="G50" s="162" t="s">
        <v>46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47</v>
      </c>
      <c r="E61" s="165"/>
      <c r="F61" s="166" t="s">
        <v>48</v>
      </c>
      <c r="G61" s="164" t="s">
        <v>47</v>
      </c>
      <c r="H61" s="165"/>
      <c r="I61" s="165"/>
      <c r="J61" s="167" t="s">
        <v>48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49</v>
      </c>
      <c r="E65" s="168"/>
      <c r="F65" s="168"/>
      <c r="G65" s="162" t="s">
        <v>50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47</v>
      </c>
      <c r="E76" s="165"/>
      <c r="F76" s="166" t="s">
        <v>48</v>
      </c>
      <c r="G76" s="164" t="s">
        <v>47</v>
      </c>
      <c r="H76" s="165"/>
      <c r="I76" s="165"/>
      <c r="J76" s="167" t="s">
        <v>48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116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3" t="str">
        <f>E7</f>
        <v>Rekonstrukce sidliště Spáleniště, II.etapa, Cheb - rozpočet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114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501-1 - SO 501 - Trubní vedení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 xml:space="preserve"> </v>
      </c>
      <c r="G89" s="39"/>
      <c r="H89" s="39"/>
      <c r="I89" s="31" t="s">
        <v>22</v>
      </c>
      <c r="J89" s="78" t="str">
        <f>IF(J12="","",J12)</f>
        <v>10. 10. 2025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 xml:space="preserve"> </v>
      </c>
      <c r="G91" s="39"/>
      <c r="H91" s="39"/>
      <c r="I91" s="31" t="s">
        <v>29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27</v>
      </c>
      <c r="D92" s="39"/>
      <c r="E92" s="39"/>
      <c r="F92" s="26" t="str">
        <f>IF(E18="","",E18)</f>
        <v>Vyplň údaj</v>
      </c>
      <c r="G92" s="39"/>
      <c r="H92" s="39"/>
      <c r="I92" s="31" t="s">
        <v>30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117</v>
      </c>
      <c r="D94" s="175"/>
      <c r="E94" s="175"/>
      <c r="F94" s="175"/>
      <c r="G94" s="175"/>
      <c r="H94" s="175"/>
      <c r="I94" s="175"/>
      <c r="J94" s="176" t="s">
        <v>118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119</v>
      </c>
      <c r="D96" s="39"/>
      <c r="E96" s="39"/>
      <c r="F96" s="39"/>
      <c r="G96" s="39"/>
      <c r="H96" s="39"/>
      <c r="I96" s="39"/>
      <c r="J96" s="109">
        <f>J123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120</v>
      </c>
    </row>
    <row r="97" s="9" customFormat="1" ht="24.96" customHeight="1">
      <c r="A97" s="9"/>
      <c r="B97" s="178"/>
      <c r="C97" s="179"/>
      <c r="D97" s="180" t="s">
        <v>1170</v>
      </c>
      <c r="E97" s="181"/>
      <c r="F97" s="181"/>
      <c r="G97" s="181"/>
      <c r="H97" s="181"/>
      <c r="I97" s="181"/>
      <c r="J97" s="182">
        <f>J124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4"/>
      <c r="C98" s="185"/>
      <c r="D98" s="186" t="s">
        <v>1171</v>
      </c>
      <c r="E98" s="187"/>
      <c r="F98" s="187"/>
      <c r="G98" s="187"/>
      <c r="H98" s="187"/>
      <c r="I98" s="187"/>
      <c r="J98" s="188">
        <f>J125</f>
        <v>0</v>
      </c>
      <c r="K98" s="185"/>
      <c r="L98" s="18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78"/>
      <c r="C99" s="179"/>
      <c r="D99" s="180" t="s">
        <v>1172</v>
      </c>
      <c r="E99" s="181"/>
      <c r="F99" s="181"/>
      <c r="G99" s="181"/>
      <c r="H99" s="181"/>
      <c r="I99" s="181"/>
      <c r="J99" s="182">
        <f>J133</f>
        <v>0</v>
      </c>
      <c r="K99" s="179"/>
      <c r="L99" s="18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78"/>
      <c r="C100" s="179"/>
      <c r="D100" s="180" t="s">
        <v>123</v>
      </c>
      <c r="E100" s="181"/>
      <c r="F100" s="181"/>
      <c r="G100" s="181"/>
      <c r="H100" s="181"/>
      <c r="I100" s="181"/>
      <c r="J100" s="182">
        <f>J136</f>
        <v>0</v>
      </c>
      <c r="K100" s="179"/>
      <c r="L100" s="183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10" customFormat="1" ht="19.92" customHeight="1">
      <c r="A101" s="10"/>
      <c r="B101" s="184"/>
      <c r="C101" s="185"/>
      <c r="D101" s="186" t="s">
        <v>1173</v>
      </c>
      <c r="E101" s="187"/>
      <c r="F101" s="187"/>
      <c r="G101" s="187"/>
      <c r="H101" s="187"/>
      <c r="I101" s="187"/>
      <c r="J101" s="188">
        <f>J137</f>
        <v>0</v>
      </c>
      <c r="K101" s="185"/>
      <c r="L101" s="18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4"/>
      <c r="C102" s="185"/>
      <c r="D102" s="186" t="s">
        <v>1174</v>
      </c>
      <c r="E102" s="187"/>
      <c r="F102" s="187"/>
      <c r="G102" s="187"/>
      <c r="H102" s="187"/>
      <c r="I102" s="187"/>
      <c r="J102" s="188">
        <f>J139</f>
        <v>0</v>
      </c>
      <c r="K102" s="185"/>
      <c r="L102" s="18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4"/>
      <c r="C103" s="185"/>
      <c r="D103" s="186" t="s">
        <v>1175</v>
      </c>
      <c r="E103" s="187"/>
      <c r="F103" s="187"/>
      <c r="G103" s="187"/>
      <c r="H103" s="187"/>
      <c r="I103" s="187"/>
      <c r="J103" s="188">
        <f>J142</f>
        <v>0</v>
      </c>
      <c r="K103" s="185"/>
      <c r="L103" s="189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2" customFormat="1" ht="21.84" customHeight="1">
      <c r="A104" s="37"/>
      <c r="B104" s="38"/>
      <c r="C104" s="39"/>
      <c r="D104" s="39"/>
      <c r="E104" s="39"/>
      <c r="F104" s="39"/>
      <c r="G104" s="39"/>
      <c r="H104" s="39"/>
      <c r="I104" s="39"/>
      <c r="J104" s="39"/>
      <c r="K104" s="39"/>
      <c r="L104" s="62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6.96" customHeight="1">
      <c r="A105" s="37"/>
      <c r="B105" s="65"/>
      <c r="C105" s="66"/>
      <c r="D105" s="66"/>
      <c r="E105" s="66"/>
      <c r="F105" s="66"/>
      <c r="G105" s="66"/>
      <c r="H105" s="66"/>
      <c r="I105" s="66"/>
      <c r="J105" s="66"/>
      <c r="K105" s="66"/>
      <c r="L105" s="62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9" s="2" customFormat="1" ht="6.96" customHeight="1">
      <c r="A109" s="37"/>
      <c r="B109" s="67"/>
      <c r="C109" s="68"/>
      <c r="D109" s="68"/>
      <c r="E109" s="68"/>
      <c r="F109" s="68"/>
      <c r="G109" s="68"/>
      <c r="H109" s="68"/>
      <c r="I109" s="68"/>
      <c r="J109" s="68"/>
      <c r="K109" s="68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24.96" customHeight="1">
      <c r="A110" s="37"/>
      <c r="B110" s="38"/>
      <c r="C110" s="22" t="s">
        <v>124</v>
      </c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6.96" customHeight="1">
      <c r="A111" s="37"/>
      <c r="B111" s="38"/>
      <c r="C111" s="39"/>
      <c r="D111" s="39"/>
      <c r="E111" s="39"/>
      <c r="F111" s="39"/>
      <c r="G111" s="39"/>
      <c r="H111" s="39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16</v>
      </c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6.5" customHeight="1">
      <c r="A113" s="37"/>
      <c r="B113" s="38"/>
      <c r="C113" s="39"/>
      <c r="D113" s="39"/>
      <c r="E113" s="173" t="str">
        <f>E7</f>
        <v>Rekonstrukce sidliště Spáleniště, II.etapa, Cheb - rozpočet</v>
      </c>
      <c r="F113" s="31"/>
      <c r="G113" s="31"/>
      <c r="H113" s="31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2" customHeight="1">
      <c r="A114" s="37"/>
      <c r="B114" s="38"/>
      <c r="C114" s="31" t="s">
        <v>114</v>
      </c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6.5" customHeight="1">
      <c r="A115" s="37"/>
      <c r="B115" s="38"/>
      <c r="C115" s="39"/>
      <c r="D115" s="39"/>
      <c r="E115" s="75" t="str">
        <f>E9</f>
        <v>501-1 - SO 501 - Trubní vedení</v>
      </c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2" customHeight="1">
      <c r="A117" s="37"/>
      <c r="B117" s="38"/>
      <c r="C117" s="31" t="s">
        <v>20</v>
      </c>
      <c r="D117" s="39"/>
      <c r="E117" s="39"/>
      <c r="F117" s="26" t="str">
        <f>F12</f>
        <v xml:space="preserve"> </v>
      </c>
      <c r="G117" s="39"/>
      <c r="H117" s="39"/>
      <c r="I117" s="31" t="s">
        <v>22</v>
      </c>
      <c r="J117" s="78" t="str">
        <f>IF(J12="","",J12)</f>
        <v>10. 10. 2025</v>
      </c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6.96" customHeight="1">
      <c r="A118" s="37"/>
      <c r="B118" s="38"/>
      <c r="C118" s="39"/>
      <c r="D118" s="39"/>
      <c r="E118" s="39"/>
      <c r="F118" s="39"/>
      <c r="G118" s="39"/>
      <c r="H118" s="39"/>
      <c r="I118" s="39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5.15" customHeight="1">
      <c r="A119" s="37"/>
      <c r="B119" s="38"/>
      <c r="C119" s="31" t="s">
        <v>24</v>
      </c>
      <c r="D119" s="39"/>
      <c r="E119" s="39"/>
      <c r="F119" s="26" t="str">
        <f>E15</f>
        <v xml:space="preserve"> </v>
      </c>
      <c r="G119" s="39"/>
      <c r="H119" s="39"/>
      <c r="I119" s="31" t="s">
        <v>29</v>
      </c>
      <c r="J119" s="35" t="str">
        <f>E21</f>
        <v xml:space="preserve"> </v>
      </c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5.15" customHeight="1">
      <c r="A120" s="37"/>
      <c r="B120" s="38"/>
      <c r="C120" s="31" t="s">
        <v>27</v>
      </c>
      <c r="D120" s="39"/>
      <c r="E120" s="39"/>
      <c r="F120" s="26" t="str">
        <f>IF(E18="","",E18)</f>
        <v>Vyplň údaj</v>
      </c>
      <c r="G120" s="39"/>
      <c r="H120" s="39"/>
      <c r="I120" s="31" t="s">
        <v>30</v>
      </c>
      <c r="J120" s="35" t="str">
        <f>E24</f>
        <v xml:space="preserve"> </v>
      </c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0.32" customHeight="1">
      <c r="A121" s="37"/>
      <c r="B121" s="38"/>
      <c r="C121" s="39"/>
      <c r="D121" s="39"/>
      <c r="E121" s="39"/>
      <c r="F121" s="39"/>
      <c r="G121" s="39"/>
      <c r="H121" s="39"/>
      <c r="I121" s="39"/>
      <c r="J121" s="39"/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11" customFormat="1" ht="29.28" customHeight="1">
      <c r="A122" s="190"/>
      <c r="B122" s="191"/>
      <c r="C122" s="192" t="s">
        <v>125</v>
      </c>
      <c r="D122" s="193" t="s">
        <v>57</v>
      </c>
      <c r="E122" s="193" t="s">
        <v>53</v>
      </c>
      <c r="F122" s="193" t="s">
        <v>54</v>
      </c>
      <c r="G122" s="193" t="s">
        <v>126</v>
      </c>
      <c r="H122" s="193" t="s">
        <v>127</v>
      </c>
      <c r="I122" s="193" t="s">
        <v>128</v>
      </c>
      <c r="J122" s="194" t="s">
        <v>118</v>
      </c>
      <c r="K122" s="195" t="s">
        <v>129</v>
      </c>
      <c r="L122" s="196"/>
      <c r="M122" s="99" t="s">
        <v>1</v>
      </c>
      <c r="N122" s="100" t="s">
        <v>36</v>
      </c>
      <c r="O122" s="100" t="s">
        <v>130</v>
      </c>
      <c r="P122" s="100" t="s">
        <v>131</v>
      </c>
      <c r="Q122" s="100" t="s">
        <v>132</v>
      </c>
      <c r="R122" s="100" t="s">
        <v>133</v>
      </c>
      <c r="S122" s="100" t="s">
        <v>134</v>
      </c>
      <c r="T122" s="101" t="s">
        <v>135</v>
      </c>
      <c r="U122" s="190"/>
      <c r="V122" s="190"/>
      <c r="W122" s="190"/>
      <c r="X122" s="190"/>
      <c r="Y122" s="190"/>
      <c r="Z122" s="190"/>
      <c r="AA122" s="190"/>
      <c r="AB122" s="190"/>
      <c r="AC122" s="190"/>
      <c r="AD122" s="190"/>
      <c r="AE122" s="190"/>
    </row>
    <row r="123" s="2" customFormat="1" ht="22.8" customHeight="1">
      <c r="A123" s="37"/>
      <c r="B123" s="38"/>
      <c r="C123" s="106" t="s">
        <v>136</v>
      </c>
      <c r="D123" s="39"/>
      <c r="E123" s="39"/>
      <c r="F123" s="39"/>
      <c r="G123" s="39"/>
      <c r="H123" s="39"/>
      <c r="I123" s="39"/>
      <c r="J123" s="197">
        <f>BK123</f>
        <v>0</v>
      </c>
      <c r="K123" s="39"/>
      <c r="L123" s="43"/>
      <c r="M123" s="102"/>
      <c r="N123" s="198"/>
      <c r="O123" s="103"/>
      <c r="P123" s="199">
        <f>P124+P133+P136</f>
        <v>0</v>
      </c>
      <c r="Q123" s="103"/>
      <c r="R123" s="199">
        <f>R124+R133+R136</f>
        <v>0</v>
      </c>
      <c r="S123" s="103"/>
      <c r="T123" s="200">
        <f>T124+T133+T136</f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T123" s="16" t="s">
        <v>71</v>
      </c>
      <c r="AU123" s="16" t="s">
        <v>120</v>
      </c>
      <c r="BK123" s="201">
        <f>BK124+BK133+BK136</f>
        <v>0</v>
      </c>
    </row>
    <row r="124" s="12" customFormat="1" ht="25.92" customHeight="1">
      <c r="A124" s="12"/>
      <c r="B124" s="202"/>
      <c r="C124" s="203"/>
      <c r="D124" s="204" t="s">
        <v>71</v>
      </c>
      <c r="E124" s="205" t="s">
        <v>278</v>
      </c>
      <c r="F124" s="205" t="s">
        <v>1176</v>
      </c>
      <c r="G124" s="203"/>
      <c r="H124" s="203"/>
      <c r="I124" s="206"/>
      <c r="J124" s="207">
        <f>BK124</f>
        <v>0</v>
      </c>
      <c r="K124" s="203"/>
      <c r="L124" s="208"/>
      <c r="M124" s="209"/>
      <c r="N124" s="210"/>
      <c r="O124" s="210"/>
      <c r="P124" s="211">
        <f>P125</f>
        <v>0</v>
      </c>
      <c r="Q124" s="210"/>
      <c r="R124" s="211">
        <f>R125</f>
        <v>0</v>
      </c>
      <c r="S124" s="210"/>
      <c r="T124" s="212">
        <f>T125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3" t="s">
        <v>152</v>
      </c>
      <c r="AT124" s="214" t="s">
        <v>71</v>
      </c>
      <c r="AU124" s="214" t="s">
        <v>72</v>
      </c>
      <c r="AY124" s="213" t="s">
        <v>139</v>
      </c>
      <c r="BK124" s="215">
        <f>BK125</f>
        <v>0</v>
      </c>
    </row>
    <row r="125" s="12" customFormat="1" ht="22.8" customHeight="1">
      <c r="A125" s="12"/>
      <c r="B125" s="202"/>
      <c r="C125" s="203"/>
      <c r="D125" s="204" t="s">
        <v>71</v>
      </c>
      <c r="E125" s="216" t="s">
        <v>1177</v>
      </c>
      <c r="F125" s="216" t="s">
        <v>1178</v>
      </c>
      <c r="G125" s="203"/>
      <c r="H125" s="203"/>
      <c r="I125" s="206"/>
      <c r="J125" s="217">
        <f>BK125</f>
        <v>0</v>
      </c>
      <c r="K125" s="203"/>
      <c r="L125" s="208"/>
      <c r="M125" s="209"/>
      <c r="N125" s="210"/>
      <c r="O125" s="210"/>
      <c r="P125" s="211">
        <f>SUM(P126:P132)</f>
        <v>0</v>
      </c>
      <c r="Q125" s="210"/>
      <c r="R125" s="211">
        <f>SUM(R126:R132)</f>
        <v>0</v>
      </c>
      <c r="S125" s="210"/>
      <c r="T125" s="212">
        <f>SUM(T126:T132)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13" t="s">
        <v>152</v>
      </c>
      <c r="AT125" s="214" t="s">
        <v>71</v>
      </c>
      <c r="AU125" s="214" t="s">
        <v>80</v>
      </c>
      <c r="AY125" s="213" t="s">
        <v>139</v>
      </c>
      <c r="BK125" s="215">
        <f>SUM(BK126:BK132)</f>
        <v>0</v>
      </c>
    </row>
    <row r="126" s="2" customFormat="1" ht="24.15" customHeight="1">
      <c r="A126" s="37"/>
      <c r="B126" s="38"/>
      <c r="C126" s="218" t="s">
        <v>80</v>
      </c>
      <c r="D126" s="218" t="s">
        <v>142</v>
      </c>
      <c r="E126" s="219" t="s">
        <v>1179</v>
      </c>
      <c r="F126" s="220" t="s">
        <v>1180</v>
      </c>
      <c r="G126" s="221" t="s">
        <v>149</v>
      </c>
      <c r="H126" s="222">
        <v>2</v>
      </c>
      <c r="I126" s="223"/>
      <c r="J126" s="224">
        <f>ROUND(I126*H126,2)</f>
        <v>0</v>
      </c>
      <c r="K126" s="225"/>
      <c r="L126" s="43"/>
      <c r="M126" s="226" t="s">
        <v>1</v>
      </c>
      <c r="N126" s="227" t="s">
        <v>37</v>
      </c>
      <c r="O126" s="90"/>
      <c r="P126" s="228">
        <f>O126*H126</f>
        <v>0</v>
      </c>
      <c r="Q126" s="228">
        <v>0</v>
      </c>
      <c r="R126" s="228">
        <f>Q126*H126</f>
        <v>0</v>
      </c>
      <c r="S126" s="228">
        <v>0</v>
      </c>
      <c r="T126" s="229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30" t="s">
        <v>365</v>
      </c>
      <c r="AT126" s="230" t="s">
        <v>142</v>
      </c>
      <c r="AU126" s="230" t="s">
        <v>82</v>
      </c>
      <c r="AY126" s="16" t="s">
        <v>139</v>
      </c>
      <c r="BE126" s="231">
        <f>IF(N126="základní",J126,0)</f>
        <v>0</v>
      </c>
      <c r="BF126" s="231">
        <f>IF(N126="snížená",J126,0)</f>
        <v>0</v>
      </c>
      <c r="BG126" s="231">
        <f>IF(N126="zákl. přenesená",J126,0)</f>
        <v>0</v>
      </c>
      <c r="BH126" s="231">
        <f>IF(N126="sníž. přenesená",J126,0)</f>
        <v>0</v>
      </c>
      <c r="BI126" s="231">
        <f>IF(N126="nulová",J126,0)</f>
        <v>0</v>
      </c>
      <c r="BJ126" s="16" t="s">
        <v>80</v>
      </c>
      <c r="BK126" s="231">
        <f>ROUND(I126*H126,2)</f>
        <v>0</v>
      </c>
      <c r="BL126" s="16" t="s">
        <v>365</v>
      </c>
      <c r="BM126" s="230" t="s">
        <v>82</v>
      </c>
    </row>
    <row r="127" s="2" customFormat="1" ht="37.8" customHeight="1">
      <c r="A127" s="37"/>
      <c r="B127" s="38"/>
      <c r="C127" s="218" t="s">
        <v>82</v>
      </c>
      <c r="D127" s="218" t="s">
        <v>142</v>
      </c>
      <c r="E127" s="219" t="s">
        <v>1181</v>
      </c>
      <c r="F127" s="220" t="s">
        <v>1182</v>
      </c>
      <c r="G127" s="221" t="s">
        <v>149</v>
      </c>
      <c r="H127" s="222">
        <v>4</v>
      </c>
      <c r="I127" s="223"/>
      <c r="J127" s="224">
        <f>ROUND(I127*H127,2)</f>
        <v>0</v>
      </c>
      <c r="K127" s="225"/>
      <c r="L127" s="43"/>
      <c r="M127" s="226" t="s">
        <v>1</v>
      </c>
      <c r="N127" s="227" t="s">
        <v>37</v>
      </c>
      <c r="O127" s="90"/>
      <c r="P127" s="228">
        <f>O127*H127</f>
        <v>0</v>
      </c>
      <c r="Q127" s="228">
        <v>0</v>
      </c>
      <c r="R127" s="228">
        <f>Q127*H127</f>
        <v>0</v>
      </c>
      <c r="S127" s="228">
        <v>0</v>
      </c>
      <c r="T127" s="229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30" t="s">
        <v>365</v>
      </c>
      <c r="AT127" s="230" t="s">
        <v>142</v>
      </c>
      <c r="AU127" s="230" t="s">
        <v>82</v>
      </c>
      <c r="AY127" s="16" t="s">
        <v>139</v>
      </c>
      <c r="BE127" s="231">
        <f>IF(N127="základní",J127,0)</f>
        <v>0</v>
      </c>
      <c r="BF127" s="231">
        <f>IF(N127="snížená",J127,0)</f>
        <v>0</v>
      </c>
      <c r="BG127" s="231">
        <f>IF(N127="zákl. přenesená",J127,0)</f>
        <v>0</v>
      </c>
      <c r="BH127" s="231">
        <f>IF(N127="sníž. přenesená",J127,0)</f>
        <v>0</v>
      </c>
      <c r="BI127" s="231">
        <f>IF(N127="nulová",J127,0)</f>
        <v>0</v>
      </c>
      <c r="BJ127" s="16" t="s">
        <v>80</v>
      </c>
      <c r="BK127" s="231">
        <f>ROUND(I127*H127,2)</f>
        <v>0</v>
      </c>
      <c r="BL127" s="16" t="s">
        <v>365</v>
      </c>
      <c r="BM127" s="230" t="s">
        <v>146</v>
      </c>
    </row>
    <row r="128" s="2" customFormat="1" ht="37.8" customHeight="1">
      <c r="A128" s="37"/>
      <c r="B128" s="38"/>
      <c r="C128" s="218" t="s">
        <v>152</v>
      </c>
      <c r="D128" s="218" t="s">
        <v>142</v>
      </c>
      <c r="E128" s="219" t="s">
        <v>1183</v>
      </c>
      <c r="F128" s="220" t="s">
        <v>1184</v>
      </c>
      <c r="G128" s="221" t="s">
        <v>149</v>
      </c>
      <c r="H128" s="222">
        <v>2</v>
      </c>
      <c r="I128" s="223"/>
      <c r="J128" s="224">
        <f>ROUND(I128*H128,2)</f>
        <v>0</v>
      </c>
      <c r="K128" s="225"/>
      <c r="L128" s="43"/>
      <c r="M128" s="226" t="s">
        <v>1</v>
      </c>
      <c r="N128" s="227" t="s">
        <v>37</v>
      </c>
      <c r="O128" s="90"/>
      <c r="P128" s="228">
        <f>O128*H128</f>
        <v>0</v>
      </c>
      <c r="Q128" s="228">
        <v>0</v>
      </c>
      <c r="R128" s="228">
        <f>Q128*H128</f>
        <v>0</v>
      </c>
      <c r="S128" s="228">
        <v>0</v>
      </c>
      <c r="T128" s="229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30" t="s">
        <v>365</v>
      </c>
      <c r="AT128" s="230" t="s">
        <v>142</v>
      </c>
      <c r="AU128" s="230" t="s">
        <v>82</v>
      </c>
      <c r="AY128" s="16" t="s">
        <v>139</v>
      </c>
      <c r="BE128" s="231">
        <f>IF(N128="základní",J128,0)</f>
        <v>0</v>
      </c>
      <c r="BF128" s="231">
        <f>IF(N128="snížená",J128,0)</f>
        <v>0</v>
      </c>
      <c r="BG128" s="231">
        <f>IF(N128="zákl. přenesená",J128,0)</f>
        <v>0</v>
      </c>
      <c r="BH128" s="231">
        <f>IF(N128="sníž. přenesená",J128,0)</f>
        <v>0</v>
      </c>
      <c r="BI128" s="231">
        <f>IF(N128="nulová",J128,0)</f>
        <v>0</v>
      </c>
      <c r="BJ128" s="16" t="s">
        <v>80</v>
      </c>
      <c r="BK128" s="231">
        <f>ROUND(I128*H128,2)</f>
        <v>0</v>
      </c>
      <c r="BL128" s="16" t="s">
        <v>365</v>
      </c>
      <c r="BM128" s="230" t="s">
        <v>155</v>
      </c>
    </row>
    <row r="129" s="2" customFormat="1" ht="16.5" customHeight="1">
      <c r="A129" s="37"/>
      <c r="B129" s="38"/>
      <c r="C129" s="260" t="s">
        <v>146</v>
      </c>
      <c r="D129" s="260" t="s">
        <v>278</v>
      </c>
      <c r="E129" s="261" t="s">
        <v>1185</v>
      </c>
      <c r="F129" s="262" t="s">
        <v>1186</v>
      </c>
      <c r="G129" s="263" t="s">
        <v>963</v>
      </c>
      <c r="H129" s="264">
        <v>1</v>
      </c>
      <c r="I129" s="265"/>
      <c r="J129" s="266">
        <f>ROUND(I129*H129,2)</f>
        <v>0</v>
      </c>
      <c r="K129" s="267"/>
      <c r="L129" s="268"/>
      <c r="M129" s="269" t="s">
        <v>1</v>
      </c>
      <c r="N129" s="270" t="s">
        <v>37</v>
      </c>
      <c r="O129" s="90"/>
      <c r="P129" s="228">
        <f>O129*H129</f>
        <v>0</v>
      </c>
      <c r="Q129" s="228">
        <v>0</v>
      </c>
      <c r="R129" s="228">
        <f>Q129*H129</f>
        <v>0</v>
      </c>
      <c r="S129" s="228">
        <v>0</v>
      </c>
      <c r="T129" s="229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30" t="s">
        <v>1187</v>
      </c>
      <c r="AT129" s="230" t="s">
        <v>278</v>
      </c>
      <c r="AU129" s="230" t="s">
        <v>82</v>
      </c>
      <c r="AY129" s="16" t="s">
        <v>139</v>
      </c>
      <c r="BE129" s="231">
        <f>IF(N129="základní",J129,0)</f>
        <v>0</v>
      </c>
      <c r="BF129" s="231">
        <f>IF(N129="snížená",J129,0)</f>
        <v>0</v>
      </c>
      <c r="BG129" s="231">
        <f>IF(N129="zákl. přenesená",J129,0)</f>
        <v>0</v>
      </c>
      <c r="BH129" s="231">
        <f>IF(N129="sníž. přenesená",J129,0)</f>
        <v>0</v>
      </c>
      <c r="BI129" s="231">
        <f>IF(N129="nulová",J129,0)</f>
        <v>0</v>
      </c>
      <c r="BJ129" s="16" t="s">
        <v>80</v>
      </c>
      <c r="BK129" s="231">
        <f>ROUND(I129*H129,2)</f>
        <v>0</v>
      </c>
      <c r="BL129" s="16" t="s">
        <v>365</v>
      </c>
      <c r="BM129" s="230" t="s">
        <v>159</v>
      </c>
    </row>
    <row r="130" s="2" customFormat="1" ht="16.5" customHeight="1">
      <c r="A130" s="37"/>
      <c r="B130" s="38"/>
      <c r="C130" s="260" t="s">
        <v>151</v>
      </c>
      <c r="D130" s="260" t="s">
        <v>278</v>
      </c>
      <c r="E130" s="261" t="s">
        <v>1188</v>
      </c>
      <c r="F130" s="262" t="s">
        <v>1189</v>
      </c>
      <c r="G130" s="263" t="s">
        <v>963</v>
      </c>
      <c r="H130" s="264">
        <v>2</v>
      </c>
      <c r="I130" s="265"/>
      <c r="J130" s="266">
        <f>ROUND(I130*H130,2)</f>
        <v>0</v>
      </c>
      <c r="K130" s="267"/>
      <c r="L130" s="268"/>
      <c r="M130" s="269" t="s">
        <v>1</v>
      </c>
      <c r="N130" s="270" t="s">
        <v>37</v>
      </c>
      <c r="O130" s="90"/>
      <c r="P130" s="228">
        <f>O130*H130</f>
        <v>0</v>
      </c>
      <c r="Q130" s="228">
        <v>0</v>
      </c>
      <c r="R130" s="228">
        <f>Q130*H130</f>
        <v>0</v>
      </c>
      <c r="S130" s="228">
        <v>0</v>
      </c>
      <c r="T130" s="229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30" t="s">
        <v>1187</v>
      </c>
      <c r="AT130" s="230" t="s">
        <v>278</v>
      </c>
      <c r="AU130" s="230" t="s">
        <v>82</v>
      </c>
      <c r="AY130" s="16" t="s">
        <v>139</v>
      </c>
      <c r="BE130" s="231">
        <f>IF(N130="základní",J130,0)</f>
        <v>0</v>
      </c>
      <c r="BF130" s="231">
        <f>IF(N130="snížená",J130,0)</f>
        <v>0</v>
      </c>
      <c r="BG130" s="231">
        <f>IF(N130="zákl. přenesená",J130,0)</f>
        <v>0</v>
      </c>
      <c r="BH130" s="231">
        <f>IF(N130="sníž. přenesená",J130,0)</f>
        <v>0</v>
      </c>
      <c r="BI130" s="231">
        <f>IF(N130="nulová",J130,0)</f>
        <v>0</v>
      </c>
      <c r="BJ130" s="16" t="s">
        <v>80</v>
      </c>
      <c r="BK130" s="231">
        <f>ROUND(I130*H130,2)</f>
        <v>0</v>
      </c>
      <c r="BL130" s="16" t="s">
        <v>365</v>
      </c>
      <c r="BM130" s="230" t="s">
        <v>162</v>
      </c>
    </row>
    <row r="131" s="2" customFormat="1" ht="16.5" customHeight="1">
      <c r="A131" s="37"/>
      <c r="B131" s="38"/>
      <c r="C131" s="260" t="s">
        <v>155</v>
      </c>
      <c r="D131" s="260" t="s">
        <v>278</v>
      </c>
      <c r="E131" s="261" t="s">
        <v>1190</v>
      </c>
      <c r="F131" s="262" t="s">
        <v>1191</v>
      </c>
      <c r="G131" s="263" t="s">
        <v>1192</v>
      </c>
      <c r="H131" s="264">
        <v>0.0080000000000000002</v>
      </c>
      <c r="I131" s="265"/>
      <c r="J131" s="266">
        <f>ROUND(I131*H131,2)</f>
        <v>0</v>
      </c>
      <c r="K131" s="267"/>
      <c r="L131" s="268"/>
      <c r="M131" s="269" t="s">
        <v>1</v>
      </c>
      <c r="N131" s="270" t="s">
        <v>37</v>
      </c>
      <c r="O131" s="90"/>
      <c r="P131" s="228">
        <f>O131*H131</f>
        <v>0</v>
      </c>
      <c r="Q131" s="228">
        <v>0</v>
      </c>
      <c r="R131" s="228">
        <f>Q131*H131</f>
        <v>0</v>
      </c>
      <c r="S131" s="228">
        <v>0</v>
      </c>
      <c r="T131" s="229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30" t="s">
        <v>1187</v>
      </c>
      <c r="AT131" s="230" t="s">
        <v>278</v>
      </c>
      <c r="AU131" s="230" t="s">
        <v>82</v>
      </c>
      <c r="AY131" s="16" t="s">
        <v>139</v>
      </c>
      <c r="BE131" s="231">
        <f>IF(N131="základní",J131,0)</f>
        <v>0</v>
      </c>
      <c r="BF131" s="231">
        <f>IF(N131="snížená",J131,0)</f>
        <v>0</v>
      </c>
      <c r="BG131" s="231">
        <f>IF(N131="zákl. přenesená",J131,0)</f>
        <v>0</v>
      </c>
      <c r="BH131" s="231">
        <f>IF(N131="sníž. přenesená",J131,0)</f>
        <v>0</v>
      </c>
      <c r="BI131" s="231">
        <f>IF(N131="nulová",J131,0)</f>
        <v>0</v>
      </c>
      <c r="BJ131" s="16" t="s">
        <v>80</v>
      </c>
      <c r="BK131" s="231">
        <f>ROUND(I131*H131,2)</f>
        <v>0</v>
      </c>
      <c r="BL131" s="16" t="s">
        <v>365</v>
      </c>
      <c r="BM131" s="230" t="s">
        <v>8</v>
      </c>
    </row>
    <row r="132" s="2" customFormat="1" ht="55.5" customHeight="1">
      <c r="A132" s="37"/>
      <c r="B132" s="38"/>
      <c r="C132" s="260" t="s">
        <v>165</v>
      </c>
      <c r="D132" s="260" t="s">
        <v>278</v>
      </c>
      <c r="E132" s="261" t="s">
        <v>1193</v>
      </c>
      <c r="F132" s="262" t="s">
        <v>1194</v>
      </c>
      <c r="G132" s="263" t="s">
        <v>149</v>
      </c>
      <c r="H132" s="264">
        <v>2</v>
      </c>
      <c r="I132" s="265"/>
      <c r="J132" s="266">
        <f>ROUND(I132*H132,2)</f>
        <v>0</v>
      </c>
      <c r="K132" s="267"/>
      <c r="L132" s="268"/>
      <c r="M132" s="269" t="s">
        <v>1</v>
      </c>
      <c r="N132" s="270" t="s">
        <v>37</v>
      </c>
      <c r="O132" s="90"/>
      <c r="P132" s="228">
        <f>O132*H132</f>
        <v>0</v>
      </c>
      <c r="Q132" s="228">
        <v>0</v>
      </c>
      <c r="R132" s="228">
        <f>Q132*H132</f>
        <v>0</v>
      </c>
      <c r="S132" s="228">
        <v>0</v>
      </c>
      <c r="T132" s="229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30" t="s">
        <v>1187</v>
      </c>
      <c r="AT132" s="230" t="s">
        <v>278</v>
      </c>
      <c r="AU132" s="230" t="s">
        <v>82</v>
      </c>
      <c r="AY132" s="16" t="s">
        <v>139</v>
      </c>
      <c r="BE132" s="231">
        <f>IF(N132="základní",J132,0)</f>
        <v>0</v>
      </c>
      <c r="BF132" s="231">
        <f>IF(N132="snížená",J132,0)</f>
        <v>0</v>
      </c>
      <c r="BG132" s="231">
        <f>IF(N132="zákl. přenesená",J132,0)</f>
        <v>0</v>
      </c>
      <c r="BH132" s="231">
        <f>IF(N132="sníž. přenesená",J132,0)</f>
        <v>0</v>
      </c>
      <c r="BI132" s="231">
        <f>IF(N132="nulová",J132,0)</f>
        <v>0</v>
      </c>
      <c r="BJ132" s="16" t="s">
        <v>80</v>
      </c>
      <c r="BK132" s="231">
        <f>ROUND(I132*H132,2)</f>
        <v>0</v>
      </c>
      <c r="BL132" s="16" t="s">
        <v>365</v>
      </c>
      <c r="BM132" s="230" t="s">
        <v>168</v>
      </c>
    </row>
    <row r="133" s="12" customFormat="1" ht="25.92" customHeight="1">
      <c r="A133" s="12"/>
      <c r="B133" s="202"/>
      <c r="C133" s="203"/>
      <c r="D133" s="204" t="s">
        <v>71</v>
      </c>
      <c r="E133" s="205" t="s">
        <v>1195</v>
      </c>
      <c r="F133" s="205" t="s">
        <v>1196</v>
      </c>
      <c r="G133" s="203"/>
      <c r="H133" s="203"/>
      <c r="I133" s="206"/>
      <c r="J133" s="207">
        <f>BK133</f>
        <v>0</v>
      </c>
      <c r="K133" s="203"/>
      <c r="L133" s="208"/>
      <c r="M133" s="209"/>
      <c r="N133" s="210"/>
      <c r="O133" s="210"/>
      <c r="P133" s="211">
        <f>SUM(P134:P135)</f>
        <v>0</v>
      </c>
      <c r="Q133" s="210"/>
      <c r="R133" s="211">
        <f>SUM(R134:R135)</f>
        <v>0</v>
      </c>
      <c r="S133" s="210"/>
      <c r="T133" s="212">
        <f>SUM(T134:T135)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13" t="s">
        <v>146</v>
      </c>
      <c r="AT133" s="214" t="s">
        <v>71</v>
      </c>
      <c r="AU133" s="214" t="s">
        <v>72</v>
      </c>
      <c r="AY133" s="213" t="s">
        <v>139</v>
      </c>
      <c r="BK133" s="215">
        <f>SUM(BK134:BK135)</f>
        <v>0</v>
      </c>
    </row>
    <row r="134" s="2" customFormat="1" ht="21.75" customHeight="1">
      <c r="A134" s="37"/>
      <c r="B134" s="38"/>
      <c r="C134" s="218" t="s">
        <v>159</v>
      </c>
      <c r="D134" s="218" t="s">
        <v>142</v>
      </c>
      <c r="E134" s="219" t="s">
        <v>1197</v>
      </c>
      <c r="F134" s="220" t="s">
        <v>1198</v>
      </c>
      <c r="G134" s="221" t="s">
        <v>1199</v>
      </c>
      <c r="H134" s="222">
        <v>6</v>
      </c>
      <c r="I134" s="223"/>
      <c r="J134" s="224">
        <f>ROUND(I134*H134,2)</f>
        <v>0</v>
      </c>
      <c r="K134" s="225"/>
      <c r="L134" s="43"/>
      <c r="M134" s="226" t="s">
        <v>1</v>
      </c>
      <c r="N134" s="227" t="s">
        <v>37</v>
      </c>
      <c r="O134" s="90"/>
      <c r="P134" s="228">
        <f>O134*H134</f>
        <v>0</v>
      </c>
      <c r="Q134" s="228">
        <v>0</v>
      </c>
      <c r="R134" s="228">
        <f>Q134*H134</f>
        <v>0</v>
      </c>
      <c r="S134" s="228">
        <v>0</v>
      </c>
      <c r="T134" s="229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30" t="s">
        <v>1200</v>
      </c>
      <c r="AT134" s="230" t="s">
        <v>142</v>
      </c>
      <c r="AU134" s="230" t="s">
        <v>80</v>
      </c>
      <c r="AY134" s="16" t="s">
        <v>139</v>
      </c>
      <c r="BE134" s="231">
        <f>IF(N134="základní",J134,0)</f>
        <v>0</v>
      </c>
      <c r="BF134" s="231">
        <f>IF(N134="snížená",J134,0)</f>
        <v>0</v>
      </c>
      <c r="BG134" s="231">
        <f>IF(N134="zákl. přenesená",J134,0)</f>
        <v>0</v>
      </c>
      <c r="BH134" s="231">
        <f>IF(N134="sníž. přenesená",J134,0)</f>
        <v>0</v>
      </c>
      <c r="BI134" s="231">
        <f>IF(N134="nulová",J134,0)</f>
        <v>0</v>
      </c>
      <c r="BJ134" s="16" t="s">
        <v>80</v>
      </c>
      <c r="BK134" s="231">
        <f>ROUND(I134*H134,2)</f>
        <v>0</v>
      </c>
      <c r="BL134" s="16" t="s">
        <v>1200</v>
      </c>
      <c r="BM134" s="230" t="s">
        <v>171</v>
      </c>
    </row>
    <row r="135" s="2" customFormat="1" ht="16.5" customHeight="1">
      <c r="A135" s="37"/>
      <c r="B135" s="38"/>
      <c r="C135" s="218" t="s">
        <v>140</v>
      </c>
      <c r="D135" s="218" t="s">
        <v>142</v>
      </c>
      <c r="E135" s="219" t="s">
        <v>1201</v>
      </c>
      <c r="F135" s="220" t="s">
        <v>1202</v>
      </c>
      <c r="G135" s="221" t="s">
        <v>1199</v>
      </c>
      <c r="H135" s="222">
        <v>2</v>
      </c>
      <c r="I135" s="223"/>
      <c r="J135" s="224">
        <f>ROUND(I135*H135,2)</f>
        <v>0</v>
      </c>
      <c r="K135" s="225"/>
      <c r="L135" s="43"/>
      <c r="M135" s="226" t="s">
        <v>1</v>
      </c>
      <c r="N135" s="227" t="s">
        <v>37</v>
      </c>
      <c r="O135" s="90"/>
      <c r="P135" s="228">
        <f>O135*H135</f>
        <v>0</v>
      </c>
      <c r="Q135" s="228">
        <v>0</v>
      </c>
      <c r="R135" s="228">
        <f>Q135*H135</f>
        <v>0</v>
      </c>
      <c r="S135" s="228">
        <v>0</v>
      </c>
      <c r="T135" s="229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30" t="s">
        <v>1200</v>
      </c>
      <c r="AT135" s="230" t="s">
        <v>142</v>
      </c>
      <c r="AU135" s="230" t="s">
        <v>80</v>
      </c>
      <c r="AY135" s="16" t="s">
        <v>139</v>
      </c>
      <c r="BE135" s="231">
        <f>IF(N135="základní",J135,0)</f>
        <v>0</v>
      </c>
      <c r="BF135" s="231">
        <f>IF(N135="snížená",J135,0)</f>
        <v>0</v>
      </c>
      <c r="BG135" s="231">
        <f>IF(N135="zákl. přenesená",J135,0)</f>
        <v>0</v>
      </c>
      <c r="BH135" s="231">
        <f>IF(N135="sníž. přenesená",J135,0)</f>
        <v>0</v>
      </c>
      <c r="BI135" s="231">
        <f>IF(N135="nulová",J135,0)</f>
        <v>0</v>
      </c>
      <c r="BJ135" s="16" t="s">
        <v>80</v>
      </c>
      <c r="BK135" s="231">
        <f>ROUND(I135*H135,2)</f>
        <v>0</v>
      </c>
      <c r="BL135" s="16" t="s">
        <v>1200</v>
      </c>
      <c r="BM135" s="230" t="s">
        <v>174</v>
      </c>
    </row>
    <row r="136" s="12" customFormat="1" ht="25.92" customHeight="1">
      <c r="A136" s="12"/>
      <c r="B136" s="202"/>
      <c r="C136" s="203"/>
      <c r="D136" s="204" t="s">
        <v>71</v>
      </c>
      <c r="E136" s="205" t="s">
        <v>78</v>
      </c>
      <c r="F136" s="205" t="s">
        <v>150</v>
      </c>
      <c r="G136" s="203"/>
      <c r="H136" s="203"/>
      <c r="I136" s="206"/>
      <c r="J136" s="207">
        <f>BK136</f>
        <v>0</v>
      </c>
      <c r="K136" s="203"/>
      <c r="L136" s="208"/>
      <c r="M136" s="209"/>
      <c r="N136" s="210"/>
      <c r="O136" s="210"/>
      <c r="P136" s="211">
        <f>P137+P139+P142</f>
        <v>0</v>
      </c>
      <c r="Q136" s="210"/>
      <c r="R136" s="211">
        <f>R137+R139+R142</f>
        <v>0</v>
      </c>
      <c r="S136" s="210"/>
      <c r="T136" s="212">
        <f>T137+T139+T142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13" t="s">
        <v>151</v>
      </c>
      <c r="AT136" s="214" t="s">
        <v>71</v>
      </c>
      <c r="AU136" s="214" t="s">
        <v>72</v>
      </c>
      <c r="AY136" s="213" t="s">
        <v>139</v>
      </c>
      <c r="BK136" s="215">
        <f>BK137+BK139+BK142</f>
        <v>0</v>
      </c>
    </row>
    <row r="137" s="12" customFormat="1" ht="22.8" customHeight="1">
      <c r="A137" s="12"/>
      <c r="B137" s="202"/>
      <c r="C137" s="203"/>
      <c r="D137" s="204" t="s">
        <v>71</v>
      </c>
      <c r="E137" s="216" t="s">
        <v>1203</v>
      </c>
      <c r="F137" s="216" t="s">
        <v>1204</v>
      </c>
      <c r="G137" s="203"/>
      <c r="H137" s="203"/>
      <c r="I137" s="206"/>
      <c r="J137" s="217">
        <f>BK137</f>
        <v>0</v>
      </c>
      <c r="K137" s="203"/>
      <c r="L137" s="208"/>
      <c r="M137" s="209"/>
      <c r="N137" s="210"/>
      <c r="O137" s="210"/>
      <c r="P137" s="211">
        <f>P138</f>
        <v>0</v>
      </c>
      <c r="Q137" s="210"/>
      <c r="R137" s="211">
        <f>R138</f>
        <v>0</v>
      </c>
      <c r="S137" s="210"/>
      <c r="T137" s="212">
        <f>T138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13" t="s">
        <v>151</v>
      </c>
      <c r="AT137" s="214" t="s">
        <v>71</v>
      </c>
      <c r="AU137" s="214" t="s">
        <v>80</v>
      </c>
      <c r="AY137" s="213" t="s">
        <v>139</v>
      </c>
      <c r="BK137" s="215">
        <f>BK138</f>
        <v>0</v>
      </c>
    </row>
    <row r="138" s="2" customFormat="1" ht="16.5" customHeight="1">
      <c r="A138" s="37"/>
      <c r="B138" s="38"/>
      <c r="C138" s="218" t="s">
        <v>162</v>
      </c>
      <c r="D138" s="218" t="s">
        <v>142</v>
      </c>
      <c r="E138" s="219" t="s">
        <v>1205</v>
      </c>
      <c r="F138" s="220" t="s">
        <v>1206</v>
      </c>
      <c r="G138" s="221" t="s">
        <v>1207</v>
      </c>
      <c r="H138" s="222">
        <v>12</v>
      </c>
      <c r="I138" s="223"/>
      <c r="J138" s="224">
        <f>ROUND(I138*H138,2)</f>
        <v>0</v>
      </c>
      <c r="K138" s="225"/>
      <c r="L138" s="43"/>
      <c r="M138" s="226" t="s">
        <v>1</v>
      </c>
      <c r="N138" s="227" t="s">
        <v>37</v>
      </c>
      <c r="O138" s="90"/>
      <c r="P138" s="228">
        <f>O138*H138</f>
        <v>0</v>
      </c>
      <c r="Q138" s="228">
        <v>0</v>
      </c>
      <c r="R138" s="228">
        <f>Q138*H138</f>
        <v>0</v>
      </c>
      <c r="S138" s="228">
        <v>0</v>
      </c>
      <c r="T138" s="229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30" t="s">
        <v>146</v>
      </c>
      <c r="AT138" s="230" t="s">
        <v>142</v>
      </c>
      <c r="AU138" s="230" t="s">
        <v>82</v>
      </c>
      <c r="AY138" s="16" t="s">
        <v>139</v>
      </c>
      <c r="BE138" s="231">
        <f>IF(N138="základní",J138,0)</f>
        <v>0</v>
      </c>
      <c r="BF138" s="231">
        <f>IF(N138="snížená",J138,0)</f>
        <v>0</v>
      </c>
      <c r="BG138" s="231">
        <f>IF(N138="zákl. přenesená",J138,0)</f>
        <v>0</v>
      </c>
      <c r="BH138" s="231">
        <f>IF(N138="sníž. přenesená",J138,0)</f>
        <v>0</v>
      </c>
      <c r="BI138" s="231">
        <f>IF(N138="nulová",J138,0)</f>
        <v>0</v>
      </c>
      <c r="BJ138" s="16" t="s">
        <v>80</v>
      </c>
      <c r="BK138" s="231">
        <f>ROUND(I138*H138,2)</f>
        <v>0</v>
      </c>
      <c r="BL138" s="16" t="s">
        <v>146</v>
      </c>
      <c r="BM138" s="230" t="s">
        <v>177</v>
      </c>
    </row>
    <row r="139" s="12" customFormat="1" ht="22.8" customHeight="1">
      <c r="A139" s="12"/>
      <c r="B139" s="202"/>
      <c r="C139" s="203"/>
      <c r="D139" s="204" t="s">
        <v>71</v>
      </c>
      <c r="E139" s="216" t="s">
        <v>1208</v>
      </c>
      <c r="F139" s="216" t="s">
        <v>1209</v>
      </c>
      <c r="G139" s="203"/>
      <c r="H139" s="203"/>
      <c r="I139" s="206"/>
      <c r="J139" s="217">
        <f>BK139</f>
        <v>0</v>
      </c>
      <c r="K139" s="203"/>
      <c r="L139" s="208"/>
      <c r="M139" s="209"/>
      <c r="N139" s="210"/>
      <c r="O139" s="210"/>
      <c r="P139" s="211">
        <f>SUM(P140:P141)</f>
        <v>0</v>
      </c>
      <c r="Q139" s="210"/>
      <c r="R139" s="211">
        <f>SUM(R140:R141)</f>
        <v>0</v>
      </c>
      <c r="S139" s="210"/>
      <c r="T139" s="212">
        <f>SUM(T140:T141)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13" t="s">
        <v>151</v>
      </c>
      <c r="AT139" s="214" t="s">
        <v>71</v>
      </c>
      <c r="AU139" s="214" t="s">
        <v>80</v>
      </c>
      <c r="AY139" s="213" t="s">
        <v>139</v>
      </c>
      <c r="BK139" s="215">
        <f>SUM(BK140:BK141)</f>
        <v>0</v>
      </c>
    </row>
    <row r="140" s="2" customFormat="1" ht="16.5" customHeight="1">
      <c r="A140" s="37"/>
      <c r="B140" s="38"/>
      <c r="C140" s="218" t="s">
        <v>178</v>
      </c>
      <c r="D140" s="218" t="s">
        <v>142</v>
      </c>
      <c r="E140" s="219" t="s">
        <v>1210</v>
      </c>
      <c r="F140" s="220" t="s">
        <v>1211</v>
      </c>
      <c r="G140" s="221" t="s">
        <v>191</v>
      </c>
      <c r="H140" s="222">
        <v>4</v>
      </c>
      <c r="I140" s="223"/>
      <c r="J140" s="224">
        <f>ROUND(I140*H140,2)</f>
        <v>0</v>
      </c>
      <c r="K140" s="225"/>
      <c r="L140" s="43"/>
      <c r="M140" s="226" t="s">
        <v>1</v>
      </c>
      <c r="N140" s="227" t="s">
        <v>37</v>
      </c>
      <c r="O140" s="90"/>
      <c r="P140" s="228">
        <f>O140*H140</f>
        <v>0</v>
      </c>
      <c r="Q140" s="228">
        <v>0</v>
      </c>
      <c r="R140" s="228">
        <f>Q140*H140</f>
        <v>0</v>
      </c>
      <c r="S140" s="228">
        <v>0</v>
      </c>
      <c r="T140" s="229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30" t="s">
        <v>146</v>
      </c>
      <c r="AT140" s="230" t="s">
        <v>142</v>
      </c>
      <c r="AU140" s="230" t="s">
        <v>82</v>
      </c>
      <c r="AY140" s="16" t="s">
        <v>139</v>
      </c>
      <c r="BE140" s="231">
        <f>IF(N140="základní",J140,0)</f>
        <v>0</v>
      </c>
      <c r="BF140" s="231">
        <f>IF(N140="snížená",J140,0)</f>
        <v>0</v>
      </c>
      <c r="BG140" s="231">
        <f>IF(N140="zákl. přenesená",J140,0)</f>
        <v>0</v>
      </c>
      <c r="BH140" s="231">
        <f>IF(N140="sníž. přenesená",J140,0)</f>
        <v>0</v>
      </c>
      <c r="BI140" s="231">
        <f>IF(N140="nulová",J140,0)</f>
        <v>0</v>
      </c>
      <c r="BJ140" s="16" t="s">
        <v>80</v>
      </c>
      <c r="BK140" s="231">
        <f>ROUND(I140*H140,2)</f>
        <v>0</v>
      </c>
      <c r="BL140" s="16" t="s">
        <v>146</v>
      </c>
      <c r="BM140" s="230" t="s">
        <v>181</v>
      </c>
    </row>
    <row r="141" s="2" customFormat="1" ht="16.5" customHeight="1">
      <c r="A141" s="37"/>
      <c r="B141" s="38"/>
      <c r="C141" s="218" t="s">
        <v>8</v>
      </c>
      <c r="D141" s="218" t="s">
        <v>142</v>
      </c>
      <c r="E141" s="219" t="s">
        <v>1212</v>
      </c>
      <c r="F141" s="220" t="s">
        <v>1213</v>
      </c>
      <c r="G141" s="221" t="s">
        <v>191</v>
      </c>
      <c r="H141" s="222">
        <v>4</v>
      </c>
      <c r="I141" s="223"/>
      <c r="J141" s="224">
        <f>ROUND(I141*H141,2)</f>
        <v>0</v>
      </c>
      <c r="K141" s="225"/>
      <c r="L141" s="43"/>
      <c r="M141" s="226" t="s">
        <v>1</v>
      </c>
      <c r="N141" s="227" t="s">
        <v>37</v>
      </c>
      <c r="O141" s="90"/>
      <c r="P141" s="228">
        <f>O141*H141</f>
        <v>0</v>
      </c>
      <c r="Q141" s="228">
        <v>0</v>
      </c>
      <c r="R141" s="228">
        <f>Q141*H141</f>
        <v>0</v>
      </c>
      <c r="S141" s="228">
        <v>0</v>
      </c>
      <c r="T141" s="229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30" t="s">
        <v>146</v>
      </c>
      <c r="AT141" s="230" t="s">
        <v>142</v>
      </c>
      <c r="AU141" s="230" t="s">
        <v>82</v>
      </c>
      <c r="AY141" s="16" t="s">
        <v>139</v>
      </c>
      <c r="BE141" s="231">
        <f>IF(N141="základní",J141,0)</f>
        <v>0</v>
      </c>
      <c r="BF141" s="231">
        <f>IF(N141="snížená",J141,0)</f>
        <v>0</v>
      </c>
      <c r="BG141" s="231">
        <f>IF(N141="zákl. přenesená",J141,0)</f>
        <v>0</v>
      </c>
      <c r="BH141" s="231">
        <f>IF(N141="sníž. přenesená",J141,0)</f>
        <v>0</v>
      </c>
      <c r="BI141" s="231">
        <f>IF(N141="nulová",J141,0)</f>
        <v>0</v>
      </c>
      <c r="BJ141" s="16" t="s">
        <v>80</v>
      </c>
      <c r="BK141" s="231">
        <f>ROUND(I141*H141,2)</f>
        <v>0</v>
      </c>
      <c r="BL141" s="16" t="s">
        <v>146</v>
      </c>
      <c r="BM141" s="230" t="s">
        <v>184</v>
      </c>
    </row>
    <row r="142" s="12" customFormat="1" ht="22.8" customHeight="1">
      <c r="A142" s="12"/>
      <c r="B142" s="202"/>
      <c r="C142" s="203"/>
      <c r="D142" s="204" t="s">
        <v>71</v>
      </c>
      <c r="E142" s="216" t="s">
        <v>1214</v>
      </c>
      <c r="F142" s="216" t="s">
        <v>1215</v>
      </c>
      <c r="G142" s="203"/>
      <c r="H142" s="203"/>
      <c r="I142" s="206"/>
      <c r="J142" s="217">
        <f>BK142</f>
        <v>0</v>
      </c>
      <c r="K142" s="203"/>
      <c r="L142" s="208"/>
      <c r="M142" s="209"/>
      <c r="N142" s="210"/>
      <c r="O142" s="210"/>
      <c r="P142" s="211">
        <f>P143</f>
        <v>0</v>
      </c>
      <c r="Q142" s="210"/>
      <c r="R142" s="211">
        <f>R143</f>
        <v>0</v>
      </c>
      <c r="S142" s="210"/>
      <c r="T142" s="212">
        <f>T143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13" t="s">
        <v>151</v>
      </c>
      <c r="AT142" s="214" t="s">
        <v>71</v>
      </c>
      <c r="AU142" s="214" t="s">
        <v>80</v>
      </c>
      <c r="AY142" s="213" t="s">
        <v>139</v>
      </c>
      <c r="BK142" s="215">
        <f>BK143</f>
        <v>0</v>
      </c>
    </row>
    <row r="143" s="2" customFormat="1" ht="16.5" customHeight="1">
      <c r="A143" s="37"/>
      <c r="B143" s="38"/>
      <c r="C143" s="218" t="s">
        <v>185</v>
      </c>
      <c r="D143" s="218" t="s">
        <v>142</v>
      </c>
      <c r="E143" s="219" t="s">
        <v>1216</v>
      </c>
      <c r="F143" s="220" t="s">
        <v>1217</v>
      </c>
      <c r="G143" s="221" t="s">
        <v>191</v>
      </c>
      <c r="H143" s="222">
        <v>1</v>
      </c>
      <c r="I143" s="223"/>
      <c r="J143" s="224">
        <f>ROUND(I143*H143,2)</f>
        <v>0</v>
      </c>
      <c r="K143" s="225"/>
      <c r="L143" s="43"/>
      <c r="M143" s="232" t="s">
        <v>1</v>
      </c>
      <c r="N143" s="233" t="s">
        <v>37</v>
      </c>
      <c r="O143" s="234"/>
      <c r="P143" s="235">
        <f>O143*H143</f>
        <v>0</v>
      </c>
      <c r="Q143" s="235">
        <v>0</v>
      </c>
      <c r="R143" s="235">
        <f>Q143*H143</f>
        <v>0</v>
      </c>
      <c r="S143" s="235">
        <v>0</v>
      </c>
      <c r="T143" s="236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30" t="s">
        <v>146</v>
      </c>
      <c r="AT143" s="230" t="s">
        <v>142</v>
      </c>
      <c r="AU143" s="230" t="s">
        <v>82</v>
      </c>
      <c r="AY143" s="16" t="s">
        <v>139</v>
      </c>
      <c r="BE143" s="231">
        <f>IF(N143="základní",J143,0)</f>
        <v>0</v>
      </c>
      <c r="BF143" s="231">
        <f>IF(N143="snížená",J143,0)</f>
        <v>0</v>
      </c>
      <c r="BG143" s="231">
        <f>IF(N143="zákl. přenesená",J143,0)</f>
        <v>0</v>
      </c>
      <c r="BH143" s="231">
        <f>IF(N143="sníž. přenesená",J143,0)</f>
        <v>0</v>
      </c>
      <c r="BI143" s="231">
        <f>IF(N143="nulová",J143,0)</f>
        <v>0</v>
      </c>
      <c r="BJ143" s="16" t="s">
        <v>80</v>
      </c>
      <c r="BK143" s="231">
        <f>ROUND(I143*H143,2)</f>
        <v>0</v>
      </c>
      <c r="BL143" s="16" t="s">
        <v>146</v>
      </c>
      <c r="BM143" s="230" t="s">
        <v>188</v>
      </c>
    </row>
    <row r="144" s="2" customFormat="1" ht="6.96" customHeight="1">
      <c r="A144" s="37"/>
      <c r="B144" s="65"/>
      <c r="C144" s="66"/>
      <c r="D144" s="66"/>
      <c r="E144" s="66"/>
      <c r="F144" s="66"/>
      <c r="G144" s="66"/>
      <c r="H144" s="66"/>
      <c r="I144" s="66"/>
      <c r="J144" s="66"/>
      <c r="K144" s="66"/>
      <c r="L144" s="43"/>
      <c r="M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</row>
  </sheetData>
  <sheetProtection sheet="1" autoFilter="0" formatColumns="0" formatRows="0" objects="1" scenarios="1" spinCount="100000" saltValue="I+zPENfXVnBY+MDOUY80HoGZG6UW53P5hivduYLVj21ILV9MgAHU0laZW+tjJLggbFtJe51q1QUUB5EZwqGMmA==" hashValue="PNMt0CGE2mSvZEN8+pFYzXav2VtEUVmTv6FY7r8FlCvH/YoqqTp2vqLJoemUxlYzzd/pFjdYDiR+8yNlue8AKg==" algorithmName="SHA-512" password="CC35"/>
  <autoFilter ref="C122:K143"/>
  <mergeCells count="9">
    <mergeCell ref="E7:H7"/>
    <mergeCell ref="E9:H9"/>
    <mergeCell ref="E18:H18"/>
    <mergeCell ref="E27:H27"/>
    <mergeCell ref="E85:H85"/>
    <mergeCell ref="E87:H87"/>
    <mergeCell ref="E113:H113"/>
    <mergeCell ref="E115:H11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100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82</v>
      </c>
    </row>
    <row r="4" s="1" customFormat="1" ht="24.96" customHeight="1">
      <c r="B4" s="19"/>
      <c r="D4" s="137" t="s">
        <v>113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Rekonstrukce sidliště Spáleniště, II.etapa, Cheb - rozpočet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114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1218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10. 10. 2025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tr">
        <f>IF('Rekapitulace stavby'!AN10="","",'Rekapitulace stavby'!AN10)</f>
        <v/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tr">
        <f>IF('Rekapitulace stavby'!E11="","",'Rekapitulace stavby'!E11)</f>
        <v xml:space="preserve"> </v>
      </c>
      <c r="F15" s="37"/>
      <c r="G15" s="37"/>
      <c r="H15" s="37"/>
      <c r="I15" s="139" t="s">
        <v>26</v>
      </c>
      <c r="J15" s="142" t="str">
        <f>IF('Rekapitulace stavby'!AN11="","",'Rekapitulace stavby'!AN11)</f>
        <v/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27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26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29</v>
      </c>
      <c r="E20" s="37"/>
      <c r="F20" s="37"/>
      <c r="G20" s="37"/>
      <c r="H20" s="37"/>
      <c r="I20" s="139" t="s">
        <v>25</v>
      </c>
      <c r="J20" s="142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tr">
        <f>IF('Rekapitulace stavby'!E17="","",'Rekapitulace stavby'!E17)</f>
        <v xml:space="preserve"> </v>
      </c>
      <c r="F21" s="37"/>
      <c r="G21" s="37"/>
      <c r="H21" s="37"/>
      <c r="I21" s="139" t="s">
        <v>26</v>
      </c>
      <c r="J21" s="142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30</v>
      </c>
      <c r="E23" s="37"/>
      <c r="F23" s="37"/>
      <c r="G23" s="37"/>
      <c r="H23" s="37"/>
      <c r="I23" s="139" t="s">
        <v>25</v>
      </c>
      <c r="J23" s="142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tr">
        <f>IF('Rekapitulace stavby'!E20="","",'Rekapitulace stavby'!E20)</f>
        <v xml:space="preserve"> </v>
      </c>
      <c r="F24" s="37"/>
      <c r="G24" s="37"/>
      <c r="H24" s="37"/>
      <c r="I24" s="139" t="s">
        <v>26</v>
      </c>
      <c r="J24" s="142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31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32</v>
      </c>
      <c r="E30" s="37"/>
      <c r="F30" s="37"/>
      <c r="G30" s="37"/>
      <c r="H30" s="37"/>
      <c r="I30" s="37"/>
      <c r="J30" s="150">
        <f>ROUND(J133,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34</v>
      </c>
      <c r="G32" s="37"/>
      <c r="H32" s="37"/>
      <c r="I32" s="151" t="s">
        <v>33</v>
      </c>
      <c r="J32" s="151" t="s">
        <v>35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36</v>
      </c>
      <c r="E33" s="139" t="s">
        <v>37</v>
      </c>
      <c r="F33" s="153">
        <f>ROUND((SUM(BE133:BE193)),  2)</f>
        <v>0</v>
      </c>
      <c r="G33" s="37"/>
      <c r="H33" s="37"/>
      <c r="I33" s="154">
        <v>0.20999999999999999</v>
      </c>
      <c r="J33" s="153">
        <f>ROUND(((SUM(BE133:BE193))*I33),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38</v>
      </c>
      <c r="F34" s="153">
        <f>ROUND((SUM(BF133:BF193)),  2)</f>
        <v>0</v>
      </c>
      <c r="G34" s="37"/>
      <c r="H34" s="37"/>
      <c r="I34" s="154">
        <v>0.12</v>
      </c>
      <c r="J34" s="153">
        <f>ROUND(((SUM(BF133:BF193))*I34),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39</v>
      </c>
      <c r="F35" s="153">
        <f>ROUND((SUM(BG133:BG193)),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40</v>
      </c>
      <c r="F36" s="153">
        <f>ROUND((SUM(BH133:BH193)),  2)</f>
        <v>0</v>
      </c>
      <c r="G36" s="37"/>
      <c r="H36" s="37"/>
      <c r="I36" s="154">
        <v>0.12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41</v>
      </c>
      <c r="F37" s="153">
        <f>ROUND((SUM(BI133:BI193)),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42</v>
      </c>
      <c r="E39" s="157"/>
      <c r="F39" s="157"/>
      <c r="G39" s="158" t="s">
        <v>43</v>
      </c>
      <c r="H39" s="159" t="s">
        <v>44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45</v>
      </c>
      <c r="E50" s="163"/>
      <c r="F50" s="163"/>
      <c r="G50" s="162" t="s">
        <v>46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47</v>
      </c>
      <c r="E61" s="165"/>
      <c r="F61" s="166" t="s">
        <v>48</v>
      </c>
      <c r="G61" s="164" t="s">
        <v>47</v>
      </c>
      <c r="H61" s="165"/>
      <c r="I61" s="165"/>
      <c r="J61" s="167" t="s">
        <v>48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49</v>
      </c>
      <c r="E65" s="168"/>
      <c r="F65" s="168"/>
      <c r="G65" s="162" t="s">
        <v>50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47</v>
      </c>
      <c r="E76" s="165"/>
      <c r="F76" s="166" t="s">
        <v>48</v>
      </c>
      <c r="G76" s="164" t="s">
        <v>47</v>
      </c>
      <c r="H76" s="165"/>
      <c r="I76" s="165"/>
      <c r="J76" s="167" t="s">
        <v>48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116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3" t="str">
        <f>E7</f>
        <v>Rekonstrukce sidliště Spáleniště, II.etapa, Cheb - rozpočet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114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501-2 - SO 501 - Stavební část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 xml:space="preserve"> </v>
      </c>
      <c r="G89" s="39"/>
      <c r="H89" s="39"/>
      <c r="I89" s="31" t="s">
        <v>22</v>
      </c>
      <c r="J89" s="78" t="str">
        <f>IF(J12="","",J12)</f>
        <v>10. 10. 2025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 xml:space="preserve"> </v>
      </c>
      <c r="G91" s="39"/>
      <c r="H91" s="39"/>
      <c r="I91" s="31" t="s">
        <v>29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27</v>
      </c>
      <c r="D92" s="39"/>
      <c r="E92" s="39"/>
      <c r="F92" s="26" t="str">
        <f>IF(E18="","",E18)</f>
        <v>Vyplň údaj</v>
      </c>
      <c r="G92" s="39"/>
      <c r="H92" s="39"/>
      <c r="I92" s="31" t="s">
        <v>30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117</v>
      </c>
      <c r="D94" s="175"/>
      <c r="E94" s="175"/>
      <c r="F94" s="175"/>
      <c r="G94" s="175"/>
      <c r="H94" s="175"/>
      <c r="I94" s="175"/>
      <c r="J94" s="176" t="s">
        <v>118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119</v>
      </c>
      <c r="D96" s="39"/>
      <c r="E96" s="39"/>
      <c r="F96" s="39"/>
      <c r="G96" s="39"/>
      <c r="H96" s="39"/>
      <c r="I96" s="39"/>
      <c r="J96" s="109">
        <f>J133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120</v>
      </c>
    </row>
    <row r="97" s="9" customFormat="1" ht="24.96" customHeight="1">
      <c r="A97" s="9"/>
      <c r="B97" s="178"/>
      <c r="C97" s="179"/>
      <c r="D97" s="180" t="s">
        <v>1219</v>
      </c>
      <c r="E97" s="181"/>
      <c r="F97" s="181"/>
      <c r="G97" s="181"/>
      <c r="H97" s="181"/>
      <c r="I97" s="181"/>
      <c r="J97" s="182">
        <f>J134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78"/>
      <c r="C98" s="179"/>
      <c r="D98" s="180" t="s">
        <v>1220</v>
      </c>
      <c r="E98" s="181"/>
      <c r="F98" s="181"/>
      <c r="G98" s="181"/>
      <c r="H98" s="181"/>
      <c r="I98" s="181"/>
      <c r="J98" s="182">
        <f>J136</f>
        <v>0</v>
      </c>
      <c r="K98" s="179"/>
      <c r="L98" s="183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78"/>
      <c r="C99" s="179"/>
      <c r="D99" s="180" t="s">
        <v>1221</v>
      </c>
      <c r="E99" s="181"/>
      <c r="F99" s="181"/>
      <c r="G99" s="181"/>
      <c r="H99" s="181"/>
      <c r="I99" s="181"/>
      <c r="J99" s="182">
        <f>J138</f>
        <v>0</v>
      </c>
      <c r="K99" s="179"/>
      <c r="L99" s="18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78"/>
      <c r="C100" s="179"/>
      <c r="D100" s="180" t="s">
        <v>1222</v>
      </c>
      <c r="E100" s="181"/>
      <c r="F100" s="181"/>
      <c r="G100" s="181"/>
      <c r="H100" s="181"/>
      <c r="I100" s="181"/>
      <c r="J100" s="182">
        <f>J142</f>
        <v>0</v>
      </c>
      <c r="K100" s="179"/>
      <c r="L100" s="183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9" customFormat="1" ht="24.96" customHeight="1">
      <c r="A101" s="9"/>
      <c r="B101" s="178"/>
      <c r="C101" s="179"/>
      <c r="D101" s="180" t="s">
        <v>1223</v>
      </c>
      <c r="E101" s="181"/>
      <c r="F101" s="181"/>
      <c r="G101" s="181"/>
      <c r="H101" s="181"/>
      <c r="I101" s="181"/>
      <c r="J101" s="182">
        <f>J144</f>
        <v>0</v>
      </c>
      <c r="K101" s="179"/>
      <c r="L101" s="183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9" customFormat="1" ht="24.96" customHeight="1">
      <c r="A102" s="9"/>
      <c r="B102" s="178"/>
      <c r="C102" s="179"/>
      <c r="D102" s="180" t="s">
        <v>1224</v>
      </c>
      <c r="E102" s="181"/>
      <c r="F102" s="181"/>
      <c r="G102" s="181"/>
      <c r="H102" s="181"/>
      <c r="I102" s="181"/>
      <c r="J102" s="182">
        <f>J147</f>
        <v>0</v>
      </c>
      <c r="K102" s="179"/>
      <c r="L102" s="183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9" customFormat="1" ht="24.96" customHeight="1">
      <c r="A103" s="9"/>
      <c r="B103" s="178"/>
      <c r="C103" s="179"/>
      <c r="D103" s="180" t="s">
        <v>1225</v>
      </c>
      <c r="E103" s="181"/>
      <c r="F103" s="181"/>
      <c r="G103" s="181"/>
      <c r="H103" s="181"/>
      <c r="I103" s="181"/>
      <c r="J103" s="182">
        <f>J154</f>
        <v>0</v>
      </c>
      <c r="K103" s="179"/>
      <c r="L103" s="183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9" customFormat="1" ht="24.96" customHeight="1">
      <c r="A104" s="9"/>
      <c r="B104" s="178"/>
      <c r="C104" s="179"/>
      <c r="D104" s="180" t="s">
        <v>1226</v>
      </c>
      <c r="E104" s="181"/>
      <c r="F104" s="181"/>
      <c r="G104" s="181"/>
      <c r="H104" s="181"/>
      <c r="I104" s="181"/>
      <c r="J104" s="182">
        <f>J157</f>
        <v>0</v>
      </c>
      <c r="K104" s="179"/>
      <c r="L104" s="183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9" customFormat="1" ht="24.96" customHeight="1">
      <c r="A105" s="9"/>
      <c r="B105" s="178"/>
      <c r="C105" s="179"/>
      <c r="D105" s="180" t="s">
        <v>1227</v>
      </c>
      <c r="E105" s="181"/>
      <c r="F105" s="181"/>
      <c r="G105" s="181"/>
      <c r="H105" s="181"/>
      <c r="I105" s="181"/>
      <c r="J105" s="182">
        <f>J159</f>
        <v>0</v>
      </c>
      <c r="K105" s="179"/>
      <c r="L105" s="183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9" customFormat="1" ht="24.96" customHeight="1">
      <c r="A106" s="9"/>
      <c r="B106" s="178"/>
      <c r="C106" s="179"/>
      <c r="D106" s="180" t="s">
        <v>1228</v>
      </c>
      <c r="E106" s="181"/>
      <c r="F106" s="181"/>
      <c r="G106" s="181"/>
      <c r="H106" s="181"/>
      <c r="I106" s="181"/>
      <c r="J106" s="182">
        <f>J161</f>
        <v>0</v>
      </c>
      <c r="K106" s="179"/>
      <c r="L106" s="183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9" customFormat="1" ht="24.96" customHeight="1">
      <c r="A107" s="9"/>
      <c r="B107" s="178"/>
      <c r="C107" s="179"/>
      <c r="D107" s="180" t="s">
        <v>1229</v>
      </c>
      <c r="E107" s="181"/>
      <c r="F107" s="181"/>
      <c r="G107" s="181"/>
      <c r="H107" s="181"/>
      <c r="I107" s="181"/>
      <c r="J107" s="182">
        <f>J170</f>
        <v>0</v>
      </c>
      <c r="K107" s="179"/>
      <c r="L107" s="183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9" customFormat="1" ht="24.96" customHeight="1">
      <c r="A108" s="9"/>
      <c r="B108" s="178"/>
      <c r="C108" s="179"/>
      <c r="D108" s="180" t="s">
        <v>1230</v>
      </c>
      <c r="E108" s="181"/>
      <c r="F108" s="181"/>
      <c r="G108" s="181"/>
      <c r="H108" s="181"/>
      <c r="I108" s="181"/>
      <c r="J108" s="182">
        <f>J176</f>
        <v>0</v>
      </c>
      <c r="K108" s="179"/>
      <c r="L108" s="183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="9" customFormat="1" ht="24.96" customHeight="1">
      <c r="A109" s="9"/>
      <c r="B109" s="178"/>
      <c r="C109" s="179"/>
      <c r="D109" s="180" t="s">
        <v>1231</v>
      </c>
      <c r="E109" s="181"/>
      <c r="F109" s="181"/>
      <c r="G109" s="181"/>
      <c r="H109" s="181"/>
      <c r="I109" s="181"/>
      <c r="J109" s="182">
        <f>J178</f>
        <v>0</v>
      </c>
      <c r="K109" s="179"/>
      <c r="L109" s="183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</row>
    <row r="110" s="9" customFormat="1" ht="24.96" customHeight="1">
      <c r="A110" s="9"/>
      <c r="B110" s="178"/>
      <c r="C110" s="179"/>
      <c r="D110" s="180" t="s">
        <v>1232</v>
      </c>
      <c r="E110" s="181"/>
      <c r="F110" s="181"/>
      <c r="G110" s="181"/>
      <c r="H110" s="181"/>
      <c r="I110" s="181"/>
      <c r="J110" s="182">
        <f>J182</f>
        <v>0</v>
      </c>
      <c r="K110" s="179"/>
      <c r="L110" s="183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</row>
    <row r="111" s="9" customFormat="1" ht="24.96" customHeight="1">
      <c r="A111" s="9"/>
      <c r="B111" s="178"/>
      <c r="C111" s="179"/>
      <c r="D111" s="180" t="s">
        <v>1233</v>
      </c>
      <c r="E111" s="181"/>
      <c r="F111" s="181"/>
      <c r="G111" s="181"/>
      <c r="H111" s="181"/>
      <c r="I111" s="181"/>
      <c r="J111" s="182">
        <f>J184</f>
        <v>0</v>
      </c>
      <c r="K111" s="179"/>
      <c r="L111" s="183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</row>
    <row r="112" s="9" customFormat="1" ht="24.96" customHeight="1">
      <c r="A112" s="9"/>
      <c r="B112" s="178"/>
      <c r="C112" s="179"/>
      <c r="D112" s="180" t="s">
        <v>1234</v>
      </c>
      <c r="E112" s="181"/>
      <c r="F112" s="181"/>
      <c r="G112" s="181"/>
      <c r="H112" s="181"/>
      <c r="I112" s="181"/>
      <c r="J112" s="182">
        <f>J190</f>
        <v>0</v>
      </c>
      <c r="K112" s="179"/>
      <c r="L112" s="183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</row>
    <row r="113" s="9" customFormat="1" ht="24.96" customHeight="1">
      <c r="A113" s="9"/>
      <c r="B113" s="178"/>
      <c r="C113" s="179"/>
      <c r="D113" s="180" t="s">
        <v>1235</v>
      </c>
      <c r="E113" s="181"/>
      <c r="F113" s="181"/>
      <c r="G113" s="181"/>
      <c r="H113" s="181"/>
      <c r="I113" s="181"/>
      <c r="J113" s="182">
        <f>J192</f>
        <v>0</v>
      </c>
      <c r="K113" s="179"/>
      <c r="L113" s="183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</row>
    <row r="114" s="2" customFormat="1" ht="21.84" customHeight="1">
      <c r="A114" s="37"/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65"/>
      <c r="C115" s="66"/>
      <c r="D115" s="66"/>
      <c r="E115" s="66"/>
      <c r="F115" s="66"/>
      <c r="G115" s="66"/>
      <c r="H115" s="66"/>
      <c r="I115" s="66"/>
      <c r="J115" s="66"/>
      <c r="K115" s="66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9" s="2" customFormat="1" ht="6.96" customHeight="1">
      <c r="A119" s="37"/>
      <c r="B119" s="67"/>
      <c r="C119" s="68"/>
      <c r="D119" s="68"/>
      <c r="E119" s="68"/>
      <c r="F119" s="68"/>
      <c r="G119" s="68"/>
      <c r="H119" s="68"/>
      <c r="I119" s="68"/>
      <c r="J119" s="68"/>
      <c r="K119" s="68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24.96" customHeight="1">
      <c r="A120" s="37"/>
      <c r="B120" s="38"/>
      <c r="C120" s="22" t="s">
        <v>124</v>
      </c>
      <c r="D120" s="39"/>
      <c r="E120" s="39"/>
      <c r="F120" s="39"/>
      <c r="G120" s="39"/>
      <c r="H120" s="39"/>
      <c r="I120" s="39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6.96" customHeight="1">
      <c r="A121" s="37"/>
      <c r="B121" s="38"/>
      <c r="C121" s="39"/>
      <c r="D121" s="39"/>
      <c r="E121" s="39"/>
      <c r="F121" s="39"/>
      <c r="G121" s="39"/>
      <c r="H121" s="39"/>
      <c r="I121" s="39"/>
      <c r="J121" s="39"/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2" customHeight="1">
      <c r="A122" s="37"/>
      <c r="B122" s="38"/>
      <c r="C122" s="31" t="s">
        <v>16</v>
      </c>
      <c r="D122" s="39"/>
      <c r="E122" s="39"/>
      <c r="F122" s="39"/>
      <c r="G122" s="39"/>
      <c r="H122" s="39"/>
      <c r="I122" s="39"/>
      <c r="J122" s="39"/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6.5" customHeight="1">
      <c r="A123" s="37"/>
      <c r="B123" s="38"/>
      <c r="C123" s="39"/>
      <c r="D123" s="39"/>
      <c r="E123" s="173" t="str">
        <f>E7</f>
        <v>Rekonstrukce sidliště Spáleniště, II.etapa, Cheb - rozpočet</v>
      </c>
      <c r="F123" s="31"/>
      <c r="G123" s="31"/>
      <c r="H123" s="31"/>
      <c r="I123" s="39"/>
      <c r="J123" s="39"/>
      <c r="K123" s="39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2" customHeight="1">
      <c r="A124" s="37"/>
      <c r="B124" s="38"/>
      <c r="C124" s="31" t="s">
        <v>114</v>
      </c>
      <c r="D124" s="39"/>
      <c r="E124" s="39"/>
      <c r="F124" s="39"/>
      <c r="G124" s="39"/>
      <c r="H124" s="39"/>
      <c r="I124" s="39"/>
      <c r="J124" s="39"/>
      <c r="K124" s="39"/>
      <c r="L124" s="62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6.5" customHeight="1">
      <c r="A125" s="37"/>
      <c r="B125" s="38"/>
      <c r="C125" s="39"/>
      <c r="D125" s="39"/>
      <c r="E125" s="75" t="str">
        <f>E9</f>
        <v>501-2 - SO 501 - Stavební část</v>
      </c>
      <c r="F125" s="39"/>
      <c r="G125" s="39"/>
      <c r="H125" s="39"/>
      <c r="I125" s="39"/>
      <c r="J125" s="39"/>
      <c r="K125" s="39"/>
      <c r="L125" s="62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6.96" customHeight="1">
      <c r="A126" s="37"/>
      <c r="B126" s="38"/>
      <c r="C126" s="39"/>
      <c r="D126" s="39"/>
      <c r="E126" s="39"/>
      <c r="F126" s="39"/>
      <c r="G126" s="39"/>
      <c r="H126" s="39"/>
      <c r="I126" s="39"/>
      <c r="J126" s="39"/>
      <c r="K126" s="39"/>
      <c r="L126" s="62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2" customFormat="1" ht="12" customHeight="1">
      <c r="A127" s="37"/>
      <c r="B127" s="38"/>
      <c r="C127" s="31" t="s">
        <v>20</v>
      </c>
      <c r="D127" s="39"/>
      <c r="E127" s="39"/>
      <c r="F127" s="26" t="str">
        <f>F12</f>
        <v xml:space="preserve"> </v>
      </c>
      <c r="G127" s="39"/>
      <c r="H127" s="39"/>
      <c r="I127" s="31" t="s">
        <v>22</v>
      </c>
      <c r="J127" s="78" t="str">
        <f>IF(J12="","",J12)</f>
        <v>10. 10. 2025</v>
      </c>
      <c r="K127" s="39"/>
      <c r="L127" s="62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2" customFormat="1" ht="6.96" customHeight="1">
      <c r="A128" s="37"/>
      <c r="B128" s="38"/>
      <c r="C128" s="39"/>
      <c r="D128" s="39"/>
      <c r="E128" s="39"/>
      <c r="F128" s="39"/>
      <c r="G128" s="39"/>
      <c r="H128" s="39"/>
      <c r="I128" s="39"/>
      <c r="J128" s="39"/>
      <c r="K128" s="39"/>
      <c r="L128" s="62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="2" customFormat="1" ht="15.15" customHeight="1">
      <c r="A129" s="37"/>
      <c r="B129" s="38"/>
      <c r="C129" s="31" t="s">
        <v>24</v>
      </c>
      <c r="D129" s="39"/>
      <c r="E129" s="39"/>
      <c r="F129" s="26" t="str">
        <f>E15</f>
        <v xml:space="preserve"> </v>
      </c>
      <c r="G129" s="39"/>
      <c r="H129" s="39"/>
      <c r="I129" s="31" t="s">
        <v>29</v>
      </c>
      <c r="J129" s="35" t="str">
        <f>E21</f>
        <v xml:space="preserve"> </v>
      </c>
      <c r="K129" s="39"/>
      <c r="L129" s="62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</row>
    <row r="130" s="2" customFormat="1" ht="15.15" customHeight="1">
      <c r="A130" s="37"/>
      <c r="B130" s="38"/>
      <c r="C130" s="31" t="s">
        <v>27</v>
      </c>
      <c r="D130" s="39"/>
      <c r="E130" s="39"/>
      <c r="F130" s="26" t="str">
        <f>IF(E18="","",E18)</f>
        <v>Vyplň údaj</v>
      </c>
      <c r="G130" s="39"/>
      <c r="H130" s="39"/>
      <c r="I130" s="31" t="s">
        <v>30</v>
      </c>
      <c r="J130" s="35" t="str">
        <f>E24</f>
        <v xml:space="preserve"> </v>
      </c>
      <c r="K130" s="39"/>
      <c r="L130" s="62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</row>
    <row r="131" s="2" customFormat="1" ht="10.32" customHeight="1">
      <c r="A131" s="37"/>
      <c r="B131" s="38"/>
      <c r="C131" s="39"/>
      <c r="D131" s="39"/>
      <c r="E131" s="39"/>
      <c r="F131" s="39"/>
      <c r="G131" s="39"/>
      <c r="H131" s="39"/>
      <c r="I131" s="39"/>
      <c r="J131" s="39"/>
      <c r="K131" s="39"/>
      <c r="L131" s="62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</row>
    <row r="132" s="11" customFormat="1" ht="29.28" customHeight="1">
      <c r="A132" s="190"/>
      <c r="B132" s="191"/>
      <c r="C132" s="192" t="s">
        <v>125</v>
      </c>
      <c r="D132" s="193" t="s">
        <v>57</v>
      </c>
      <c r="E132" s="193" t="s">
        <v>53</v>
      </c>
      <c r="F132" s="193" t="s">
        <v>54</v>
      </c>
      <c r="G132" s="193" t="s">
        <v>126</v>
      </c>
      <c r="H132" s="193" t="s">
        <v>127</v>
      </c>
      <c r="I132" s="193" t="s">
        <v>128</v>
      </c>
      <c r="J132" s="194" t="s">
        <v>118</v>
      </c>
      <c r="K132" s="195" t="s">
        <v>129</v>
      </c>
      <c r="L132" s="196"/>
      <c r="M132" s="99" t="s">
        <v>1</v>
      </c>
      <c r="N132" s="100" t="s">
        <v>36</v>
      </c>
      <c r="O132" s="100" t="s">
        <v>130</v>
      </c>
      <c r="P132" s="100" t="s">
        <v>131</v>
      </c>
      <c r="Q132" s="100" t="s">
        <v>132</v>
      </c>
      <c r="R132" s="100" t="s">
        <v>133</v>
      </c>
      <c r="S132" s="100" t="s">
        <v>134</v>
      </c>
      <c r="T132" s="101" t="s">
        <v>135</v>
      </c>
      <c r="U132" s="190"/>
      <c r="V132" s="190"/>
      <c r="W132" s="190"/>
      <c r="X132" s="190"/>
      <c r="Y132" s="190"/>
      <c r="Z132" s="190"/>
      <c r="AA132" s="190"/>
      <c r="AB132" s="190"/>
      <c r="AC132" s="190"/>
      <c r="AD132" s="190"/>
      <c r="AE132" s="190"/>
    </row>
    <row r="133" s="2" customFormat="1" ht="22.8" customHeight="1">
      <c r="A133" s="37"/>
      <c r="B133" s="38"/>
      <c r="C133" s="106" t="s">
        <v>136</v>
      </c>
      <c r="D133" s="39"/>
      <c r="E133" s="39"/>
      <c r="F133" s="39"/>
      <c r="G133" s="39"/>
      <c r="H133" s="39"/>
      <c r="I133" s="39"/>
      <c r="J133" s="197">
        <f>BK133</f>
        <v>0</v>
      </c>
      <c r="K133" s="39"/>
      <c r="L133" s="43"/>
      <c r="M133" s="102"/>
      <c r="N133" s="198"/>
      <c r="O133" s="103"/>
      <c r="P133" s="199">
        <f>P134+P136+P138+P142+P144+P147+P154+P157+P159+P161+P170+P176+P178+P182+P184+P190+P192</f>
        <v>0</v>
      </c>
      <c r="Q133" s="103"/>
      <c r="R133" s="199">
        <f>R134+R136+R138+R142+R144+R147+R154+R157+R159+R161+R170+R176+R178+R182+R184+R190+R192</f>
        <v>0</v>
      </c>
      <c r="S133" s="103"/>
      <c r="T133" s="200">
        <f>T134+T136+T138+T142+T144+T147+T154+T157+T159+T161+T170+T176+T178+T182+T184+T190+T192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T133" s="16" t="s">
        <v>71</v>
      </c>
      <c r="AU133" s="16" t="s">
        <v>120</v>
      </c>
      <c r="BK133" s="201">
        <f>BK134+BK136+BK138+BK142+BK144+BK147+BK154+BK157+BK159+BK161+BK170+BK176+BK178+BK182+BK184+BK190+BK192</f>
        <v>0</v>
      </c>
    </row>
    <row r="134" s="12" customFormat="1" ht="25.92" customHeight="1">
      <c r="A134" s="12"/>
      <c r="B134" s="202"/>
      <c r="C134" s="203"/>
      <c r="D134" s="204" t="s">
        <v>71</v>
      </c>
      <c r="E134" s="205" t="s">
        <v>178</v>
      </c>
      <c r="F134" s="205" t="s">
        <v>1236</v>
      </c>
      <c r="G134" s="203"/>
      <c r="H134" s="203"/>
      <c r="I134" s="206"/>
      <c r="J134" s="207">
        <f>BK134</f>
        <v>0</v>
      </c>
      <c r="K134" s="203"/>
      <c r="L134" s="208"/>
      <c r="M134" s="209"/>
      <c r="N134" s="210"/>
      <c r="O134" s="210"/>
      <c r="P134" s="211">
        <f>P135</f>
        <v>0</v>
      </c>
      <c r="Q134" s="210"/>
      <c r="R134" s="211">
        <f>R135</f>
        <v>0</v>
      </c>
      <c r="S134" s="210"/>
      <c r="T134" s="212">
        <f>T135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13" t="s">
        <v>80</v>
      </c>
      <c r="AT134" s="214" t="s">
        <v>71</v>
      </c>
      <c r="AU134" s="214" t="s">
        <v>72</v>
      </c>
      <c r="AY134" s="213" t="s">
        <v>139</v>
      </c>
      <c r="BK134" s="215">
        <f>BK135</f>
        <v>0</v>
      </c>
    </row>
    <row r="135" s="2" customFormat="1" ht="21.75" customHeight="1">
      <c r="A135" s="37"/>
      <c r="B135" s="38"/>
      <c r="C135" s="218" t="s">
        <v>80</v>
      </c>
      <c r="D135" s="218" t="s">
        <v>142</v>
      </c>
      <c r="E135" s="219" t="s">
        <v>1237</v>
      </c>
      <c r="F135" s="220" t="s">
        <v>1238</v>
      </c>
      <c r="G135" s="221" t="s">
        <v>213</v>
      </c>
      <c r="H135" s="222">
        <v>117.532</v>
      </c>
      <c r="I135" s="223"/>
      <c r="J135" s="224">
        <f>ROUND(I135*H135,2)</f>
        <v>0</v>
      </c>
      <c r="K135" s="225"/>
      <c r="L135" s="43"/>
      <c r="M135" s="226" t="s">
        <v>1</v>
      </c>
      <c r="N135" s="227" t="s">
        <v>37</v>
      </c>
      <c r="O135" s="90"/>
      <c r="P135" s="228">
        <f>O135*H135</f>
        <v>0</v>
      </c>
      <c r="Q135" s="228">
        <v>0</v>
      </c>
      <c r="R135" s="228">
        <f>Q135*H135</f>
        <v>0</v>
      </c>
      <c r="S135" s="228">
        <v>0</v>
      </c>
      <c r="T135" s="229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30" t="s">
        <v>146</v>
      </c>
      <c r="AT135" s="230" t="s">
        <v>142</v>
      </c>
      <c r="AU135" s="230" t="s">
        <v>80</v>
      </c>
      <c r="AY135" s="16" t="s">
        <v>139</v>
      </c>
      <c r="BE135" s="231">
        <f>IF(N135="základní",J135,0)</f>
        <v>0</v>
      </c>
      <c r="BF135" s="231">
        <f>IF(N135="snížená",J135,0)</f>
        <v>0</v>
      </c>
      <c r="BG135" s="231">
        <f>IF(N135="zákl. přenesená",J135,0)</f>
        <v>0</v>
      </c>
      <c r="BH135" s="231">
        <f>IF(N135="sníž. přenesená",J135,0)</f>
        <v>0</v>
      </c>
      <c r="BI135" s="231">
        <f>IF(N135="nulová",J135,0)</f>
        <v>0</v>
      </c>
      <c r="BJ135" s="16" t="s">
        <v>80</v>
      </c>
      <c r="BK135" s="231">
        <f>ROUND(I135*H135,2)</f>
        <v>0</v>
      </c>
      <c r="BL135" s="16" t="s">
        <v>146</v>
      </c>
      <c r="BM135" s="230" t="s">
        <v>82</v>
      </c>
    </row>
    <row r="136" s="12" customFormat="1" ht="25.92" customHeight="1">
      <c r="A136" s="12"/>
      <c r="B136" s="202"/>
      <c r="C136" s="203"/>
      <c r="D136" s="204" t="s">
        <v>71</v>
      </c>
      <c r="E136" s="205" t="s">
        <v>8</v>
      </c>
      <c r="F136" s="205" t="s">
        <v>1239</v>
      </c>
      <c r="G136" s="203"/>
      <c r="H136" s="203"/>
      <c r="I136" s="206"/>
      <c r="J136" s="207">
        <f>BK136</f>
        <v>0</v>
      </c>
      <c r="K136" s="203"/>
      <c r="L136" s="208"/>
      <c r="M136" s="209"/>
      <c r="N136" s="210"/>
      <c r="O136" s="210"/>
      <c r="P136" s="211">
        <f>P137</f>
        <v>0</v>
      </c>
      <c r="Q136" s="210"/>
      <c r="R136" s="211">
        <f>R137</f>
        <v>0</v>
      </c>
      <c r="S136" s="210"/>
      <c r="T136" s="212">
        <f>T137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13" t="s">
        <v>80</v>
      </c>
      <c r="AT136" s="214" t="s">
        <v>71</v>
      </c>
      <c r="AU136" s="214" t="s">
        <v>72</v>
      </c>
      <c r="AY136" s="213" t="s">
        <v>139</v>
      </c>
      <c r="BK136" s="215">
        <f>BK137</f>
        <v>0</v>
      </c>
    </row>
    <row r="137" s="2" customFormat="1" ht="21.75" customHeight="1">
      <c r="A137" s="37"/>
      <c r="B137" s="38"/>
      <c r="C137" s="218" t="s">
        <v>82</v>
      </c>
      <c r="D137" s="218" t="s">
        <v>142</v>
      </c>
      <c r="E137" s="219" t="s">
        <v>1240</v>
      </c>
      <c r="F137" s="220" t="s">
        <v>1241</v>
      </c>
      <c r="G137" s="221" t="s">
        <v>244</v>
      </c>
      <c r="H137" s="222">
        <v>25.885000000000002</v>
      </c>
      <c r="I137" s="223"/>
      <c r="J137" s="224">
        <f>ROUND(I137*H137,2)</f>
        <v>0</v>
      </c>
      <c r="K137" s="225"/>
      <c r="L137" s="43"/>
      <c r="M137" s="226" t="s">
        <v>1</v>
      </c>
      <c r="N137" s="227" t="s">
        <v>37</v>
      </c>
      <c r="O137" s="90"/>
      <c r="P137" s="228">
        <f>O137*H137</f>
        <v>0</v>
      </c>
      <c r="Q137" s="228">
        <v>0</v>
      </c>
      <c r="R137" s="228">
        <f>Q137*H137</f>
        <v>0</v>
      </c>
      <c r="S137" s="228">
        <v>0</v>
      </c>
      <c r="T137" s="229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30" t="s">
        <v>146</v>
      </c>
      <c r="AT137" s="230" t="s">
        <v>142</v>
      </c>
      <c r="AU137" s="230" t="s">
        <v>80</v>
      </c>
      <c r="AY137" s="16" t="s">
        <v>139</v>
      </c>
      <c r="BE137" s="231">
        <f>IF(N137="základní",J137,0)</f>
        <v>0</v>
      </c>
      <c r="BF137" s="231">
        <f>IF(N137="snížená",J137,0)</f>
        <v>0</v>
      </c>
      <c r="BG137" s="231">
        <f>IF(N137="zákl. přenesená",J137,0)</f>
        <v>0</v>
      </c>
      <c r="BH137" s="231">
        <f>IF(N137="sníž. přenesená",J137,0)</f>
        <v>0</v>
      </c>
      <c r="BI137" s="231">
        <f>IF(N137="nulová",J137,0)</f>
        <v>0</v>
      </c>
      <c r="BJ137" s="16" t="s">
        <v>80</v>
      </c>
      <c r="BK137" s="231">
        <f>ROUND(I137*H137,2)</f>
        <v>0</v>
      </c>
      <c r="BL137" s="16" t="s">
        <v>146</v>
      </c>
      <c r="BM137" s="230" t="s">
        <v>146</v>
      </c>
    </row>
    <row r="138" s="12" customFormat="1" ht="25.92" customHeight="1">
      <c r="A138" s="12"/>
      <c r="B138" s="202"/>
      <c r="C138" s="203"/>
      <c r="D138" s="204" t="s">
        <v>71</v>
      </c>
      <c r="E138" s="205" t="s">
        <v>185</v>
      </c>
      <c r="F138" s="205" t="s">
        <v>1242</v>
      </c>
      <c r="G138" s="203"/>
      <c r="H138" s="203"/>
      <c r="I138" s="206"/>
      <c r="J138" s="207">
        <f>BK138</f>
        <v>0</v>
      </c>
      <c r="K138" s="203"/>
      <c r="L138" s="208"/>
      <c r="M138" s="209"/>
      <c r="N138" s="210"/>
      <c r="O138" s="210"/>
      <c r="P138" s="211">
        <f>SUM(P139:P141)</f>
        <v>0</v>
      </c>
      <c r="Q138" s="210"/>
      <c r="R138" s="211">
        <f>SUM(R139:R141)</f>
        <v>0</v>
      </c>
      <c r="S138" s="210"/>
      <c r="T138" s="212">
        <f>SUM(T139:T141)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13" t="s">
        <v>80</v>
      </c>
      <c r="AT138" s="214" t="s">
        <v>71</v>
      </c>
      <c r="AU138" s="214" t="s">
        <v>72</v>
      </c>
      <c r="AY138" s="213" t="s">
        <v>139</v>
      </c>
      <c r="BK138" s="215">
        <f>SUM(BK139:BK141)</f>
        <v>0</v>
      </c>
    </row>
    <row r="139" s="2" customFormat="1" ht="21.75" customHeight="1">
      <c r="A139" s="37"/>
      <c r="B139" s="38"/>
      <c r="C139" s="218" t="s">
        <v>152</v>
      </c>
      <c r="D139" s="218" t="s">
        <v>142</v>
      </c>
      <c r="E139" s="219" t="s">
        <v>1243</v>
      </c>
      <c r="F139" s="220" t="s">
        <v>1244</v>
      </c>
      <c r="G139" s="221" t="s">
        <v>244</v>
      </c>
      <c r="H139" s="222">
        <v>15.74</v>
      </c>
      <c r="I139" s="223"/>
      <c r="J139" s="224">
        <f>ROUND(I139*H139,2)</f>
        <v>0</v>
      </c>
      <c r="K139" s="225"/>
      <c r="L139" s="43"/>
      <c r="M139" s="226" t="s">
        <v>1</v>
      </c>
      <c r="N139" s="227" t="s">
        <v>37</v>
      </c>
      <c r="O139" s="90"/>
      <c r="P139" s="228">
        <f>O139*H139</f>
        <v>0</v>
      </c>
      <c r="Q139" s="228">
        <v>0</v>
      </c>
      <c r="R139" s="228">
        <f>Q139*H139</f>
        <v>0</v>
      </c>
      <c r="S139" s="228">
        <v>0</v>
      </c>
      <c r="T139" s="229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30" t="s">
        <v>146</v>
      </c>
      <c r="AT139" s="230" t="s">
        <v>142</v>
      </c>
      <c r="AU139" s="230" t="s">
        <v>80</v>
      </c>
      <c r="AY139" s="16" t="s">
        <v>139</v>
      </c>
      <c r="BE139" s="231">
        <f>IF(N139="základní",J139,0)</f>
        <v>0</v>
      </c>
      <c r="BF139" s="231">
        <f>IF(N139="snížená",J139,0)</f>
        <v>0</v>
      </c>
      <c r="BG139" s="231">
        <f>IF(N139="zákl. přenesená",J139,0)</f>
        <v>0</v>
      </c>
      <c r="BH139" s="231">
        <f>IF(N139="sníž. přenesená",J139,0)</f>
        <v>0</v>
      </c>
      <c r="BI139" s="231">
        <f>IF(N139="nulová",J139,0)</f>
        <v>0</v>
      </c>
      <c r="BJ139" s="16" t="s">
        <v>80</v>
      </c>
      <c r="BK139" s="231">
        <f>ROUND(I139*H139,2)</f>
        <v>0</v>
      </c>
      <c r="BL139" s="16" t="s">
        <v>146</v>
      </c>
      <c r="BM139" s="230" t="s">
        <v>155</v>
      </c>
    </row>
    <row r="140" s="2" customFormat="1" ht="21.75" customHeight="1">
      <c r="A140" s="37"/>
      <c r="B140" s="38"/>
      <c r="C140" s="218" t="s">
        <v>146</v>
      </c>
      <c r="D140" s="218" t="s">
        <v>142</v>
      </c>
      <c r="E140" s="219" t="s">
        <v>1245</v>
      </c>
      <c r="F140" s="220" t="s">
        <v>1246</v>
      </c>
      <c r="G140" s="221" t="s">
        <v>244</v>
      </c>
      <c r="H140" s="222">
        <v>217.32400000000001</v>
      </c>
      <c r="I140" s="223"/>
      <c r="J140" s="224">
        <f>ROUND(I140*H140,2)</f>
        <v>0</v>
      </c>
      <c r="K140" s="225"/>
      <c r="L140" s="43"/>
      <c r="M140" s="226" t="s">
        <v>1</v>
      </c>
      <c r="N140" s="227" t="s">
        <v>37</v>
      </c>
      <c r="O140" s="90"/>
      <c r="P140" s="228">
        <f>O140*H140</f>
        <v>0</v>
      </c>
      <c r="Q140" s="228">
        <v>0</v>
      </c>
      <c r="R140" s="228">
        <f>Q140*H140</f>
        <v>0</v>
      </c>
      <c r="S140" s="228">
        <v>0</v>
      </c>
      <c r="T140" s="229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30" t="s">
        <v>146</v>
      </c>
      <c r="AT140" s="230" t="s">
        <v>142</v>
      </c>
      <c r="AU140" s="230" t="s">
        <v>80</v>
      </c>
      <c r="AY140" s="16" t="s">
        <v>139</v>
      </c>
      <c r="BE140" s="231">
        <f>IF(N140="základní",J140,0)</f>
        <v>0</v>
      </c>
      <c r="BF140" s="231">
        <f>IF(N140="snížená",J140,0)</f>
        <v>0</v>
      </c>
      <c r="BG140" s="231">
        <f>IF(N140="zákl. přenesená",J140,0)</f>
        <v>0</v>
      </c>
      <c r="BH140" s="231">
        <f>IF(N140="sníž. přenesená",J140,0)</f>
        <v>0</v>
      </c>
      <c r="BI140" s="231">
        <f>IF(N140="nulová",J140,0)</f>
        <v>0</v>
      </c>
      <c r="BJ140" s="16" t="s">
        <v>80</v>
      </c>
      <c r="BK140" s="231">
        <f>ROUND(I140*H140,2)</f>
        <v>0</v>
      </c>
      <c r="BL140" s="16" t="s">
        <v>146</v>
      </c>
      <c r="BM140" s="230" t="s">
        <v>159</v>
      </c>
    </row>
    <row r="141" s="2" customFormat="1" ht="16.5" customHeight="1">
      <c r="A141" s="37"/>
      <c r="B141" s="38"/>
      <c r="C141" s="218" t="s">
        <v>151</v>
      </c>
      <c r="D141" s="218" t="s">
        <v>142</v>
      </c>
      <c r="E141" s="219" t="s">
        <v>1247</v>
      </c>
      <c r="F141" s="220" t="s">
        <v>1248</v>
      </c>
      <c r="G141" s="221" t="s">
        <v>244</v>
      </c>
      <c r="H141" s="222">
        <v>5.4880000000000004</v>
      </c>
      <c r="I141" s="223"/>
      <c r="J141" s="224">
        <f>ROUND(I141*H141,2)</f>
        <v>0</v>
      </c>
      <c r="K141" s="225"/>
      <c r="L141" s="43"/>
      <c r="M141" s="226" t="s">
        <v>1</v>
      </c>
      <c r="N141" s="227" t="s">
        <v>37</v>
      </c>
      <c r="O141" s="90"/>
      <c r="P141" s="228">
        <f>O141*H141</f>
        <v>0</v>
      </c>
      <c r="Q141" s="228">
        <v>0</v>
      </c>
      <c r="R141" s="228">
        <f>Q141*H141</f>
        <v>0</v>
      </c>
      <c r="S141" s="228">
        <v>0</v>
      </c>
      <c r="T141" s="229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30" t="s">
        <v>146</v>
      </c>
      <c r="AT141" s="230" t="s">
        <v>142</v>
      </c>
      <c r="AU141" s="230" t="s">
        <v>80</v>
      </c>
      <c r="AY141" s="16" t="s">
        <v>139</v>
      </c>
      <c r="BE141" s="231">
        <f>IF(N141="základní",J141,0)</f>
        <v>0</v>
      </c>
      <c r="BF141" s="231">
        <f>IF(N141="snížená",J141,0)</f>
        <v>0</v>
      </c>
      <c r="BG141" s="231">
        <f>IF(N141="zákl. přenesená",J141,0)</f>
        <v>0</v>
      </c>
      <c r="BH141" s="231">
        <f>IF(N141="sníž. přenesená",J141,0)</f>
        <v>0</v>
      </c>
      <c r="BI141" s="231">
        <f>IF(N141="nulová",J141,0)</f>
        <v>0</v>
      </c>
      <c r="BJ141" s="16" t="s">
        <v>80</v>
      </c>
      <c r="BK141" s="231">
        <f>ROUND(I141*H141,2)</f>
        <v>0</v>
      </c>
      <c r="BL141" s="16" t="s">
        <v>146</v>
      </c>
      <c r="BM141" s="230" t="s">
        <v>162</v>
      </c>
    </row>
    <row r="142" s="12" customFormat="1" ht="25.92" customHeight="1">
      <c r="A142" s="12"/>
      <c r="B142" s="202"/>
      <c r="C142" s="203"/>
      <c r="D142" s="204" t="s">
        <v>71</v>
      </c>
      <c r="E142" s="205" t="s">
        <v>171</v>
      </c>
      <c r="F142" s="205" t="s">
        <v>1249</v>
      </c>
      <c r="G142" s="203"/>
      <c r="H142" s="203"/>
      <c r="I142" s="206"/>
      <c r="J142" s="207">
        <f>BK142</f>
        <v>0</v>
      </c>
      <c r="K142" s="203"/>
      <c r="L142" s="208"/>
      <c r="M142" s="209"/>
      <c r="N142" s="210"/>
      <c r="O142" s="210"/>
      <c r="P142" s="211">
        <f>P143</f>
        <v>0</v>
      </c>
      <c r="Q142" s="210"/>
      <c r="R142" s="211">
        <f>R143</f>
        <v>0</v>
      </c>
      <c r="S142" s="210"/>
      <c r="T142" s="212">
        <f>T143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13" t="s">
        <v>80</v>
      </c>
      <c r="AT142" s="214" t="s">
        <v>71</v>
      </c>
      <c r="AU142" s="214" t="s">
        <v>72</v>
      </c>
      <c r="AY142" s="213" t="s">
        <v>139</v>
      </c>
      <c r="BK142" s="215">
        <f>BK143</f>
        <v>0</v>
      </c>
    </row>
    <row r="143" s="2" customFormat="1" ht="21.75" customHeight="1">
      <c r="A143" s="37"/>
      <c r="B143" s="38"/>
      <c r="C143" s="218" t="s">
        <v>155</v>
      </c>
      <c r="D143" s="218" t="s">
        <v>142</v>
      </c>
      <c r="E143" s="219" t="s">
        <v>1250</v>
      </c>
      <c r="F143" s="220" t="s">
        <v>1251</v>
      </c>
      <c r="G143" s="221" t="s">
        <v>244</v>
      </c>
      <c r="H143" s="222">
        <v>461.08499999999998</v>
      </c>
      <c r="I143" s="223"/>
      <c r="J143" s="224">
        <f>ROUND(I143*H143,2)</f>
        <v>0</v>
      </c>
      <c r="K143" s="225"/>
      <c r="L143" s="43"/>
      <c r="M143" s="226" t="s">
        <v>1</v>
      </c>
      <c r="N143" s="227" t="s">
        <v>37</v>
      </c>
      <c r="O143" s="90"/>
      <c r="P143" s="228">
        <f>O143*H143</f>
        <v>0</v>
      </c>
      <c r="Q143" s="228">
        <v>0</v>
      </c>
      <c r="R143" s="228">
        <f>Q143*H143</f>
        <v>0</v>
      </c>
      <c r="S143" s="228">
        <v>0</v>
      </c>
      <c r="T143" s="229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30" t="s">
        <v>146</v>
      </c>
      <c r="AT143" s="230" t="s">
        <v>142</v>
      </c>
      <c r="AU143" s="230" t="s">
        <v>80</v>
      </c>
      <c r="AY143" s="16" t="s">
        <v>139</v>
      </c>
      <c r="BE143" s="231">
        <f>IF(N143="základní",J143,0)</f>
        <v>0</v>
      </c>
      <c r="BF143" s="231">
        <f>IF(N143="snížená",J143,0)</f>
        <v>0</v>
      </c>
      <c r="BG143" s="231">
        <f>IF(N143="zákl. přenesená",J143,0)</f>
        <v>0</v>
      </c>
      <c r="BH143" s="231">
        <f>IF(N143="sníž. přenesená",J143,0)</f>
        <v>0</v>
      </c>
      <c r="BI143" s="231">
        <f>IF(N143="nulová",J143,0)</f>
        <v>0</v>
      </c>
      <c r="BJ143" s="16" t="s">
        <v>80</v>
      </c>
      <c r="BK143" s="231">
        <f>ROUND(I143*H143,2)</f>
        <v>0</v>
      </c>
      <c r="BL143" s="16" t="s">
        <v>146</v>
      </c>
      <c r="BM143" s="230" t="s">
        <v>8</v>
      </c>
    </row>
    <row r="144" s="12" customFormat="1" ht="25.92" customHeight="1">
      <c r="A144" s="12"/>
      <c r="B144" s="202"/>
      <c r="C144" s="203"/>
      <c r="D144" s="204" t="s">
        <v>71</v>
      </c>
      <c r="E144" s="205" t="s">
        <v>277</v>
      </c>
      <c r="F144" s="205" t="s">
        <v>1252</v>
      </c>
      <c r="G144" s="203"/>
      <c r="H144" s="203"/>
      <c r="I144" s="206"/>
      <c r="J144" s="207">
        <f>BK144</f>
        <v>0</v>
      </c>
      <c r="K144" s="203"/>
      <c r="L144" s="208"/>
      <c r="M144" s="209"/>
      <c r="N144" s="210"/>
      <c r="O144" s="210"/>
      <c r="P144" s="211">
        <f>SUM(P145:P146)</f>
        <v>0</v>
      </c>
      <c r="Q144" s="210"/>
      <c r="R144" s="211">
        <f>SUM(R145:R146)</f>
        <v>0</v>
      </c>
      <c r="S144" s="210"/>
      <c r="T144" s="212">
        <f>SUM(T145:T146)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13" t="s">
        <v>80</v>
      </c>
      <c r="AT144" s="214" t="s">
        <v>71</v>
      </c>
      <c r="AU144" s="214" t="s">
        <v>72</v>
      </c>
      <c r="AY144" s="213" t="s">
        <v>139</v>
      </c>
      <c r="BK144" s="215">
        <f>SUM(BK145:BK146)</f>
        <v>0</v>
      </c>
    </row>
    <row r="145" s="2" customFormat="1" ht="16.5" customHeight="1">
      <c r="A145" s="37"/>
      <c r="B145" s="38"/>
      <c r="C145" s="218" t="s">
        <v>165</v>
      </c>
      <c r="D145" s="218" t="s">
        <v>142</v>
      </c>
      <c r="E145" s="219" t="s">
        <v>1253</v>
      </c>
      <c r="F145" s="220" t="s">
        <v>1254</v>
      </c>
      <c r="G145" s="221" t="s">
        <v>244</v>
      </c>
      <c r="H145" s="222">
        <v>238.273</v>
      </c>
      <c r="I145" s="223"/>
      <c r="J145" s="224">
        <f>ROUND(I145*H145,2)</f>
        <v>0</v>
      </c>
      <c r="K145" s="225"/>
      <c r="L145" s="43"/>
      <c r="M145" s="226" t="s">
        <v>1</v>
      </c>
      <c r="N145" s="227" t="s">
        <v>37</v>
      </c>
      <c r="O145" s="90"/>
      <c r="P145" s="228">
        <f>O145*H145</f>
        <v>0</v>
      </c>
      <c r="Q145" s="228">
        <v>0</v>
      </c>
      <c r="R145" s="228">
        <f>Q145*H145</f>
        <v>0</v>
      </c>
      <c r="S145" s="228">
        <v>0</v>
      </c>
      <c r="T145" s="229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30" t="s">
        <v>146</v>
      </c>
      <c r="AT145" s="230" t="s">
        <v>142</v>
      </c>
      <c r="AU145" s="230" t="s">
        <v>80</v>
      </c>
      <c r="AY145" s="16" t="s">
        <v>139</v>
      </c>
      <c r="BE145" s="231">
        <f>IF(N145="základní",J145,0)</f>
        <v>0</v>
      </c>
      <c r="BF145" s="231">
        <f>IF(N145="snížená",J145,0)</f>
        <v>0</v>
      </c>
      <c r="BG145" s="231">
        <f>IF(N145="zákl. přenesená",J145,0)</f>
        <v>0</v>
      </c>
      <c r="BH145" s="231">
        <f>IF(N145="sníž. přenesená",J145,0)</f>
        <v>0</v>
      </c>
      <c r="BI145" s="231">
        <f>IF(N145="nulová",J145,0)</f>
        <v>0</v>
      </c>
      <c r="BJ145" s="16" t="s">
        <v>80</v>
      </c>
      <c r="BK145" s="231">
        <f>ROUND(I145*H145,2)</f>
        <v>0</v>
      </c>
      <c r="BL145" s="16" t="s">
        <v>146</v>
      </c>
      <c r="BM145" s="230" t="s">
        <v>168</v>
      </c>
    </row>
    <row r="146" s="2" customFormat="1" ht="24.15" customHeight="1">
      <c r="A146" s="37"/>
      <c r="B146" s="38"/>
      <c r="C146" s="218" t="s">
        <v>159</v>
      </c>
      <c r="D146" s="218" t="s">
        <v>142</v>
      </c>
      <c r="E146" s="219" t="s">
        <v>1255</v>
      </c>
      <c r="F146" s="220" t="s">
        <v>1256</v>
      </c>
      <c r="G146" s="221" t="s">
        <v>244</v>
      </c>
      <c r="H146" s="222">
        <v>14.321</v>
      </c>
      <c r="I146" s="223"/>
      <c r="J146" s="224">
        <f>ROUND(I146*H146,2)</f>
        <v>0</v>
      </c>
      <c r="K146" s="225"/>
      <c r="L146" s="43"/>
      <c r="M146" s="226" t="s">
        <v>1</v>
      </c>
      <c r="N146" s="227" t="s">
        <v>37</v>
      </c>
      <c r="O146" s="90"/>
      <c r="P146" s="228">
        <f>O146*H146</f>
        <v>0</v>
      </c>
      <c r="Q146" s="228">
        <v>0</v>
      </c>
      <c r="R146" s="228">
        <f>Q146*H146</f>
        <v>0</v>
      </c>
      <c r="S146" s="228">
        <v>0</v>
      </c>
      <c r="T146" s="229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30" t="s">
        <v>146</v>
      </c>
      <c r="AT146" s="230" t="s">
        <v>142</v>
      </c>
      <c r="AU146" s="230" t="s">
        <v>80</v>
      </c>
      <c r="AY146" s="16" t="s">
        <v>139</v>
      </c>
      <c r="BE146" s="231">
        <f>IF(N146="základní",J146,0)</f>
        <v>0</v>
      </c>
      <c r="BF146" s="231">
        <f>IF(N146="snížená",J146,0)</f>
        <v>0</v>
      </c>
      <c r="BG146" s="231">
        <f>IF(N146="zákl. přenesená",J146,0)</f>
        <v>0</v>
      </c>
      <c r="BH146" s="231">
        <f>IF(N146="sníž. přenesená",J146,0)</f>
        <v>0</v>
      </c>
      <c r="BI146" s="231">
        <f>IF(N146="nulová",J146,0)</f>
        <v>0</v>
      </c>
      <c r="BJ146" s="16" t="s">
        <v>80</v>
      </c>
      <c r="BK146" s="231">
        <f>ROUND(I146*H146,2)</f>
        <v>0</v>
      </c>
      <c r="BL146" s="16" t="s">
        <v>146</v>
      </c>
      <c r="BM146" s="230" t="s">
        <v>171</v>
      </c>
    </row>
    <row r="147" s="12" customFormat="1" ht="25.92" customHeight="1">
      <c r="A147" s="12"/>
      <c r="B147" s="202"/>
      <c r="C147" s="203"/>
      <c r="D147" s="204" t="s">
        <v>71</v>
      </c>
      <c r="E147" s="205" t="s">
        <v>331</v>
      </c>
      <c r="F147" s="205" t="s">
        <v>1257</v>
      </c>
      <c r="G147" s="203"/>
      <c r="H147" s="203"/>
      <c r="I147" s="206"/>
      <c r="J147" s="207">
        <f>BK147</f>
        <v>0</v>
      </c>
      <c r="K147" s="203"/>
      <c r="L147" s="208"/>
      <c r="M147" s="209"/>
      <c r="N147" s="210"/>
      <c r="O147" s="210"/>
      <c r="P147" s="211">
        <f>SUM(P148:P153)</f>
        <v>0</v>
      </c>
      <c r="Q147" s="210"/>
      <c r="R147" s="211">
        <f>SUM(R148:R153)</f>
        <v>0</v>
      </c>
      <c r="S147" s="210"/>
      <c r="T147" s="212">
        <f>SUM(T148:T153)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213" t="s">
        <v>80</v>
      </c>
      <c r="AT147" s="214" t="s">
        <v>71</v>
      </c>
      <c r="AU147" s="214" t="s">
        <v>72</v>
      </c>
      <c r="AY147" s="213" t="s">
        <v>139</v>
      </c>
      <c r="BK147" s="215">
        <f>SUM(BK148:BK153)</f>
        <v>0</v>
      </c>
    </row>
    <row r="148" s="2" customFormat="1" ht="16.5" customHeight="1">
      <c r="A148" s="37"/>
      <c r="B148" s="38"/>
      <c r="C148" s="218" t="s">
        <v>140</v>
      </c>
      <c r="D148" s="218" t="s">
        <v>142</v>
      </c>
      <c r="E148" s="219" t="s">
        <v>1258</v>
      </c>
      <c r="F148" s="220" t="s">
        <v>1259</v>
      </c>
      <c r="G148" s="221" t="s">
        <v>244</v>
      </c>
      <c r="H148" s="222">
        <v>0.64300000000000002</v>
      </c>
      <c r="I148" s="223"/>
      <c r="J148" s="224">
        <f>ROUND(I148*H148,2)</f>
        <v>0</v>
      </c>
      <c r="K148" s="225"/>
      <c r="L148" s="43"/>
      <c r="M148" s="226" t="s">
        <v>1</v>
      </c>
      <c r="N148" s="227" t="s">
        <v>37</v>
      </c>
      <c r="O148" s="90"/>
      <c r="P148" s="228">
        <f>O148*H148</f>
        <v>0</v>
      </c>
      <c r="Q148" s="228">
        <v>0</v>
      </c>
      <c r="R148" s="228">
        <f>Q148*H148</f>
        <v>0</v>
      </c>
      <c r="S148" s="228">
        <v>0</v>
      </c>
      <c r="T148" s="229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30" t="s">
        <v>146</v>
      </c>
      <c r="AT148" s="230" t="s">
        <v>142</v>
      </c>
      <c r="AU148" s="230" t="s">
        <v>80</v>
      </c>
      <c r="AY148" s="16" t="s">
        <v>139</v>
      </c>
      <c r="BE148" s="231">
        <f>IF(N148="základní",J148,0)</f>
        <v>0</v>
      </c>
      <c r="BF148" s="231">
        <f>IF(N148="snížená",J148,0)</f>
        <v>0</v>
      </c>
      <c r="BG148" s="231">
        <f>IF(N148="zákl. přenesená",J148,0)</f>
        <v>0</v>
      </c>
      <c r="BH148" s="231">
        <f>IF(N148="sníž. přenesená",J148,0)</f>
        <v>0</v>
      </c>
      <c r="BI148" s="231">
        <f>IF(N148="nulová",J148,0)</f>
        <v>0</v>
      </c>
      <c r="BJ148" s="16" t="s">
        <v>80</v>
      </c>
      <c r="BK148" s="231">
        <f>ROUND(I148*H148,2)</f>
        <v>0</v>
      </c>
      <c r="BL148" s="16" t="s">
        <v>146</v>
      </c>
      <c r="BM148" s="230" t="s">
        <v>174</v>
      </c>
    </row>
    <row r="149" s="2" customFormat="1" ht="16.5" customHeight="1">
      <c r="A149" s="37"/>
      <c r="B149" s="38"/>
      <c r="C149" s="218" t="s">
        <v>162</v>
      </c>
      <c r="D149" s="218" t="s">
        <v>142</v>
      </c>
      <c r="E149" s="219" t="s">
        <v>1260</v>
      </c>
      <c r="F149" s="220" t="s">
        <v>1261</v>
      </c>
      <c r="G149" s="221" t="s">
        <v>213</v>
      </c>
      <c r="H149" s="222">
        <v>2.2280000000000002</v>
      </c>
      <c r="I149" s="223"/>
      <c r="J149" s="224">
        <f>ROUND(I149*H149,2)</f>
        <v>0</v>
      </c>
      <c r="K149" s="225"/>
      <c r="L149" s="43"/>
      <c r="M149" s="226" t="s">
        <v>1</v>
      </c>
      <c r="N149" s="227" t="s">
        <v>37</v>
      </c>
      <c r="O149" s="90"/>
      <c r="P149" s="228">
        <f>O149*H149</f>
        <v>0</v>
      </c>
      <c r="Q149" s="228">
        <v>0</v>
      </c>
      <c r="R149" s="228">
        <f>Q149*H149</f>
        <v>0</v>
      </c>
      <c r="S149" s="228">
        <v>0</v>
      </c>
      <c r="T149" s="229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30" t="s">
        <v>146</v>
      </c>
      <c r="AT149" s="230" t="s">
        <v>142</v>
      </c>
      <c r="AU149" s="230" t="s">
        <v>80</v>
      </c>
      <c r="AY149" s="16" t="s">
        <v>139</v>
      </c>
      <c r="BE149" s="231">
        <f>IF(N149="základní",J149,0)</f>
        <v>0</v>
      </c>
      <c r="BF149" s="231">
        <f>IF(N149="snížená",J149,0)</f>
        <v>0</v>
      </c>
      <c r="BG149" s="231">
        <f>IF(N149="zákl. přenesená",J149,0)</f>
        <v>0</v>
      </c>
      <c r="BH149" s="231">
        <f>IF(N149="sníž. přenesená",J149,0)</f>
        <v>0</v>
      </c>
      <c r="BI149" s="231">
        <f>IF(N149="nulová",J149,0)</f>
        <v>0</v>
      </c>
      <c r="BJ149" s="16" t="s">
        <v>80</v>
      </c>
      <c r="BK149" s="231">
        <f>ROUND(I149*H149,2)</f>
        <v>0</v>
      </c>
      <c r="BL149" s="16" t="s">
        <v>146</v>
      </c>
      <c r="BM149" s="230" t="s">
        <v>177</v>
      </c>
    </row>
    <row r="150" s="2" customFormat="1" ht="16.5" customHeight="1">
      <c r="A150" s="37"/>
      <c r="B150" s="38"/>
      <c r="C150" s="218" t="s">
        <v>178</v>
      </c>
      <c r="D150" s="218" t="s">
        <v>142</v>
      </c>
      <c r="E150" s="219" t="s">
        <v>1262</v>
      </c>
      <c r="F150" s="220" t="s">
        <v>1263</v>
      </c>
      <c r="G150" s="221" t="s">
        <v>213</v>
      </c>
      <c r="H150" s="222">
        <v>2.2280000000000002</v>
      </c>
      <c r="I150" s="223"/>
      <c r="J150" s="224">
        <f>ROUND(I150*H150,2)</f>
        <v>0</v>
      </c>
      <c r="K150" s="225"/>
      <c r="L150" s="43"/>
      <c r="M150" s="226" t="s">
        <v>1</v>
      </c>
      <c r="N150" s="227" t="s">
        <v>37</v>
      </c>
      <c r="O150" s="90"/>
      <c r="P150" s="228">
        <f>O150*H150</f>
        <v>0</v>
      </c>
      <c r="Q150" s="228">
        <v>0</v>
      </c>
      <c r="R150" s="228">
        <f>Q150*H150</f>
        <v>0</v>
      </c>
      <c r="S150" s="228">
        <v>0</v>
      </c>
      <c r="T150" s="229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30" t="s">
        <v>146</v>
      </c>
      <c r="AT150" s="230" t="s">
        <v>142</v>
      </c>
      <c r="AU150" s="230" t="s">
        <v>80</v>
      </c>
      <c r="AY150" s="16" t="s">
        <v>139</v>
      </c>
      <c r="BE150" s="231">
        <f>IF(N150="základní",J150,0)</f>
        <v>0</v>
      </c>
      <c r="BF150" s="231">
        <f>IF(N150="snížená",J150,0)</f>
        <v>0</v>
      </c>
      <c r="BG150" s="231">
        <f>IF(N150="zákl. přenesená",J150,0)</f>
        <v>0</v>
      </c>
      <c r="BH150" s="231">
        <f>IF(N150="sníž. přenesená",J150,0)</f>
        <v>0</v>
      </c>
      <c r="BI150" s="231">
        <f>IF(N150="nulová",J150,0)</f>
        <v>0</v>
      </c>
      <c r="BJ150" s="16" t="s">
        <v>80</v>
      </c>
      <c r="BK150" s="231">
        <f>ROUND(I150*H150,2)</f>
        <v>0</v>
      </c>
      <c r="BL150" s="16" t="s">
        <v>146</v>
      </c>
      <c r="BM150" s="230" t="s">
        <v>181</v>
      </c>
    </row>
    <row r="151" s="2" customFormat="1" ht="24.15" customHeight="1">
      <c r="A151" s="37"/>
      <c r="B151" s="38"/>
      <c r="C151" s="218" t="s">
        <v>8</v>
      </c>
      <c r="D151" s="218" t="s">
        <v>142</v>
      </c>
      <c r="E151" s="219" t="s">
        <v>1264</v>
      </c>
      <c r="F151" s="220" t="s">
        <v>1265</v>
      </c>
      <c r="G151" s="221" t="s">
        <v>270</v>
      </c>
      <c r="H151" s="222">
        <v>0.031</v>
      </c>
      <c r="I151" s="223"/>
      <c r="J151" s="224">
        <f>ROUND(I151*H151,2)</f>
        <v>0</v>
      </c>
      <c r="K151" s="225"/>
      <c r="L151" s="43"/>
      <c r="M151" s="226" t="s">
        <v>1</v>
      </c>
      <c r="N151" s="227" t="s">
        <v>37</v>
      </c>
      <c r="O151" s="90"/>
      <c r="P151" s="228">
        <f>O151*H151</f>
        <v>0</v>
      </c>
      <c r="Q151" s="228">
        <v>0</v>
      </c>
      <c r="R151" s="228">
        <f>Q151*H151</f>
        <v>0</v>
      </c>
      <c r="S151" s="228">
        <v>0</v>
      </c>
      <c r="T151" s="229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30" t="s">
        <v>146</v>
      </c>
      <c r="AT151" s="230" t="s">
        <v>142</v>
      </c>
      <c r="AU151" s="230" t="s">
        <v>80</v>
      </c>
      <c r="AY151" s="16" t="s">
        <v>139</v>
      </c>
      <c r="BE151" s="231">
        <f>IF(N151="základní",J151,0)</f>
        <v>0</v>
      </c>
      <c r="BF151" s="231">
        <f>IF(N151="snížená",J151,0)</f>
        <v>0</v>
      </c>
      <c r="BG151" s="231">
        <f>IF(N151="zákl. přenesená",J151,0)</f>
        <v>0</v>
      </c>
      <c r="BH151" s="231">
        <f>IF(N151="sníž. přenesená",J151,0)</f>
        <v>0</v>
      </c>
      <c r="BI151" s="231">
        <f>IF(N151="nulová",J151,0)</f>
        <v>0</v>
      </c>
      <c r="BJ151" s="16" t="s">
        <v>80</v>
      </c>
      <c r="BK151" s="231">
        <f>ROUND(I151*H151,2)</f>
        <v>0</v>
      </c>
      <c r="BL151" s="16" t="s">
        <v>146</v>
      </c>
      <c r="BM151" s="230" t="s">
        <v>184</v>
      </c>
    </row>
    <row r="152" s="2" customFormat="1" ht="24.15" customHeight="1">
      <c r="A152" s="37"/>
      <c r="B152" s="38"/>
      <c r="C152" s="218" t="s">
        <v>185</v>
      </c>
      <c r="D152" s="218" t="s">
        <v>142</v>
      </c>
      <c r="E152" s="219" t="s">
        <v>1266</v>
      </c>
      <c r="F152" s="220" t="s">
        <v>1267</v>
      </c>
      <c r="G152" s="221" t="s">
        <v>213</v>
      </c>
      <c r="H152" s="222">
        <v>0</v>
      </c>
      <c r="I152" s="223"/>
      <c r="J152" s="224">
        <f>ROUND(I152*H152,2)</f>
        <v>0</v>
      </c>
      <c r="K152" s="225"/>
      <c r="L152" s="43"/>
      <c r="M152" s="226" t="s">
        <v>1</v>
      </c>
      <c r="N152" s="227" t="s">
        <v>37</v>
      </c>
      <c r="O152" s="90"/>
      <c r="P152" s="228">
        <f>O152*H152</f>
        <v>0</v>
      </c>
      <c r="Q152" s="228">
        <v>0</v>
      </c>
      <c r="R152" s="228">
        <f>Q152*H152</f>
        <v>0</v>
      </c>
      <c r="S152" s="228">
        <v>0</v>
      </c>
      <c r="T152" s="229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30" t="s">
        <v>146</v>
      </c>
      <c r="AT152" s="230" t="s">
        <v>142</v>
      </c>
      <c r="AU152" s="230" t="s">
        <v>80</v>
      </c>
      <c r="AY152" s="16" t="s">
        <v>139</v>
      </c>
      <c r="BE152" s="231">
        <f>IF(N152="základní",J152,0)</f>
        <v>0</v>
      </c>
      <c r="BF152" s="231">
        <f>IF(N152="snížená",J152,0)</f>
        <v>0</v>
      </c>
      <c r="BG152" s="231">
        <f>IF(N152="zákl. přenesená",J152,0)</f>
        <v>0</v>
      </c>
      <c r="BH152" s="231">
        <f>IF(N152="sníž. přenesená",J152,0)</f>
        <v>0</v>
      </c>
      <c r="BI152" s="231">
        <f>IF(N152="nulová",J152,0)</f>
        <v>0</v>
      </c>
      <c r="BJ152" s="16" t="s">
        <v>80</v>
      </c>
      <c r="BK152" s="231">
        <f>ROUND(I152*H152,2)</f>
        <v>0</v>
      </c>
      <c r="BL152" s="16" t="s">
        <v>146</v>
      </c>
      <c r="BM152" s="230" t="s">
        <v>188</v>
      </c>
    </row>
    <row r="153" s="2" customFormat="1" ht="24.15" customHeight="1">
      <c r="A153" s="37"/>
      <c r="B153" s="38"/>
      <c r="C153" s="218" t="s">
        <v>168</v>
      </c>
      <c r="D153" s="218" t="s">
        <v>142</v>
      </c>
      <c r="E153" s="219" t="s">
        <v>1268</v>
      </c>
      <c r="F153" s="220" t="s">
        <v>1269</v>
      </c>
      <c r="G153" s="221" t="s">
        <v>270</v>
      </c>
      <c r="H153" s="222">
        <v>0.14799999999999999</v>
      </c>
      <c r="I153" s="223"/>
      <c r="J153" s="224">
        <f>ROUND(I153*H153,2)</f>
        <v>0</v>
      </c>
      <c r="K153" s="225"/>
      <c r="L153" s="43"/>
      <c r="M153" s="226" t="s">
        <v>1</v>
      </c>
      <c r="N153" s="227" t="s">
        <v>37</v>
      </c>
      <c r="O153" s="90"/>
      <c r="P153" s="228">
        <f>O153*H153</f>
        <v>0</v>
      </c>
      <c r="Q153" s="228">
        <v>0</v>
      </c>
      <c r="R153" s="228">
        <f>Q153*H153</f>
        <v>0</v>
      </c>
      <c r="S153" s="228">
        <v>0</v>
      </c>
      <c r="T153" s="229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30" t="s">
        <v>146</v>
      </c>
      <c r="AT153" s="230" t="s">
        <v>142</v>
      </c>
      <c r="AU153" s="230" t="s">
        <v>80</v>
      </c>
      <c r="AY153" s="16" t="s">
        <v>139</v>
      </c>
      <c r="BE153" s="231">
        <f>IF(N153="základní",J153,0)</f>
        <v>0</v>
      </c>
      <c r="BF153" s="231">
        <f>IF(N153="snížená",J153,0)</f>
        <v>0</v>
      </c>
      <c r="BG153" s="231">
        <f>IF(N153="zákl. přenesená",J153,0)</f>
        <v>0</v>
      </c>
      <c r="BH153" s="231">
        <f>IF(N153="sníž. přenesená",J153,0)</f>
        <v>0</v>
      </c>
      <c r="BI153" s="231">
        <f>IF(N153="nulová",J153,0)</f>
        <v>0</v>
      </c>
      <c r="BJ153" s="16" t="s">
        <v>80</v>
      </c>
      <c r="BK153" s="231">
        <f>ROUND(I153*H153,2)</f>
        <v>0</v>
      </c>
      <c r="BL153" s="16" t="s">
        <v>146</v>
      </c>
      <c r="BM153" s="230" t="s">
        <v>192</v>
      </c>
    </row>
    <row r="154" s="12" customFormat="1" ht="25.92" customHeight="1">
      <c r="A154" s="12"/>
      <c r="B154" s="202"/>
      <c r="C154" s="203"/>
      <c r="D154" s="204" t="s">
        <v>71</v>
      </c>
      <c r="E154" s="205" t="s">
        <v>396</v>
      </c>
      <c r="F154" s="205" t="s">
        <v>1270</v>
      </c>
      <c r="G154" s="203"/>
      <c r="H154" s="203"/>
      <c r="I154" s="206"/>
      <c r="J154" s="207">
        <f>BK154</f>
        <v>0</v>
      </c>
      <c r="K154" s="203"/>
      <c r="L154" s="208"/>
      <c r="M154" s="209"/>
      <c r="N154" s="210"/>
      <c r="O154" s="210"/>
      <c r="P154" s="211">
        <f>SUM(P155:P156)</f>
        <v>0</v>
      </c>
      <c r="Q154" s="210"/>
      <c r="R154" s="211">
        <f>SUM(R155:R156)</f>
        <v>0</v>
      </c>
      <c r="S154" s="210"/>
      <c r="T154" s="212">
        <f>SUM(T155:T156)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213" t="s">
        <v>80</v>
      </c>
      <c r="AT154" s="214" t="s">
        <v>71</v>
      </c>
      <c r="AU154" s="214" t="s">
        <v>72</v>
      </c>
      <c r="AY154" s="213" t="s">
        <v>139</v>
      </c>
      <c r="BK154" s="215">
        <f>SUM(BK155:BK156)</f>
        <v>0</v>
      </c>
    </row>
    <row r="155" s="2" customFormat="1" ht="21.75" customHeight="1">
      <c r="A155" s="37"/>
      <c r="B155" s="38"/>
      <c r="C155" s="218" t="s">
        <v>193</v>
      </c>
      <c r="D155" s="218" t="s">
        <v>142</v>
      </c>
      <c r="E155" s="219" t="s">
        <v>1271</v>
      </c>
      <c r="F155" s="220" t="s">
        <v>1272</v>
      </c>
      <c r="G155" s="221" t="s">
        <v>149</v>
      </c>
      <c r="H155" s="222">
        <v>1</v>
      </c>
      <c r="I155" s="223"/>
      <c r="J155" s="224">
        <f>ROUND(I155*H155,2)</f>
        <v>0</v>
      </c>
      <c r="K155" s="225"/>
      <c r="L155" s="43"/>
      <c r="M155" s="226" t="s">
        <v>1</v>
      </c>
      <c r="N155" s="227" t="s">
        <v>37</v>
      </c>
      <c r="O155" s="90"/>
      <c r="P155" s="228">
        <f>O155*H155</f>
        <v>0</v>
      </c>
      <c r="Q155" s="228">
        <v>0</v>
      </c>
      <c r="R155" s="228">
        <f>Q155*H155</f>
        <v>0</v>
      </c>
      <c r="S155" s="228">
        <v>0</v>
      </c>
      <c r="T155" s="229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30" t="s">
        <v>146</v>
      </c>
      <c r="AT155" s="230" t="s">
        <v>142</v>
      </c>
      <c r="AU155" s="230" t="s">
        <v>80</v>
      </c>
      <c r="AY155" s="16" t="s">
        <v>139</v>
      </c>
      <c r="BE155" s="231">
        <f>IF(N155="základní",J155,0)</f>
        <v>0</v>
      </c>
      <c r="BF155" s="231">
        <f>IF(N155="snížená",J155,0)</f>
        <v>0</v>
      </c>
      <c r="BG155" s="231">
        <f>IF(N155="zákl. přenesená",J155,0)</f>
        <v>0</v>
      </c>
      <c r="BH155" s="231">
        <f>IF(N155="sníž. přenesená",J155,0)</f>
        <v>0</v>
      </c>
      <c r="BI155" s="231">
        <f>IF(N155="nulová",J155,0)</f>
        <v>0</v>
      </c>
      <c r="BJ155" s="16" t="s">
        <v>80</v>
      </c>
      <c r="BK155" s="231">
        <f>ROUND(I155*H155,2)</f>
        <v>0</v>
      </c>
      <c r="BL155" s="16" t="s">
        <v>146</v>
      </c>
      <c r="BM155" s="230" t="s">
        <v>196</v>
      </c>
    </row>
    <row r="156" s="2" customFormat="1" ht="33" customHeight="1">
      <c r="A156" s="37"/>
      <c r="B156" s="38"/>
      <c r="C156" s="218" t="s">
        <v>171</v>
      </c>
      <c r="D156" s="218" t="s">
        <v>142</v>
      </c>
      <c r="E156" s="219" t="s">
        <v>1273</v>
      </c>
      <c r="F156" s="220" t="s">
        <v>1274</v>
      </c>
      <c r="G156" s="221" t="s">
        <v>149</v>
      </c>
      <c r="H156" s="222">
        <v>1</v>
      </c>
      <c r="I156" s="223"/>
      <c r="J156" s="224">
        <f>ROUND(I156*H156,2)</f>
        <v>0</v>
      </c>
      <c r="K156" s="225"/>
      <c r="L156" s="43"/>
      <c r="M156" s="226" t="s">
        <v>1</v>
      </c>
      <c r="N156" s="227" t="s">
        <v>37</v>
      </c>
      <c r="O156" s="90"/>
      <c r="P156" s="228">
        <f>O156*H156</f>
        <v>0</v>
      </c>
      <c r="Q156" s="228">
        <v>0</v>
      </c>
      <c r="R156" s="228">
        <f>Q156*H156</f>
        <v>0</v>
      </c>
      <c r="S156" s="228">
        <v>0</v>
      </c>
      <c r="T156" s="229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30" t="s">
        <v>146</v>
      </c>
      <c r="AT156" s="230" t="s">
        <v>142</v>
      </c>
      <c r="AU156" s="230" t="s">
        <v>80</v>
      </c>
      <c r="AY156" s="16" t="s">
        <v>139</v>
      </c>
      <c r="BE156" s="231">
        <f>IF(N156="základní",J156,0)</f>
        <v>0</v>
      </c>
      <c r="BF156" s="231">
        <f>IF(N156="snížená",J156,0)</f>
        <v>0</v>
      </c>
      <c r="BG156" s="231">
        <f>IF(N156="zákl. přenesená",J156,0)</f>
        <v>0</v>
      </c>
      <c r="BH156" s="231">
        <f>IF(N156="sníž. přenesená",J156,0)</f>
        <v>0</v>
      </c>
      <c r="BI156" s="231">
        <f>IF(N156="nulová",J156,0)</f>
        <v>0</v>
      </c>
      <c r="BJ156" s="16" t="s">
        <v>80</v>
      </c>
      <c r="BK156" s="231">
        <f>ROUND(I156*H156,2)</f>
        <v>0</v>
      </c>
      <c r="BL156" s="16" t="s">
        <v>146</v>
      </c>
      <c r="BM156" s="230" t="s">
        <v>276</v>
      </c>
    </row>
    <row r="157" s="12" customFormat="1" ht="25.92" customHeight="1">
      <c r="A157" s="12"/>
      <c r="B157" s="202"/>
      <c r="C157" s="203"/>
      <c r="D157" s="204" t="s">
        <v>71</v>
      </c>
      <c r="E157" s="205" t="s">
        <v>411</v>
      </c>
      <c r="F157" s="205" t="s">
        <v>1275</v>
      </c>
      <c r="G157" s="203"/>
      <c r="H157" s="203"/>
      <c r="I157" s="206"/>
      <c r="J157" s="207">
        <f>BK157</f>
        <v>0</v>
      </c>
      <c r="K157" s="203"/>
      <c r="L157" s="208"/>
      <c r="M157" s="209"/>
      <c r="N157" s="210"/>
      <c r="O157" s="210"/>
      <c r="P157" s="211">
        <f>P158</f>
        <v>0</v>
      </c>
      <c r="Q157" s="210"/>
      <c r="R157" s="211">
        <f>R158</f>
        <v>0</v>
      </c>
      <c r="S157" s="210"/>
      <c r="T157" s="212">
        <f>T158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213" t="s">
        <v>80</v>
      </c>
      <c r="AT157" s="214" t="s">
        <v>71</v>
      </c>
      <c r="AU157" s="214" t="s">
        <v>72</v>
      </c>
      <c r="AY157" s="213" t="s">
        <v>139</v>
      </c>
      <c r="BK157" s="215">
        <f>BK158</f>
        <v>0</v>
      </c>
    </row>
    <row r="158" s="2" customFormat="1" ht="16.5" customHeight="1">
      <c r="A158" s="37"/>
      <c r="B158" s="38"/>
      <c r="C158" s="218" t="s">
        <v>277</v>
      </c>
      <c r="D158" s="218" t="s">
        <v>142</v>
      </c>
      <c r="E158" s="219" t="s">
        <v>1276</v>
      </c>
      <c r="F158" s="220" t="s">
        <v>1277</v>
      </c>
      <c r="G158" s="221" t="s">
        <v>244</v>
      </c>
      <c r="H158" s="222">
        <v>1.1790000000000001</v>
      </c>
      <c r="I158" s="223"/>
      <c r="J158" s="224">
        <f>ROUND(I158*H158,2)</f>
        <v>0</v>
      </c>
      <c r="K158" s="225"/>
      <c r="L158" s="43"/>
      <c r="M158" s="226" t="s">
        <v>1</v>
      </c>
      <c r="N158" s="227" t="s">
        <v>37</v>
      </c>
      <c r="O158" s="90"/>
      <c r="P158" s="228">
        <f>O158*H158</f>
        <v>0</v>
      </c>
      <c r="Q158" s="228">
        <v>0</v>
      </c>
      <c r="R158" s="228">
        <f>Q158*H158</f>
        <v>0</v>
      </c>
      <c r="S158" s="228">
        <v>0</v>
      </c>
      <c r="T158" s="229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30" t="s">
        <v>146</v>
      </c>
      <c r="AT158" s="230" t="s">
        <v>142</v>
      </c>
      <c r="AU158" s="230" t="s">
        <v>80</v>
      </c>
      <c r="AY158" s="16" t="s">
        <v>139</v>
      </c>
      <c r="BE158" s="231">
        <f>IF(N158="základní",J158,0)</f>
        <v>0</v>
      </c>
      <c r="BF158" s="231">
        <f>IF(N158="snížená",J158,0)</f>
        <v>0</v>
      </c>
      <c r="BG158" s="231">
        <f>IF(N158="zákl. přenesená",J158,0)</f>
        <v>0</v>
      </c>
      <c r="BH158" s="231">
        <f>IF(N158="sníž. přenesená",J158,0)</f>
        <v>0</v>
      </c>
      <c r="BI158" s="231">
        <f>IF(N158="nulová",J158,0)</f>
        <v>0</v>
      </c>
      <c r="BJ158" s="16" t="s">
        <v>80</v>
      </c>
      <c r="BK158" s="231">
        <f>ROUND(I158*H158,2)</f>
        <v>0</v>
      </c>
      <c r="BL158" s="16" t="s">
        <v>146</v>
      </c>
      <c r="BM158" s="230" t="s">
        <v>281</v>
      </c>
    </row>
    <row r="159" s="12" customFormat="1" ht="25.92" customHeight="1">
      <c r="A159" s="12"/>
      <c r="B159" s="202"/>
      <c r="C159" s="203"/>
      <c r="D159" s="204" t="s">
        <v>71</v>
      </c>
      <c r="E159" s="205" t="s">
        <v>344</v>
      </c>
      <c r="F159" s="205" t="s">
        <v>1278</v>
      </c>
      <c r="G159" s="203"/>
      <c r="H159" s="203"/>
      <c r="I159" s="206"/>
      <c r="J159" s="207">
        <f>BK159</f>
        <v>0</v>
      </c>
      <c r="K159" s="203"/>
      <c r="L159" s="208"/>
      <c r="M159" s="209"/>
      <c r="N159" s="210"/>
      <c r="O159" s="210"/>
      <c r="P159" s="211">
        <f>P160</f>
        <v>0</v>
      </c>
      <c r="Q159" s="210"/>
      <c r="R159" s="211">
        <f>R160</f>
        <v>0</v>
      </c>
      <c r="S159" s="210"/>
      <c r="T159" s="212">
        <f>T160</f>
        <v>0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213" t="s">
        <v>80</v>
      </c>
      <c r="AT159" s="214" t="s">
        <v>71</v>
      </c>
      <c r="AU159" s="214" t="s">
        <v>72</v>
      </c>
      <c r="AY159" s="213" t="s">
        <v>139</v>
      </c>
      <c r="BK159" s="215">
        <f>BK160</f>
        <v>0</v>
      </c>
    </row>
    <row r="160" s="2" customFormat="1" ht="24.15" customHeight="1">
      <c r="A160" s="37"/>
      <c r="B160" s="38"/>
      <c r="C160" s="218" t="s">
        <v>174</v>
      </c>
      <c r="D160" s="218" t="s">
        <v>142</v>
      </c>
      <c r="E160" s="219" t="s">
        <v>1279</v>
      </c>
      <c r="F160" s="220" t="s">
        <v>1280</v>
      </c>
      <c r="G160" s="221" t="s">
        <v>213</v>
      </c>
      <c r="H160" s="222">
        <v>213.30000000000001</v>
      </c>
      <c r="I160" s="223"/>
      <c r="J160" s="224">
        <f>ROUND(I160*H160,2)</f>
        <v>0</v>
      </c>
      <c r="K160" s="225"/>
      <c r="L160" s="43"/>
      <c r="M160" s="226" t="s">
        <v>1</v>
      </c>
      <c r="N160" s="227" t="s">
        <v>37</v>
      </c>
      <c r="O160" s="90"/>
      <c r="P160" s="228">
        <f>O160*H160</f>
        <v>0</v>
      </c>
      <c r="Q160" s="228">
        <v>0</v>
      </c>
      <c r="R160" s="228">
        <f>Q160*H160</f>
        <v>0</v>
      </c>
      <c r="S160" s="228">
        <v>0</v>
      </c>
      <c r="T160" s="229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30" t="s">
        <v>146</v>
      </c>
      <c r="AT160" s="230" t="s">
        <v>142</v>
      </c>
      <c r="AU160" s="230" t="s">
        <v>80</v>
      </c>
      <c r="AY160" s="16" t="s">
        <v>139</v>
      </c>
      <c r="BE160" s="231">
        <f>IF(N160="základní",J160,0)</f>
        <v>0</v>
      </c>
      <c r="BF160" s="231">
        <f>IF(N160="snížená",J160,0)</f>
        <v>0</v>
      </c>
      <c r="BG160" s="231">
        <f>IF(N160="zákl. přenesená",J160,0)</f>
        <v>0</v>
      </c>
      <c r="BH160" s="231">
        <f>IF(N160="sníž. přenesená",J160,0)</f>
        <v>0</v>
      </c>
      <c r="BI160" s="231">
        <f>IF(N160="nulová",J160,0)</f>
        <v>0</v>
      </c>
      <c r="BJ160" s="16" t="s">
        <v>80</v>
      </c>
      <c r="BK160" s="231">
        <f>ROUND(I160*H160,2)</f>
        <v>0</v>
      </c>
      <c r="BL160" s="16" t="s">
        <v>146</v>
      </c>
      <c r="BM160" s="230" t="s">
        <v>285</v>
      </c>
    </row>
    <row r="161" s="12" customFormat="1" ht="25.92" customHeight="1">
      <c r="A161" s="12"/>
      <c r="B161" s="202"/>
      <c r="C161" s="203"/>
      <c r="D161" s="204" t="s">
        <v>71</v>
      </c>
      <c r="E161" s="205" t="s">
        <v>581</v>
      </c>
      <c r="F161" s="205" t="s">
        <v>1281</v>
      </c>
      <c r="G161" s="203"/>
      <c r="H161" s="203"/>
      <c r="I161" s="206"/>
      <c r="J161" s="207">
        <f>BK161</f>
        <v>0</v>
      </c>
      <c r="K161" s="203"/>
      <c r="L161" s="208"/>
      <c r="M161" s="209"/>
      <c r="N161" s="210"/>
      <c r="O161" s="210"/>
      <c r="P161" s="211">
        <f>SUM(P162:P169)</f>
        <v>0</v>
      </c>
      <c r="Q161" s="210"/>
      <c r="R161" s="211">
        <f>SUM(R162:R169)</f>
        <v>0</v>
      </c>
      <c r="S161" s="210"/>
      <c r="T161" s="212">
        <f>SUM(T162:T169)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13" t="s">
        <v>80</v>
      </c>
      <c r="AT161" s="214" t="s">
        <v>71</v>
      </c>
      <c r="AU161" s="214" t="s">
        <v>72</v>
      </c>
      <c r="AY161" s="213" t="s">
        <v>139</v>
      </c>
      <c r="BK161" s="215">
        <f>SUM(BK162:BK169)</f>
        <v>0</v>
      </c>
    </row>
    <row r="162" s="2" customFormat="1" ht="24.15" customHeight="1">
      <c r="A162" s="37"/>
      <c r="B162" s="38"/>
      <c r="C162" s="218" t="s">
        <v>288</v>
      </c>
      <c r="D162" s="218" t="s">
        <v>142</v>
      </c>
      <c r="E162" s="219" t="s">
        <v>1282</v>
      </c>
      <c r="F162" s="220" t="s">
        <v>1283</v>
      </c>
      <c r="G162" s="221" t="s">
        <v>149</v>
      </c>
      <c r="H162" s="222">
        <v>3</v>
      </c>
      <c r="I162" s="223"/>
      <c r="J162" s="224">
        <f>ROUND(I162*H162,2)</f>
        <v>0</v>
      </c>
      <c r="K162" s="225"/>
      <c r="L162" s="43"/>
      <c r="M162" s="226" t="s">
        <v>1</v>
      </c>
      <c r="N162" s="227" t="s">
        <v>37</v>
      </c>
      <c r="O162" s="90"/>
      <c r="P162" s="228">
        <f>O162*H162</f>
        <v>0</v>
      </c>
      <c r="Q162" s="228">
        <v>0</v>
      </c>
      <c r="R162" s="228">
        <f>Q162*H162</f>
        <v>0</v>
      </c>
      <c r="S162" s="228">
        <v>0</v>
      </c>
      <c r="T162" s="229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30" t="s">
        <v>146</v>
      </c>
      <c r="AT162" s="230" t="s">
        <v>142</v>
      </c>
      <c r="AU162" s="230" t="s">
        <v>80</v>
      </c>
      <c r="AY162" s="16" t="s">
        <v>139</v>
      </c>
      <c r="BE162" s="231">
        <f>IF(N162="základní",J162,0)</f>
        <v>0</v>
      </c>
      <c r="BF162" s="231">
        <f>IF(N162="snížená",J162,0)</f>
        <v>0</v>
      </c>
      <c r="BG162" s="231">
        <f>IF(N162="zákl. přenesená",J162,0)</f>
        <v>0</v>
      </c>
      <c r="BH162" s="231">
        <f>IF(N162="sníž. přenesená",J162,0)</f>
        <v>0</v>
      </c>
      <c r="BI162" s="231">
        <f>IF(N162="nulová",J162,0)</f>
        <v>0</v>
      </c>
      <c r="BJ162" s="16" t="s">
        <v>80</v>
      </c>
      <c r="BK162" s="231">
        <f>ROUND(I162*H162,2)</f>
        <v>0</v>
      </c>
      <c r="BL162" s="16" t="s">
        <v>146</v>
      </c>
      <c r="BM162" s="230" t="s">
        <v>291</v>
      </c>
    </row>
    <row r="163" s="2" customFormat="1" ht="21.75" customHeight="1">
      <c r="A163" s="37"/>
      <c r="B163" s="38"/>
      <c r="C163" s="218" t="s">
        <v>177</v>
      </c>
      <c r="D163" s="218" t="s">
        <v>142</v>
      </c>
      <c r="E163" s="219" t="s">
        <v>1284</v>
      </c>
      <c r="F163" s="220" t="s">
        <v>1285</v>
      </c>
      <c r="G163" s="221" t="s">
        <v>149</v>
      </c>
      <c r="H163" s="222">
        <v>2</v>
      </c>
      <c r="I163" s="223"/>
      <c r="J163" s="224">
        <f>ROUND(I163*H163,2)</f>
        <v>0</v>
      </c>
      <c r="K163" s="225"/>
      <c r="L163" s="43"/>
      <c r="M163" s="226" t="s">
        <v>1</v>
      </c>
      <c r="N163" s="227" t="s">
        <v>37</v>
      </c>
      <c r="O163" s="90"/>
      <c r="P163" s="228">
        <f>O163*H163</f>
        <v>0</v>
      </c>
      <c r="Q163" s="228">
        <v>0</v>
      </c>
      <c r="R163" s="228">
        <f>Q163*H163</f>
        <v>0</v>
      </c>
      <c r="S163" s="228">
        <v>0</v>
      </c>
      <c r="T163" s="229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30" t="s">
        <v>146</v>
      </c>
      <c r="AT163" s="230" t="s">
        <v>142</v>
      </c>
      <c r="AU163" s="230" t="s">
        <v>80</v>
      </c>
      <c r="AY163" s="16" t="s">
        <v>139</v>
      </c>
      <c r="BE163" s="231">
        <f>IF(N163="základní",J163,0)</f>
        <v>0</v>
      </c>
      <c r="BF163" s="231">
        <f>IF(N163="snížená",J163,0)</f>
        <v>0</v>
      </c>
      <c r="BG163" s="231">
        <f>IF(N163="zákl. přenesená",J163,0)</f>
        <v>0</v>
      </c>
      <c r="BH163" s="231">
        <f>IF(N163="sníž. přenesená",J163,0)</f>
        <v>0</v>
      </c>
      <c r="BI163" s="231">
        <f>IF(N163="nulová",J163,0)</f>
        <v>0</v>
      </c>
      <c r="BJ163" s="16" t="s">
        <v>80</v>
      </c>
      <c r="BK163" s="231">
        <f>ROUND(I163*H163,2)</f>
        <v>0</v>
      </c>
      <c r="BL163" s="16" t="s">
        <v>146</v>
      </c>
      <c r="BM163" s="230" t="s">
        <v>305</v>
      </c>
    </row>
    <row r="164" s="2" customFormat="1" ht="33" customHeight="1">
      <c r="A164" s="37"/>
      <c r="B164" s="38"/>
      <c r="C164" s="218" t="s">
        <v>7</v>
      </c>
      <c r="D164" s="218" t="s">
        <v>142</v>
      </c>
      <c r="E164" s="219" t="s">
        <v>1286</v>
      </c>
      <c r="F164" s="220" t="s">
        <v>1287</v>
      </c>
      <c r="G164" s="221" t="s">
        <v>149</v>
      </c>
      <c r="H164" s="222">
        <v>1</v>
      </c>
      <c r="I164" s="223"/>
      <c r="J164" s="224">
        <f>ROUND(I164*H164,2)</f>
        <v>0</v>
      </c>
      <c r="K164" s="225"/>
      <c r="L164" s="43"/>
      <c r="M164" s="226" t="s">
        <v>1</v>
      </c>
      <c r="N164" s="227" t="s">
        <v>37</v>
      </c>
      <c r="O164" s="90"/>
      <c r="P164" s="228">
        <f>O164*H164</f>
        <v>0</v>
      </c>
      <c r="Q164" s="228">
        <v>0</v>
      </c>
      <c r="R164" s="228">
        <f>Q164*H164</f>
        <v>0</v>
      </c>
      <c r="S164" s="228">
        <v>0</v>
      </c>
      <c r="T164" s="229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30" t="s">
        <v>146</v>
      </c>
      <c r="AT164" s="230" t="s">
        <v>142</v>
      </c>
      <c r="AU164" s="230" t="s">
        <v>80</v>
      </c>
      <c r="AY164" s="16" t="s">
        <v>139</v>
      </c>
      <c r="BE164" s="231">
        <f>IF(N164="základní",J164,0)</f>
        <v>0</v>
      </c>
      <c r="BF164" s="231">
        <f>IF(N164="snížená",J164,0)</f>
        <v>0</v>
      </c>
      <c r="BG164" s="231">
        <f>IF(N164="zákl. přenesená",J164,0)</f>
        <v>0</v>
      </c>
      <c r="BH164" s="231">
        <f>IF(N164="sníž. přenesená",J164,0)</f>
        <v>0</v>
      </c>
      <c r="BI164" s="231">
        <f>IF(N164="nulová",J164,0)</f>
        <v>0</v>
      </c>
      <c r="BJ164" s="16" t="s">
        <v>80</v>
      </c>
      <c r="BK164" s="231">
        <f>ROUND(I164*H164,2)</f>
        <v>0</v>
      </c>
      <c r="BL164" s="16" t="s">
        <v>146</v>
      </c>
      <c r="BM164" s="230" t="s">
        <v>309</v>
      </c>
    </row>
    <row r="165" s="2" customFormat="1" ht="21.75" customHeight="1">
      <c r="A165" s="37"/>
      <c r="B165" s="38"/>
      <c r="C165" s="218" t="s">
        <v>181</v>
      </c>
      <c r="D165" s="218" t="s">
        <v>142</v>
      </c>
      <c r="E165" s="219" t="s">
        <v>1288</v>
      </c>
      <c r="F165" s="220" t="s">
        <v>1289</v>
      </c>
      <c r="G165" s="221" t="s">
        <v>149</v>
      </c>
      <c r="H165" s="222">
        <v>1</v>
      </c>
      <c r="I165" s="223"/>
      <c r="J165" s="224">
        <f>ROUND(I165*H165,2)</f>
        <v>0</v>
      </c>
      <c r="K165" s="225"/>
      <c r="L165" s="43"/>
      <c r="M165" s="226" t="s">
        <v>1</v>
      </c>
      <c r="N165" s="227" t="s">
        <v>37</v>
      </c>
      <c r="O165" s="90"/>
      <c r="P165" s="228">
        <f>O165*H165</f>
        <v>0</v>
      </c>
      <c r="Q165" s="228">
        <v>0</v>
      </c>
      <c r="R165" s="228">
        <f>Q165*H165</f>
        <v>0</v>
      </c>
      <c r="S165" s="228">
        <v>0</v>
      </c>
      <c r="T165" s="229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30" t="s">
        <v>146</v>
      </c>
      <c r="AT165" s="230" t="s">
        <v>142</v>
      </c>
      <c r="AU165" s="230" t="s">
        <v>80</v>
      </c>
      <c r="AY165" s="16" t="s">
        <v>139</v>
      </c>
      <c r="BE165" s="231">
        <f>IF(N165="základní",J165,0)</f>
        <v>0</v>
      </c>
      <c r="BF165" s="231">
        <f>IF(N165="snížená",J165,0)</f>
        <v>0</v>
      </c>
      <c r="BG165" s="231">
        <f>IF(N165="zákl. přenesená",J165,0)</f>
        <v>0</v>
      </c>
      <c r="BH165" s="231">
        <f>IF(N165="sníž. přenesená",J165,0)</f>
        <v>0</v>
      </c>
      <c r="BI165" s="231">
        <f>IF(N165="nulová",J165,0)</f>
        <v>0</v>
      </c>
      <c r="BJ165" s="16" t="s">
        <v>80</v>
      </c>
      <c r="BK165" s="231">
        <f>ROUND(I165*H165,2)</f>
        <v>0</v>
      </c>
      <c r="BL165" s="16" t="s">
        <v>146</v>
      </c>
      <c r="BM165" s="230" t="s">
        <v>312</v>
      </c>
    </row>
    <row r="166" s="2" customFormat="1" ht="24.15" customHeight="1">
      <c r="A166" s="37"/>
      <c r="B166" s="38"/>
      <c r="C166" s="218" t="s">
        <v>314</v>
      </c>
      <c r="D166" s="218" t="s">
        <v>142</v>
      </c>
      <c r="E166" s="219" t="s">
        <v>1290</v>
      </c>
      <c r="F166" s="220" t="s">
        <v>1291</v>
      </c>
      <c r="G166" s="221" t="s">
        <v>149</v>
      </c>
      <c r="H166" s="222">
        <v>2</v>
      </c>
      <c r="I166" s="223"/>
      <c r="J166" s="224">
        <f>ROUND(I166*H166,2)</f>
        <v>0</v>
      </c>
      <c r="K166" s="225"/>
      <c r="L166" s="43"/>
      <c r="M166" s="226" t="s">
        <v>1</v>
      </c>
      <c r="N166" s="227" t="s">
        <v>37</v>
      </c>
      <c r="O166" s="90"/>
      <c r="P166" s="228">
        <f>O166*H166</f>
        <v>0</v>
      </c>
      <c r="Q166" s="228">
        <v>0</v>
      </c>
      <c r="R166" s="228">
        <f>Q166*H166</f>
        <v>0</v>
      </c>
      <c r="S166" s="228">
        <v>0</v>
      </c>
      <c r="T166" s="229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30" t="s">
        <v>146</v>
      </c>
      <c r="AT166" s="230" t="s">
        <v>142</v>
      </c>
      <c r="AU166" s="230" t="s">
        <v>80</v>
      </c>
      <c r="AY166" s="16" t="s">
        <v>139</v>
      </c>
      <c r="BE166" s="231">
        <f>IF(N166="základní",J166,0)</f>
        <v>0</v>
      </c>
      <c r="BF166" s="231">
        <f>IF(N166="snížená",J166,0)</f>
        <v>0</v>
      </c>
      <c r="BG166" s="231">
        <f>IF(N166="zákl. přenesená",J166,0)</f>
        <v>0</v>
      </c>
      <c r="BH166" s="231">
        <f>IF(N166="sníž. přenesená",J166,0)</f>
        <v>0</v>
      </c>
      <c r="BI166" s="231">
        <f>IF(N166="nulová",J166,0)</f>
        <v>0</v>
      </c>
      <c r="BJ166" s="16" t="s">
        <v>80</v>
      </c>
      <c r="BK166" s="231">
        <f>ROUND(I166*H166,2)</f>
        <v>0</v>
      </c>
      <c r="BL166" s="16" t="s">
        <v>146</v>
      </c>
      <c r="BM166" s="230" t="s">
        <v>317</v>
      </c>
    </row>
    <row r="167" s="2" customFormat="1" ht="21.75" customHeight="1">
      <c r="A167" s="37"/>
      <c r="B167" s="38"/>
      <c r="C167" s="218" t="s">
        <v>184</v>
      </c>
      <c r="D167" s="218" t="s">
        <v>142</v>
      </c>
      <c r="E167" s="219" t="s">
        <v>1292</v>
      </c>
      <c r="F167" s="220" t="s">
        <v>1293</v>
      </c>
      <c r="G167" s="221" t="s">
        <v>149</v>
      </c>
      <c r="H167" s="222">
        <v>2</v>
      </c>
      <c r="I167" s="223"/>
      <c r="J167" s="224">
        <f>ROUND(I167*H167,2)</f>
        <v>0</v>
      </c>
      <c r="K167" s="225"/>
      <c r="L167" s="43"/>
      <c r="M167" s="226" t="s">
        <v>1</v>
      </c>
      <c r="N167" s="227" t="s">
        <v>37</v>
      </c>
      <c r="O167" s="90"/>
      <c r="P167" s="228">
        <f>O167*H167</f>
        <v>0</v>
      </c>
      <c r="Q167" s="228">
        <v>0</v>
      </c>
      <c r="R167" s="228">
        <f>Q167*H167</f>
        <v>0</v>
      </c>
      <c r="S167" s="228">
        <v>0</v>
      </c>
      <c r="T167" s="229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30" t="s">
        <v>146</v>
      </c>
      <c r="AT167" s="230" t="s">
        <v>142</v>
      </c>
      <c r="AU167" s="230" t="s">
        <v>80</v>
      </c>
      <c r="AY167" s="16" t="s">
        <v>139</v>
      </c>
      <c r="BE167" s="231">
        <f>IF(N167="základní",J167,0)</f>
        <v>0</v>
      </c>
      <c r="BF167" s="231">
        <f>IF(N167="snížená",J167,0)</f>
        <v>0</v>
      </c>
      <c r="BG167" s="231">
        <f>IF(N167="zákl. přenesená",J167,0)</f>
        <v>0</v>
      </c>
      <c r="BH167" s="231">
        <f>IF(N167="sníž. přenesená",J167,0)</f>
        <v>0</v>
      </c>
      <c r="BI167" s="231">
        <f>IF(N167="nulová",J167,0)</f>
        <v>0</v>
      </c>
      <c r="BJ167" s="16" t="s">
        <v>80</v>
      </c>
      <c r="BK167" s="231">
        <f>ROUND(I167*H167,2)</f>
        <v>0</v>
      </c>
      <c r="BL167" s="16" t="s">
        <v>146</v>
      </c>
      <c r="BM167" s="230" t="s">
        <v>320</v>
      </c>
    </row>
    <row r="168" s="2" customFormat="1" ht="21.75" customHeight="1">
      <c r="A168" s="37"/>
      <c r="B168" s="38"/>
      <c r="C168" s="218" t="s">
        <v>322</v>
      </c>
      <c r="D168" s="218" t="s">
        <v>142</v>
      </c>
      <c r="E168" s="219" t="s">
        <v>1294</v>
      </c>
      <c r="F168" s="220" t="s">
        <v>1295</v>
      </c>
      <c r="G168" s="221" t="s">
        <v>149</v>
      </c>
      <c r="H168" s="222">
        <v>5</v>
      </c>
      <c r="I168" s="223"/>
      <c r="J168" s="224">
        <f>ROUND(I168*H168,2)</f>
        <v>0</v>
      </c>
      <c r="K168" s="225"/>
      <c r="L168" s="43"/>
      <c r="M168" s="226" t="s">
        <v>1</v>
      </c>
      <c r="N168" s="227" t="s">
        <v>37</v>
      </c>
      <c r="O168" s="90"/>
      <c r="P168" s="228">
        <f>O168*H168</f>
        <v>0</v>
      </c>
      <c r="Q168" s="228">
        <v>0</v>
      </c>
      <c r="R168" s="228">
        <f>Q168*H168</f>
        <v>0</v>
      </c>
      <c r="S168" s="228">
        <v>0</v>
      </c>
      <c r="T168" s="229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230" t="s">
        <v>146</v>
      </c>
      <c r="AT168" s="230" t="s">
        <v>142</v>
      </c>
      <c r="AU168" s="230" t="s">
        <v>80</v>
      </c>
      <c r="AY168" s="16" t="s">
        <v>139</v>
      </c>
      <c r="BE168" s="231">
        <f>IF(N168="základní",J168,0)</f>
        <v>0</v>
      </c>
      <c r="BF168" s="231">
        <f>IF(N168="snížená",J168,0)</f>
        <v>0</v>
      </c>
      <c r="BG168" s="231">
        <f>IF(N168="zákl. přenesená",J168,0)</f>
        <v>0</v>
      </c>
      <c r="BH168" s="231">
        <f>IF(N168="sníž. přenesená",J168,0)</f>
        <v>0</v>
      </c>
      <c r="BI168" s="231">
        <f>IF(N168="nulová",J168,0)</f>
        <v>0</v>
      </c>
      <c r="BJ168" s="16" t="s">
        <v>80</v>
      </c>
      <c r="BK168" s="231">
        <f>ROUND(I168*H168,2)</f>
        <v>0</v>
      </c>
      <c r="BL168" s="16" t="s">
        <v>146</v>
      </c>
      <c r="BM168" s="230" t="s">
        <v>325</v>
      </c>
    </row>
    <row r="169" s="2" customFormat="1" ht="16.5" customHeight="1">
      <c r="A169" s="37"/>
      <c r="B169" s="38"/>
      <c r="C169" s="218" t="s">
        <v>188</v>
      </c>
      <c r="D169" s="218" t="s">
        <v>142</v>
      </c>
      <c r="E169" s="219" t="s">
        <v>1296</v>
      </c>
      <c r="F169" s="220" t="s">
        <v>1297</v>
      </c>
      <c r="G169" s="221" t="s">
        <v>239</v>
      </c>
      <c r="H169" s="222">
        <v>480</v>
      </c>
      <c r="I169" s="223"/>
      <c r="J169" s="224">
        <f>ROUND(I169*H169,2)</f>
        <v>0</v>
      </c>
      <c r="K169" s="225"/>
      <c r="L169" s="43"/>
      <c r="M169" s="226" t="s">
        <v>1</v>
      </c>
      <c r="N169" s="227" t="s">
        <v>37</v>
      </c>
      <c r="O169" s="90"/>
      <c r="P169" s="228">
        <f>O169*H169</f>
        <v>0</v>
      </c>
      <c r="Q169" s="228">
        <v>0</v>
      </c>
      <c r="R169" s="228">
        <f>Q169*H169</f>
        <v>0</v>
      </c>
      <c r="S169" s="228">
        <v>0</v>
      </c>
      <c r="T169" s="229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230" t="s">
        <v>146</v>
      </c>
      <c r="AT169" s="230" t="s">
        <v>142</v>
      </c>
      <c r="AU169" s="230" t="s">
        <v>80</v>
      </c>
      <c r="AY169" s="16" t="s">
        <v>139</v>
      </c>
      <c r="BE169" s="231">
        <f>IF(N169="základní",J169,0)</f>
        <v>0</v>
      </c>
      <c r="BF169" s="231">
        <f>IF(N169="snížená",J169,0)</f>
        <v>0</v>
      </c>
      <c r="BG169" s="231">
        <f>IF(N169="zákl. přenesená",J169,0)</f>
        <v>0</v>
      </c>
      <c r="BH169" s="231">
        <f>IF(N169="sníž. přenesená",J169,0)</f>
        <v>0</v>
      </c>
      <c r="BI169" s="231">
        <f>IF(N169="nulová",J169,0)</f>
        <v>0</v>
      </c>
      <c r="BJ169" s="16" t="s">
        <v>80</v>
      </c>
      <c r="BK169" s="231">
        <f>ROUND(I169*H169,2)</f>
        <v>0</v>
      </c>
      <c r="BL169" s="16" t="s">
        <v>146</v>
      </c>
      <c r="BM169" s="230" t="s">
        <v>329</v>
      </c>
    </row>
    <row r="170" s="12" customFormat="1" ht="25.92" customHeight="1">
      <c r="A170" s="12"/>
      <c r="B170" s="202"/>
      <c r="C170" s="203"/>
      <c r="D170" s="204" t="s">
        <v>71</v>
      </c>
      <c r="E170" s="205" t="s">
        <v>425</v>
      </c>
      <c r="F170" s="205" t="s">
        <v>1298</v>
      </c>
      <c r="G170" s="203"/>
      <c r="H170" s="203"/>
      <c r="I170" s="206"/>
      <c r="J170" s="207">
        <f>BK170</f>
        <v>0</v>
      </c>
      <c r="K170" s="203"/>
      <c r="L170" s="208"/>
      <c r="M170" s="209"/>
      <c r="N170" s="210"/>
      <c r="O170" s="210"/>
      <c r="P170" s="211">
        <f>SUM(P171:P175)</f>
        <v>0</v>
      </c>
      <c r="Q170" s="210"/>
      <c r="R170" s="211">
        <f>SUM(R171:R175)</f>
        <v>0</v>
      </c>
      <c r="S170" s="210"/>
      <c r="T170" s="212">
        <f>SUM(T171:T175)</f>
        <v>0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213" t="s">
        <v>80</v>
      </c>
      <c r="AT170" s="214" t="s">
        <v>71</v>
      </c>
      <c r="AU170" s="214" t="s">
        <v>72</v>
      </c>
      <c r="AY170" s="213" t="s">
        <v>139</v>
      </c>
      <c r="BK170" s="215">
        <f>SUM(BK171:BK175)</f>
        <v>0</v>
      </c>
    </row>
    <row r="171" s="2" customFormat="1" ht="16.5" customHeight="1">
      <c r="A171" s="37"/>
      <c r="B171" s="38"/>
      <c r="C171" s="218" t="s">
        <v>331</v>
      </c>
      <c r="D171" s="218" t="s">
        <v>142</v>
      </c>
      <c r="E171" s="219" t="s">
        <v>1299</v>
      </c>
      <c r="F171" s="220" t="s">
        <v>1300</v>
      </c>
      <c r="G171" s="221" t="s">
        <v>244</v>
      </c>
      <c r="H171" s="222">
        <v>2.7719999999999998</v>
      </c>
      <c r="I171" s="223"/>
      <c r="J171" s="224">
        <f>ROUND(I171*H171,2)</f>
        <v>0</v>
      </c>
      <c r="K171" s="225"/>
      <c r="L171" s="43"/>
      <c r="M171" s="226" t="s">
        <v>1</v>
      </c>
      <c r="N171" s="227" t="s">
        <v>37</v>
      </c>
      <c r="O171" s="90"/>
      <c r="P171" s="228">
        <f>O171*H171</f>
        <v>0</v>
      </c>
      <c r="Q171" s="228">
        <v>0</v>
      </c>
      <c r="R171" s="228">
        <f>Q171*H171</f>
        <v>0</v>
      </c>
      <c r="S171" s="228">
        <v>0</v>
      </c>
      <c r="T171" s="229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230" t="s">
        <v>146</v>
      </c>
      <c r="AT171" s="230" t="s">
        <v>142</v>
      </c>
      <c r="AU171" s="230" t="s">
        <v>80</v>
      </c>
      <c r="AY171" s="16" t="s">
        <v>139</v>
      </c>
      <c r="BE171" s="231">
        <f>IF(N171="základní",J171,0)</f>
        <v>0</v>
      </c>
      <c r="BF171" s="231">
        <f>IF(N171="snížená",J171,0)</f>
        <v>0</v>
      </c>
      <c r="BG171" s="231">
        <f>IF(N171="zákl. přenesená",J171,0)</f>
        <v>0</v>
      </c>
      <c r="BH171" s="231">
        <f>IF(N171="sníž. přenesená",J171,0)</f>
        <v>0</v>
      </c>
      <c r="BI171" s="231">
        <f>IF(N171="nulová",J171,0)</f>
        <v>0</v>
      </c>
      <c r="BJ171" s="16" t="s">
        <v>80</v>
      </c>
      <c r="BK171" s="231">
        <f>ROUND(I171*H171,2)</f>
        <v>0</v>
      </c>
      <c r="BL171" s="16" t="s">
        <v>146</v>
      </c>
      <c r="BM171" s="230" t="s">
        <v>334</v>
      </c>
    </row>
    <row r="172" s="2" customFormat="1" ht="21.75" customHeight="1">
      <c r="A172" s="37"/>
      <c r="B172" s="38"/>
      <c r="C172" s="218" t="s">
        <v>192</v>
      </c>
      <c r="D172" s="218" t="s">
        <v>142</v>
      </c>
      <c r="E172" s="219" t="s">
        <v>1301</v>
      </c>
      <c r="F172" s="220" t="s">
        <v>1302</v>
      </c>
      <c r="G172" s="221" t="s">
        <v>149</v>
      </c>
      <c r="H172" s="222">
        <v>114.625</v>
      </c>
      <c r="I172" s="223"/>
      <c r="J172" s="224">
        <f>ROUND(I172*H172,2)</f>
        <v>0</v>
      </c>
      <c r="K172" s="225"/>
      <c r="L172" s="43"/>
      <c r="M172" s="226" t="s">
        <v>1</v>
      </c>
      <c r="N172" s="227" t="s">
        <v>37</v>
      </c>
      <c r="O172" s="90"/>
      <c r="P172" s="228">
        <f>O172*H172</f>
        <v>0</v>
      </c>
      <c r="Q172" s="228">
        <v>0</v>
      </c>
      <c r="R172" s="228">
        <f>Q172*H172</f>
        <v>0</v>
      </c>
      <c r="S172" s="228">
        <v>0</v>
      </c>
      <c r="T172" s="229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230" t="s">
        <v>146</v>
      </c>
      <c r="AT172" s="230" t="s">
        <v>142</v>
      </c>
      <c r="AU172" s="230" t="s">
        <v>80</v>
      </c>
      <c r="AY172" s="16" t="s">
        <v>139</v>
      </c>
      <c r="BE172" s="231">
        <f>IF(N172="základní",J172,0)</f>
        <v>0</v>
      </c>
      <c r="BF172" s="231">
        <f>IF(N172="snížená",J172,0)</f>
        <v>0</v>
      </c>
      <c r="BG172" s="231">
        <f>IF(N172="zákl. přenesená",J172,0)</f>
        <v>0</v>
      </c>
      <c r="BH172" s="231">
        <f>IF(N172="sníž. přenesená",J172,0)</f>
        <v>0</v>
      </c>
      <c r="BI172" s="231">
        <f>IF(N172="nulová",J172,0)</f>
        <v>0</v>
      </c>
      <c r="BJ172" s="16" t="s">
        <v>80</v>
      </c>
      <c r="BK172" s="231">
        <f>ROUND(I172*H172,2)</f>
        <v>0</v>
      </c>
      <c r="BL172" s="16" t="s">
        <v>146</v>
      </c>
      <c r="BM172" s="230" t="s">
        <v>338</v>
      </c>
    </row>
    <row r="173" s="2" customFormat="1" ht="16.5" customHeight="1">
      <c r="A173" s="37"/>
      <c r="B173" s="38"/>
      <c r="C173" s="218" t="s">
        <v>341</v>
      </c>
      <c r="D173" s="218" t="s">
        <v>142</v>
      </c>
      <c r="E173" s="219" t="s">
        <v>1303</v>
      </c>
      <c r="F173" s="220" t="s">
        <v>1304</v>
      </c>
      <c r="G173" s="221" t="s">
        <v>244</v>
      </c>
      <c r="H173" s="222">
        <v>0.875</v>
      </c>
      <c r="I173" s="223"/>
      <c r="J173" s="224">
        <f>ROUND(I173*H173,2)</f>
        <v>0</v>
      </c>
      <c r="K173" s="225"/>
      <c r="L173" s="43"/>
      <c r="M173" s="226" t="s">
        <v>1</v>
      </c>
      <c r="N173" s="227" t="s">
        <v>37</v>
      </c>
      <c r="O173" s="90"/>
      <c r="P173" s="228">
        <f>O173*H173</f>
        <v>0</v>
      </c>
      <c r="Q173" s="228">
        <v>0</v>
      </c>
      <c r="R173" s="228">
        <f>Q173*H173</f>
        <v>0</v>
      </c>
      <c r="S173" s="228">
        <v>0</v>
      </c>
      <c r="T173" s="229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230" t="s">
        <v>146</v>
      </c>
      <c r="AT173" s="230" t="s">
        <v>142</v>
      </c>
      <c r="AU173" s="230" t="s">
        <v>80</v>
      </c>
      <c r="AY173" s="16" t="s">
        <v>139</v>
      </c>
      <c r="BE173" s="231">
        <f>IF(N173="základní",J173,0)</f>
        <v>0</v>
      </c>
      <c r="BF173" s="231">
        <f>IF(N173="snížená",J173,0)</f>
        <v>0</v>
      </c>
      <c r="BG173" s="231">
        <f>IF(N173="zákl. přenesená",J173,0)</f>
        <v>0</v>
      </c>
      <c r="BH173" s="231">
        <f>IF(N173="sníž. přenesená",J173,0)</f>
        <v>0</v>
      </c>
      <c r="BI173" s="231">
        <f>IF(N173="nulová",J173,0)</f>
        <v>0</v>
      </c>
      <c r="BJ173" s="16" t="s">
        <v>80</v>
      </c>
      <c r="BK173" s="231">
        <f>ROUND(I173*H173,2)</f>
        <v>0</v>
      </c>
      <c r="BL173" s="16" t="s">
        <v>146</v>
      </c>
      <c r="BM173" s="230" t="s">
        <v>344</v>
      </c>
    </row>
    <row r="174" s="2" customFormat="1" ht="21.75" customHeight="1">
      <c r="A174" s="37"/>
      <c r="B174" s="38"/>
      <c r="C174" s="218" t="s">
        <v>196</v>
      </c>
      <c r="D174" s="218" t="s">
        <v>142</v>
      </c>
      <c r="E174" s="219" t="s">
        <v>1305</v>
      </c>
      <c r="F174" s="220" t="s">
        <v>1306</v>
      </c>
      <c r="G174" s="221" t="s">
        <v>244</v>
      </c>
      <c r="H174" s="222">
        <v>9.1699999999999999</v>
      </c>
      <c r="I174" s="223"/>
      <c r="J174" s="224">
        <f>ROUND(I174*H174,2)</f>
        <v>0</v>
      </c>
      <c r="K174" s="225"/>
      <c r="L174" s="43"/>
      <c r="M174" s="226" t="s">
        <v>1</v>
      </c>
      <c r="N174" s="227" t="s">
        <v>37</v>
      </c>
      <c r="O174" s="90"/>
      <c r="P174" s="228">
        <f>O174*H174</f>
        <v>0</v>
      </c>
      <c r="Q174" s="228">
        <v>0</v>
      </c>
      <c r="R174" s="228">
        <f>Q174*H174</f>
        <v>0</v>
      </c>
      <c r="S174" s="228">
        <v>0</v>
      </c>
      <c r="T174" s="229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230" t="s">
        <v>146</v>
      </c>
      <c r="AT174" s="230" t="s">
        <v>142</v>
      </c>
      <c r="AU174" s="230" t="s">
        <v>80</v>
      </c>
      <c r="AY174" s="16" t="s">
        <v>139</v>
      </c>
      <c r="BE174" s="231">
        <f>IF(N174="základní",J174,0)</f>
        <v>0</v>
      </c>
      <c r="BF174" s="231">
        <f>IF(N174="snížená",J174,0)</f>
        <v>0</v>
      </c>
      <c r="BG174" s="231">
        <f>IF(N174="zákl. přenesená",J174,0)</f>
        <v>0</v>
      </c>
      <c r="BH174" s="231">
        <f>IF(N174="sníž. přenesená",J174,0)</f>
        <v>0</v>
      </c>
      <c r="BI174" s="231">
        <f>IF(N174="nulová",J174,0)</f>
        <v>0</v>
      </c>
      <c r="BJ174" s="16" t="s">
        <v>80</v>
      </c>
      <c r="BK174" s="231">
        <f>ROUND(I174*H174,2)</f>
        <v>0</v>
      </c>
      <c r="BL174" s="16" t="s">
        <v>146</v>
      </c>
      <c r="BM174" s="230" t="s">
        <v>347</v>
      </c>
    </row>
    <row r="175" s="2" customFormat="1" ht="21.75" customHeight="1">
      <c r="A175" s="37"/>
      <c r="B175" s="38"/>
      <c r="C175" s="218" t="s">
        <v>348</v>
      </c>
      <c r="D175" s="218" t="s">
        <v>142</v>
      </c>
      <c r="E175" s="219" t="s">
        <v>1307</v>
      </c>
      <c r="F175" s="220" t="s">
        <v>1308</v>
      </c>
      <c r="G175" s="221" t="s">
        <v>149</v>
      </c>
      <c r="H175" s="222">
        <v>2</v>
      </c>
      <c r="I175" s="223"/>
      <c r="J175" s="224">
        <f>ROUND(I175*H175,2)</f>
        <v>0</v>
      </c>
      <c r="K175" s="225"/>
      <c r="L175" s="43"/>
      <c r="M175" s="226" t="s">
        <v>1</v>
      </c>
      <c r="N175" s="227" t="s">
        <v>37</v>
      </c>
      <c r="O175" s="90"/>
      <c r="P175" s="228">
        <f>O175*H175</f>
        <v>0</v>
      </c>
      <c r="Q175" s="228">
        <v>0</v>
      </c>
      <c r="R175" s="228">
        <f>Q175*H175</f>
        <v>0</v>
      </c>
      <c r="S175" s="228">
        <v>0</v>
      </c>
      <c r="T175" s="229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230" t="s">
        <v>146</v>
      </c>
      <c r="AT175" s="230" t="s">
        <v>142</v>
      </c>
      <c r="AU175" s="230" t="s">
        <v>80</v>
      </c>
      <c r="AY175" s="16" t="s">
        <v>139</v>
      </c>
      <c r="BE175" s="231">
        <f>IF(N175="základní",J175,0)</f>
        <v>0</v>
      </c>
      <c r="BF175" s="231">
        <f>IF(N175="snížená",J175,0)</f>
        <v>0</v>
      </c>
      <c r="BG175" s="231">
        <f>IF(N175="zákl. přenesená",J175,0)</f>
        <v>0</v>
      </c>
      <c r="BH175" s="231">
        <f>IF(N175="sníž. přenesená",J175,0)</f>
        <v>0</v>
      </c>
      <c r="BI175" s="231">
        <f>IF(N175="nulová",J175,0)</f>
        <v>0</v>
      </c>
      <c r="BJ175" s="16" t="s">
        <v>80</v>
      </c>
      <c r="BK175" s="231">
        <f>ROUND(I175*H175,2)</f>
        <v>0</v>
      </c>
      <c r="BL175" s="16" t="s">
        <v>146</v>
      </c>
      <c r="BM175" s="230" t="s">
        <v>351</v>
      </c>
    </row>
    <row r="176" s="12" customFormat="1" ht="25.92" customHeight="1">
      <c r="A176" s="12"/>
      <c r="B176" s="202"/>
      <c r="C176" s="203"/>
      <c r="D176" s="204" t="s">
        <v>71</v>
      </c>
      <c r="E176" s="205" t="s">
        <v>1309</v>
      </c>
      <c r="F176" s="205" t="s">
        <v>1310</v>
      </c>
      <c r="G176" s="203"/>
      <c r="H176" s="203"/>
      <c r="I176" s="206"/>
      <c r="J176" s="207">
        <f>BK176</f>
        <v>0</v>
      </c>
      <c r="K176" s="203"/>
      <c r="L176" s="208"/>
      <c r="M176" s="209"/>
      <c r="N176" s="210"/>
      <c r="O176" s="210"/>
      <c r="P176" s="211">
        <f>P177</f>
        <v>0</v>
      </c>
      <c r="Q176" s="210"/>
      <c r="R176" s="211">
        <f>R177</f>
        <v>0</v>
      </c>
      <c r="S176" s="210"/>
      <c r="T176" s="212">
        <f>T177</f>
        <v>0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213" t="s">
        <v>80</v>
      </c>
      <c r="AT176" s="214" t="s">
        <v>71</v>
      </c>
      <c r="AU176" s="214" t="s">
        <v>72</v>
      </c>
      <c r="AY176" s="213" t="s">
        <v>139</v>
      </c>
      <c r="BK176" s="215">
        <f>BK177</f>
        <v>0</v>
      </c>
    </row>
    <row r="177" s="2" customFormat="1" ht="21.75" customHeight="1">
      <c r="A177" s="37"/>
      <c r="B177" s="38"/>
      <c r="C177" s="218" t="s">
        <v>276</v>
      </c>
      <c r="D177" s="218" t="s">
        <v>142</v>
      </c>
      <c r="E177" s="219" t="s">
        <v>1311</v>
      </c>
      <c r="F177" s="220" t="s">
        <v>1312</v>
      </c>
      <c r="G177" s="221" t="s">
        <v>270</v>
      </c>
      <c r="H177" s="222">
        <v>130.49700000000001</v>
      </c>
      <c r="I177" s="223"/>
      <c r="J177" s="224">
        <f>ROUND(I177*H177,2)</f>
        <v>0</v>
      </c>
      <c r="K177" s="225"/>
      <c r="L177" s="43"/>
      <c r="M177" s="226" t="s">
        <v>1</v>
      </c>
      <c r="N177" s="227" t="s">
        <v>37</v>
      </c>
      <c r="O177" s="90"/>
      <c r="P177" s="228">
        <f>O177*H177</f>
        <v>0</v>
      </c>
      <c r="Q177" s="228">
        <v>0</v>
      </c>
      <c r="R177" s="228">
        <f>Q177*H177</f>
        <v>0</v>
      </c>
      <c r="S177" s="228">
        <v>0</v>
      </c>
      <c r="T177" s="229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230" t="s">
        <v>146</v>
      </c>
      <c r="AT177" s="230" t="s">
        <v>142</v>
      </c>
      <c r="AU177" s="230" t="s">
        <v>80</v>
      </c>
      <c r="AY177" s="16" t="s">
        <v>139</v>
      </c>
      <c r="BE177" s="231">
        <f>IF(N177="základní",J177,0)</f>
        <v>0</v>
      </c>
      <c r="BF177" s="231">
        <f>IF(N177="snížená",J177,0)</f>
        <v>0</v>
      </c>
      <c r="BG177" s="231">
        <f>IF(N177="zákl. přenesená",J177,0)</f>
        <v>0</v>
      </c>
      <c r="BH177" s="231">
        <f>IF(N177="sníž. přenesená",J177,0)</f>
        <v>0</v>
      </c>
      <c r="BI177" s="231">
        <f>IF(N177="nulová",J177,0)</f>
        <v>0</v>
      </c>
      <c r="BJ177" s="16" t="s">
        <v>80</v>
      </c>
      <c r="BK177" s="231">
        <f>ROUND(I177*H177,2)</f>
        <v>0</v>
      </c>
      <c r="BL177" s="16" t="s">
        <v>146</v>
      </c>
      <c r="BM177" s="230" t="s">
        <v>365</v>
      </c>
    </row>
    <row r="178" s="12" customFormat="1" ht="25.92" customHeight="1">
      <c r="A178" s="12"/>
      <c r="B178" s="202"/>
      <c r="C178" s="203"/>
      <c r="D178" s="204" t="s">
        <v>71</v>
      </c>
      <c r="E178" s="205" t="s">
        <v>1313</v>
      </c>
      <c r="F178" s="205" t="s">
        <v>1314</v>
      </c>
      <c r="G178" s="203"/>
      <c r="H178" s="203"/>
      <c r="I178" s="206"/>
      <c r="J178" s="207">
        <f>BK178</f>
        <v>0</v>
      </c>
      <c r="K178" s="203"/>
      <c r="L178" s="208"/>
      <c r="M178" s="209"/>
      <c r="N178" s="210"/>
      <c r="O178" s="210"/>
      <c r="P178" s="211">
        <f>SUM(P179:P181)</f>
        <v>0</v>
      </c>
      <c r="Q178" s="210"/>
      <c r="R178" s="211">
        <f>SUM(R179:R181)</f>
        <v>0</v>
      </c>
      <c r="S178" s="210"/>
      <c r="T178" s="212">
        <f>SUM(T179:T181)</f>
        <v>0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R178" s="213" t="s">
        <v>80</v>
      </c>
      <c r="AT178" s="214" t="s">
        <v>71</v>
      </c>
      <c r="AU178" s="214" t="s">
        <v>72</v>
      </c>
      <c r="AY178" s="213" t="s">
        <v>139</v>
      </c>
      <c r="BK178" s="215">
        <f>SUM(BK179:BK181)</f>
        <v>0</v>
      </c>
    </row>
    <row r="179" s="2" customFormat="1" ht="21.75" customHeight="1">
      <c r="A179" s="37"/>
      <c r="B179" s="38"/>
      <c r="C179" s="218" t="s">
        <v>366</v>
      </c>
      <c r="D179" s="218" t="s">
        <v>142</v>
      </c>
      <c r="E179" s="219" t="s">
        <v>1315</v>
      </c>
      <c r="F179" s="220" t="s">
        <v>1316</v>
      </c>
      <c r="G179" s="221" t="s">
        <v>149</v>
      </c>
      <c r="H179" s="222">
        <v>66.066999999999993</v>
      </c>
      <c r="I179" s="223"/>
      <c r="J179" s="224">
        <f>ROUND(I179*H179,2)</f>
        <v>0</v>
      </c>
      <c r="K179" s="225"/>
      <c r="L179" s="43"/>
      <c r="M179" s="226" t="s">
        <v>1</v>
      </c>
      <c r="N179" s="227" t="s">
        <v>37</v>
      </c>
      <c r="O179" s="90"/>
      <c r="P179" s="228">
        <f>O179*H179</f>
        <v>0</v>
      </c>
      <c r="Q179" s="228">
        <v>0</v>
      </c>
      <c r="R179" s="228">
        <f>Q179*H179</f>
        <v>0</v>
      </c>
      <c r="S179" s="228">
        <v>0</v>
      </c>
      <c r="T179" s="229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230" t="s">
        <v>146</v>
      </c>
      <c r="AT179" s="230" t="s">
        <v>142</v>
      </c>
      <c r="AU179" s="230" t="s">
        <v>80</v>
      </c>
      <c r="AY179" s="16" t="s">
        <v>139</v>
      </c>
      <c r="BE179" s="231">
        <f>IF(N179="základní",J179,0)</f>
        <v>0</v>
      </c>
      <c r="BF179" s="231">
        <f>IF(N179="snížená",J179,0)</f>
        <v>0</v>
      </c>
      <c r="BG179" s="231">
        <f>IF(N179="zákl. přenesená",J179,0)</f>
        <v>0</v>
      </c>
      <c r="BH179" s="231">
        <f>IF(N179="sníž. přenesená",J179,0)</f>
        <v>0</v>
      </c>
      <c r="BI179" s="231">
        <f>IF(N179="nulová",J179,0)</f>
        <v>0</v>
      </c>
      <c r="BJ179" s="16" t="s">
        <v>80</v>
      </c>
      <c r="BK179" s="231">
        <f>ROUND(I179*H179,2)</f>
        <v>0</v>
      </c>
      <c r="BL179" s="16" t="s">
        <v>146</v>
      </c>
      <c r="BM179" s="230" t="s">
        <v>369</v>
      </c>
    </row>
    <row r="180" s="2" customFormat="1" ht="16.5" customHeight="1">
      <c r="A180" s="37"/>
      <c r="B180" s="38"/>
      <c r="C180" s="218" t="s">
        <v>281</v>
      </c>
      <c r="D180" s="218" t="s">
        <v>142</v>
      </c>
      <c r="E180" s="219" t="s">
        <v>1317</v>
      </c>
      <c r="F180" s="220" t="s">
        <v>1318</v>
      </c>
      <c r="G180" s="221" t="s">
        <v>149</v>
      </c>
      <c r="H180" s="222">
        <v>47.567</v>
      </c>
      <c r="I180" s="223"/>
      <c r="J180" s="224">
        <f>ROUND(I180*H180,2)</f>
        <v>0</v>
      </c>
      <c r="K180" s="225"/>
      <c r="L180" s="43"/>
      <c r="M180" s="226" t="s">
        <v>1</v>
      </c>
      <c r="N180" s="227" t="s">
        <v>37</v>
      </c>
      <c r="O180" s="90"/>
      <c r="P180" s="228">
        <f>O180*H180</f>
        <v>0</v>
      </c>
      <c r="Q180" s="228">
        <v>0</v>
      </c>
      <c r="R180" s="228">
        <f>Q180*H180</f>
        <v>0</v>
      </c>
      <c r="S180" s="228">
        <v>0</v>
      </c>
      <c r="T180" s="229">
        <f>S180*H180</f>
        <v>0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230" t="s">
        <v>146</v>
      </c>
      <c r="AT180" s="230" t="s">
        <v>142</v>
      </c>
      <c r="AU180" s="230" t="s">
        <v>80</v>
      </c>
      <c r="AY180" s="16" t="s">
        <v>139</v>
      </c>
      <c r="BE180" s="231">
        <f>IF(N180="základní",J180,0)</f>
        <v>0</v>
      </c>
      <c r="BF180" s="231">
        <f>IF(N180="snížená",J180,0)</f>
        <v>0</v>
      </c>
      <c r="BG180" s="231">
        <f>IF(N180="zákl. přenesená",J180,0)</f>
        <v>0</v>
      </c>
      <c r="BH180" s="231">
        <f>IF(N180="sníž. přenesená",J180,0)</f>
        <v>0</v>
      </c>
      <c r="BI180" s="231">
        <f>IF(N180="nulová",J180,0)</f>
        <v>0</v>
      </c>
      <c r="BJ180" s="16" t="s">
        <v>80</v>
      </c>
      <c r="BK180" s="231">
        <f>ROUND(I180*H180,2)</f>
        <v>0</v>
      </c>
      <c r="BL180" s="16" t="s">
        <v>146</v>
      </c>
      <c r="BM180" s="230" t="s">
        <v>372</v>
      </c>
    </row>
    <row r="181" s="2" customFormat="1" ht="21.75" customHeight="1">
      <c r="A181" s="37"/>
      <c r="B181" s="38"/>
      <c r="C181" s="218" t="s">
        <v>374</v>
      </c>
      <c r="D181" s="218" t="s">
        <v>142</v>
      </c>
      <c r="E181" s="219" t="s">
        <v>1319</v>
      </c>
      <c r="F181" s="220" t="s">
        <v>1320</v>
      </c>
      <c r="G181" s="221" t="s">
        <v>149</v>
      </c>
      <c r="H181" s="222">
        <v>12.333</v>
      </c>
      <c r="I181" s="223"/>
      <c r="J181" s="224">
        <f>ROUND(I181*H181,2)</f>
        <v>0</v>
      </c>
      <c r="K181" s="225"/>
      <c r="L181" s="43"/>
      <c r="M181" s="226" t="s">
        <v>1</v>
      </c>
      <c r="N181" s="227" t="s">
        <v>37</v>
      </c>
      <c r="O181" s="90"/>
      <c r="P181" s="228">
        <f>O181*H181</f>
        <v>0</v>
      </c>
      <c r="Q181" s="228">
        <v>0</v>
      </c>
      <c r="R181" s="228">
        <f>Q181*H181</f>
        <v>0</v>
      </c>
      <c r="S181" s="228">
        <v>0</v>
      </c>
      <c r="T181" s="229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230" t="s">
        <v>146</v>
      </c>
      <c r="AT181" s="230" t="s">
        <v>142</v>
      </c>
      <c r="AU181" s="230" t="s">
        <v>80</v>
      </c>
      <c r="AY181" s="16" t="s">
        <v>139</v>
      </c>
      <c r="BE181" s="231">
        <f>IF(N181="základní",J181,0)</f>
        <v>0</v>
      </c>
      <c r="BF181" s="231">
        <f>IF(N181="snížená",J181,0)</f>
        <v>0</v>
      </c>
      <c r="BG181" s="231">
        <f>IF(N181="zákl. přenesená",J181,0)</f>
        <v>0</v>
      </c>
      <c r="BH181" s="231">
        <f>IF(N181="sníž. přenesená",J181,0)</f>
        <v>0</v>
      </c>
      <c r="BI181" s="231">
        <f>IF(N181="nulová",J181,0)</f>
        <v>0</v>
      </c>
      <c r="BJ181" s="16" t="s">
        <v>80</v>
      </c>
      <c r="BK181" s="231">
        <f>ROUND(I181*H181,2)</f>
        <v>0</v>
      </c>
      <c r="BL181" s="16" t="s">
        <v>146</v>
      </c>
      <c r="BM181" s="230" t="s">
        <v>377</v>
      </c>
    </row>
    <row r="182" s="12" customFormat="1" ht="25.92" customHeight="1">
      <c r="A182" s="12"/>
      <c r="B182" s="202"/>
      <c r="C182" s="203"/>
      <c r="D182" s="204" t="s">
        <v>71</v>
      </c>
      <c r="E182" s="205" t="s">
        <v>1321</v>
      </c>
      <c r="F182" s="205" t="s">
        <v>1322</v>
      </c>
      <c r="G182" s="203"/>
      <c r="H182" s="203"/>
      <c r="I182" s="206"/>
      <c r="J182" s="207">
        <f>BK182</f>
        <v>0</v>
      </c>
      <c r="K182" s="203"/>
      <c r="L182" s="208"/>
      <c r="M182" s="209"/>
      <c r="N182" s="210"/>
      <c r="O182" s="210"/>
      <c r="P182" s="211">
        <f>P183</f>
        <v>0</v>
      </c>
      <c r="Q182" s="210"/>
      <c r="R182" s="211">
        <f>R183</f>
        <v>0</v>
      </c>
      <c r="S182" s="210"/>
      <c r="T182" s="212">
        <f>T183</f>
        <v>0</v>
      </c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R182" s="213" t="s">
        <v>80</v>
      </c>
      <c r="AT182" s="214" t="s">
        <v>71</v>
      </c>
      <c r="AU182" s="214" t="s">
        <v>72</v>
      </c>
      <c r="AY182" s="213" t="s">
        <v>139</v>
      </c>
      <c r="BK182" s="215">
        <f>BK183</f>
        <v>0</v>
      </c>
    </row>
    <row r="183" s="2" customFormat="1" ht="21.75" customHeight="1">
      <c r="A183" s="37"/>
      <c r="B183" s="38"/>
      <c r="C183" s="218" t="s">
        <v>285</v>
      </c>
      <c r="D183" s="218" t="s">
        <v>142</v>
      </c>
      <c r="E183" s="219" t="s">
        <v>1323</v>
      </c>
      <c r="F183" s="220" t="s">
        <v>1324</v>
      </c>
      <c r="G183" s="221" t="s">
        <v>239</v>
      </c>
      <c r="H183" s="222">
        <v>59</v>
      </c>
      <c r="I183" s="223"/>
      <c r="J183" s="224">
        <f>ROUND(I183*H183,2)</f>
        <v>0</v>
      </c>
      <c r="K183" s="225"/>
      <c r="L183" s="43"/>
      <c r="M183" s="226" t="s">
        <v>1</v>
      </c>
      <c r="N183" s="227" t="s">
        <v>37</v>
      </c>
      <c r="O183" s="90"/>
      <c r="P183" s="228">
        <f>O183*H183</f>
        <v>0</v>
      </c>
      <c r="Q183" s="228">
        <v>0</v>
      </c>
      <c r="R183" s="228">
        <f>Q183*H183</f>
        <v>0</v>
      </c>
      <c r="S183" s="228">
        <v>0</v>
      </c>
      <c r="T183" s="229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230" t="s">
        <v>146</v>
      </c>
      <c r="AT183" s="230" t="s">
        <v>142</v>
      </c>
      <c r="AU183" s="230" t="s">
        <v>80</v>
      </c>
      <c r="AY183" s="16" t="s">
        <v>139</v>
      </c>
      <c r="BE183" s="231">
        <f>IF(N183="základní",J183,0)</f>
        <v>0</v>
      </c>
      <c r="BF183" s="231">
        <f>IF(N183="snížená",J183,0)</f>
        <v>0</v>
      </c>
      <c r="BG183" s="231">
        <f>IF(N183="zákl. přenesená",J183,0)</f>
        <v>0</v>
      </c>
      <c r="BH183" s="231">
        <f>IF(N183="sníž. přenesená",J183,0)</f>
        <v>0</v>
      </c>
      <c r="BI183" s="231">
        <f>IF(N183="nulová",J183,0)</f>
        <v>0</v>
      </c>
      <c r="BJ183" s="16" t="s">
        <v>80</v>
      </c>
      <c r="BK183" s="231">
        <f>ROUND(I183*H183,2)</f>
        <v>0</v>
      </c>
      <c r="BL183" s="16" t="s">
        <v>146</v>
      </c>
      <c r="BM183" s="230" t="s">
        <v>380</v>
      </c>
    </row>
    <row r="184" s="12" customFormat="1" ht="25.92" customHeight="1">
      <c r="A184" s="12"/>
      <c r="B184" s="202"/>
      <c r="C184" s="203"/>
      <c r="D184" s="204" t="s">
        <v>71</v>
      </c>
      <c r="E184" s="205" t="s">
        <v>1325</v>
      </c>
      <c r="F184" s="205" t="s">
        <v>1326</v>
      </c>
      <c r="G184" s="203"/>
      <c r="H184" s="203"/>
      <c r="I184" s="206"/>
      <c r="J184" s="207">
        <f>BK184</f>
        <v>0</v>
      </c>
      <c r="K184" s="203"/>
      <c r="L184" s="208"/>
      <c r="M184" s="209"/>
      <c r="N184" s="210"/>
      <c r="O184" s="210"/>
      <c r="P184" s="211">
        <f>SUM(P185:P189)</f>
        <v>0</v>
      </c>
      <c r="Q184" s="210"/>
      <c r="R184" s="211">
        <f>SUM(R185:R189)</f>
        <v>0</v>
      </c>
      <c r="S184" s="210"/>
      <c r="T184" s="212">
        <f>SUM(T185:T189)</f>
        <v>0</v>
      </c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R184" s="213" t="s">
        <v>80</v>
      </c>
      <c r="AT184" s="214" t="s">
        <v>71</v>
      </c>
      <c r="AU184" s="214" t="s">
        <v>72</v>
      </c>
      <c r="AY184" s="213" t="s">
        <v>139</v>
      </c>
      <c r="BK184" s="215">
        <f>SUM(BK185:BK189)</f>
        <v>0</v>
      </c>
    </row>
    <row r="185" s="2" customFormat="1" ht="21.75" customHeight="1">
      <c r="A185" s="37"/>
      <c r="B185" s="38"/>
      <c r="C185" s="218" t="s">
        <v>381</v>
      </c>
      <c r="D185" s="218" t="s">
        <v>142</v>
      </c>
      <c r="E185" s="219" t="s">
        <v>1327</v>
      </c>
      <c r="F185" s="220" t="s">
        <v>1328</v>
      </c>
      <c r="G185" s="221" t="s">
        <v>270</v>
      </c>
      <c r="H185" s="222">
        <v>107.765</v>
      </c>
      <c r="I185" s="223"/>
      <c r="J185" s="224">
        <f>ROUND(I185*H185,2)</f>
        <v>0</v>
      </c>
      <c r="K185" s="225"/>
      <c r="L185" s="43"/>
      <c r="M185" s="226" t="s">
        <v>1</v>
      </c>
      <c r="N185" s="227" t="s">
        <v>37</v>
      </c>
      <c r="O185" s="90"/>
      <c r="P185" s="228">
        <f>O185*H185</f>
        <v>0</v>
      </c>
      <c r="Q185" s="228">
        <v>0</v>
      </c>
      <c r="R185" s="228">
        <f>Q185*H185</f>
        <v>0</v>
      </c>
      <c r="S185" s="228">
        <v>0</v>
      </c>
      <c r="T185" s="229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230" t="s">
        <v>146</v>
      </c>
      <c r="AT185" s="230" t="s">
        <v>142</v>
      </c>
      <c r="AU185" s="230" t="s">
        <v>80</v>
      </c>
      <c r="AY185" s="16" t="s">
        <v>139</v>
      </c>
      <c r="BE185" s="231">
        <f>IF(N185="základní",J185,0)</f>
        <v>0</v>
      </c>
      <c r="BF185" s="231">
        <f>IF(N185="snížená",J185,0)</f>
        <v>0</v>
      </c>
      <c r="BG185" s="231">
        <f>IF(N185="zákl. přenesená",J185,0)</f>
        <v>0</v>
      </c>
      <c r="BH185" s="231">
        <f>IF(N185="sníž. přenesená",J185,0)</f>
        <v>0</v>
      </c>
      <c r="BI185" s="231">
        <f>IF(N185="nulová",J185,0)</f>
        <v>0</v>
      </c>
      <c r="BJ185" s="16" t="s">
        <v>80</v>
      </c>
      <c r="BK185" s="231">
        <f>ROUND(I185*H185,2)</f>
        <v>0</v>
      </c>
      <c r="BL185" s="16" t="s">
        <v>146</v>
      </c>
      <c r="BM185" s="230" t="s">
        <v>384</v>
      </c>
    </row>
    <row r="186" s="2" customFormat="1" ht="16.5" customHeight="1">
      <c r="A186" s="37"/>
      <c r="B186" s="38"/>
      <c r="C186" s="218" t="s">
        <v>291</v>
      </c>
      <c r="D186" s="218" t="s">
        <v>142</v>
      </c>
      <c r="E186" s="219" t="s">
        <v>1329</v>
      </c>
      <c r="F186" s="220" t="s">
        <v>1330</v>
      </c>
      <c r="G186" s="221" t="s">
        <v>270</v>
      </c>
      <c r="H186" s="222">
        <v>423.26100000000002</v>
      </c>
      <c r="I186" s="223"/>
      <c r="J186" s="224">
        <f>ROUND(I186*H186,2)</f>
        <v>0</v>
      </c>
      <c r="K186" s="225"/>
      <c r="L186" s="43"/>
      <c r="M186" s="226" t="s">
        <v>1</v>
      </c>
      <c r="N186" s="227" t="s">
        <v>37</v>
      </c>
      <c r="O186" s="90"/>
      <c r="P186" s="228">
        <f>O186*H186</f>
        <v>0</v>
      </c>
      <c r="Q186" s="228">
        <v>0</v>
      </c>
      <c r="R186" s="228">
        <f>Q186*H186</f>
        <v>0</v>
      </c>
      <c r="S186" s="228">
        <v>0</v>
      </c>
      <c r="T186" s="229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230" t="s">
        <v>146</v>
      </c>
      <c r="AT186" s="230" t="s">
        <v>142</v>
      </c>
      <c r="AU186" s="230" t="s">
        <v>80</v>
      </c>
      <c r="AY186" s="16" t="s">
        <v>139</v>
      </c>
      <c r="BE186" s="231">
        <f>IF(N186="základní",J186,0)</f>
        <v>0</v>
      </c>
      <c r="BF186" s="231">
        <f>IF(N186="snížená",J186,0)</f>
        <v>0</v>
      </c>
      <c r="BG186" s="231">
        <f>IF(N186="zákl. přenesená",J186,0)</f>
        <v>0</v>
      </c>
      <c r="BH186" s="231">
        <f>IF(N186="sníž. přenesená",J186,0)</f>
        <v>0</v>
      </c>
      <c r="BI186" s="231">
        <f>IF(N186="nulová",J186,0)</f>
        <v>0</v>
      </c>
      <c r="BJ186" s="16" t="s">
        <v>80</v>
      </c>
      <c r="BK186" s="231">
        <f>ROUND(I186*H186,2)</f>
        <v>0</v>
      </c>
      <c r="BL186" s="16" t="s">
        <v>146</v>
      </c>
      <c r="BM186" s="230" t="s">
        <v>387</v>
      </c>
    </row>
    <row r="187" s="2" customFormat="1" ht="24.15" customHeight="1">
      <c r="A187" s="37"/>
      <c r="B187" s="38"/>
      <c r="C187" s="218" t="s">
        <v>388</v>
      </c>
      <c r="D187" s="218" t="s">
        <v>142</v>
      </c>
      <c r="E187" s="219" t="s">
        <v>1331</v>
      </c>
      <c r="F187" s="220" t="s">
        <v>1332</v>
      </c>
      <c r="G187" s="221" t="s">
        <v>270</v>
      </c>
      <c r="H187" s="222">
        <v>2.2360000000000002</v>
      </c>
      <c r="I187" s="223"/>
      <c r="J187" s="224">
        <f>ROUND(I187*H187,2)</f>
        <v>0</v>
      </c>
      <c r="K187" s="225"/>
      <c r="L187" s="43"/>
      <c r="M187" s="226" t="s">
        <v>1</v>
      </c>
      <c r="N187" s="227" t="s">
        <v>37</v>
      </c>
      <c r="O187" s="90"/>
      <c r="P187" s="228">
        <f>O187*H187</f>
        <v>0</v>
      </c>
      <c r="Q187" s="228">
        <v>0</v>
      </c>
      <c r="R187" s="228">
        <f>Q187*H187</f>
        <v>0</v>
      </c>
      <c r="S187" s="228">
        <v>0</v>
      </c>
      <c r="T187" s="229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230" t="s">
        <v>146</v>
      </c>
      <c r="AT187" s="230" t="s">
        <v>142</v>
      </c>
      <c r="AU187" s="230" t="s">
        <v>80</v>
      </c>
      <c r="AY187" s="16" t="s">
        <v>139</v>
      </c>
      <c r="BE187" s="231">
        <f>IF(N187="základní",J187,0)</f>
        <v>0</v>
      </c>
      <c r="BF187" s="231">
        <f>IF(N187="snížená",J187,0)</f>
        <v>0</v>
      </c>
      <c r="BG187" s="231">
        <f>IF(N187="zákl. přenesená",J187,0)</f>
        <v>0</v>
      </c>
      <c r="BH187" s="231">
        <f>IF(N187="sníž. přenesená",J187,0)</f>
        <v>0</v>
      </c>
      <c r="BI187" s="231">
        <f>IF(N187="nulová",J187,0)</f>
        <v>0</v>
      </c>
      <c r="BJ187" s="16" t="s">
        <v>80</v>
      </c>
      <c r="BK187" s="231">
        <f>ROUND(I187*H187,2)</f>
        <v>0</v>
      </c>
      <c r="BL187" s="16" t="s">
        <v>146</v>
      </c>
      <c r="BM187" s="230" t="s">
        <v>391</v>
      </c>
    </row>
    <row r="188" s="2" customFormat="1" ht="24.15" customHeight="1">
      <c r="A188" s="37"/>
      <c r="B188" s="38"/>
      <c r="C188" s="218" t="s">
        <v>305</v>
      </c>
      <c r="D188" s="218" t="s">
        <v>142</v>
      </c>
      <c r="E188" s="219" t="s">
        <v>1333</v>
      </c>
      <c r="F188" s="220" t="s">
        <v>1334</v>
      </c>
      <c r="G188" s="221" t="s">
        <v>270</v>
      </c>
      <c r="H188" s="222">
        <v>72.867999999999995</v>
      </c>
      <c r="I188" s="223"/>
      <c r="J188" s="224">
        <f>ROUND(I188*H188,2)</f>
        <v>0</v>
      </c>
      <c r="K188" s="225"/>
      <c r="L188" s="43"/>
      <c r="M188" s="226" t="s">
        <v>1</v>
      </c>
      <c r="N188" s="227" t="s">
        <v>37</v>
      </c>
      <c r="O188" s="90"/>
      <c r="P188" s="228">
        <f>O188*H188</f>
        <v>0</v>
      </c>
      <c r="Q188" s="228">
        <v>0</v>
      </c>
      <c r="R188" s="228">
        <f>Q188*H188</f>
        <v>0</v>
      </c>
      <c r="S188" s="228">
        <v>0</v>
      </c>
      <c r="T188" s="229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230" t="s">
        <v>146</v>
      </c>
      <c r="AT188" s="230" t="s">
        <v>142</v>
      </c>
      <c r="AU188" s="230" t="s">
        <v>80</v>
      </c>
      <c r="AY188" s="16" t="s">
        <v>139</v>
      </c>
      <c r="BE188" s="231">
        <f>IF(N188="základní",J188,0)</f>
        <v>0</v>
      </c>
      <c r="BF188" s="231">
        <f>IF(N188="snížená",J188,0)</f>
        <v>0</v>
      </c>
      <c r="BG188" s="231">
        <f>IF(N188="zákl. přenesená",J188,0)</f>
        <v>0</v>
      </c>
      <c r="BH188" s="231">
        <f>IF(N188="sníž. přenesená",J188,0)</f>
        <v>0</v>
      </c>
      <c r="BI188" s="231">
        <f>IF(N188="nulová",J188,0)</f>
        <v>0</v>
      </c>
      <c r="BJ188" s="16" t="s">
        <v>80</v>
      </c>
      <c r="BK188" s="231">
        <f>ROUND(I188*H188,2)</f>
        <v>0</v>
      </c>
      <c r="BL188" s="16" t="s">
        <v>146</v>
      </c>
      <c r="BM188" s="230" t="s">
        <v>394</v>
      </c>
    </row>
    <row r="189" s="2" customFormat="1" ht="24.15" customHeight="1">
      <c r="A189" s="37"/>
      <c r="B189" s="38"/>
      <c r="C189" s="218" t="s">
        <v>396</v>
      </c>
      <c r="D189" s="218" t="s">
        <v>142</v>
      </c>
      <c r="E189" s="219" t="s">
        <v>1335</v>
      </c>
      <c r="F189" s="220" t="s">
        <v>1336</v>
      </c>
      <c r="G189" s="221" t="s">
        <v>270</v>
      </c>
      <c r="H189" s="222">
        <v>17.585000000000001</v>
      </c>
      <c r="I189" s="223"/>
      <c r="J189" s="224">
        <f>ROUND(I189*H189,2)</f>
        <v>0</v>
      </c>
      <c r="K189" s="225"/>
      <c r="L189" s="43"/>
      <c r="M189" s="226" t="s">
        <v>1</v>
      </c>
      <c r="N189" s="227" t="s">
        <v>37</v>
      </c>
      <c r="O189" s="90"/>
      <c r="P189" s="228">
        <f>O189*H189</f>
        <v>0</v>
      </c>
      <c r="Q189" s="228">
        <v>0</v>
      </c>
      <c r="R189" s="228">
        <f>Q189*H189</f>
        <v>0</v>
      </c>
      <c r="S189" s="228">
        <v>0</v>
      </c>
      <c r="T189" s="229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230" t="s">
        <v>146</v>
      </c>
      <c r="AT189" s="230" t="s">
        <v>142</v>
      </c>
      <c r="AU189" s="230" t="s">
        <v>80</v>
      </c>
      <c r="AY189" s="16" t="s">
        <v>139</v>
      </c>
      <c r="BE189" s="231">
        <f>IF(N189="základní",J189,0)</f>
        <v>0</v>
      </c>
      <c r="BF189" s="231">
        <f>IF(N189="snížená",J189,0)</f>
        <v>0</v>
      </c>
      <c r="BG189" s="231">
        <f>IF(N189="zákl. přenesená",J189,0)</f>
        <v>0</v>
      </c>
      <c r="BH189" s="231">
        <f>IF(N189="sníž. přenesená",J189,0)</f>
        <v>0</v>
      </c>
      <c r="BI189" s="231">
        <f>IF(N189="nulová",J189,0)</f>
        <v>0</v>
      </c>
      <c r="BJ189" s="16" t="s">
        <v>80</v>
      </c>
      <c r="BK189" s="231">
        <f>ROUND(I189*H189,2)</f>
        <v>0</v>
      </c>
      <c r="BL189" s="16" t="s">
        <v>146</v>
      </c>
      <c r="BM189" s="230" t="s">
        <v>399</v>
      </c>
    </row>
    <row r="190" s="12" customFormat="1" ht="25.92" customHeight="1">
      <c r="A190" s="12"/>
      <c r="B190" s="202"/>
      <c r="C190" s="203"/>
      <c r="D190" s="204" t="s">
        <v>71</v>
      </c>
      <c r="E190" s="205" t="s">
        <v>1337</v>
      </c>
      <c r="F190" s="205" t="s">
        <v>1338</v>
      </c>
      <c r="G190" s="203"/>
      <c r="H190" s="203"/>
      <c r="I190" s="206"/>
      <c r="J190" s="207">
        <f>BK190</f>
        <v>0</v>
      </c>
      <c r="K190" s="203"/>
      <c r="L190" s="208"/>
      <c r="M190" s="209"/>
      <c r="N190" s="210"/>
      <c r="O190" s="210"/>
      <c r="P190" s="211">
        <f>P191</f>
        <v>0</v>
      </c>
      <c r="Q190" s="210"/>
      <c r="R190" s="211">
        <f>R191</f>
        <v>0</v>
      </c>
      <c r="S190" s="210"/>
      <c r="T190" s="212">
        <f>T191</f>
        <v>0</v>
      </c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R190" s="213" t="s">
        <v>82</v>
      </c>
      <c r="AT190" s="214" t="s">
        <v>71</v>
      </c>
      <c r="AU190" s="214" t="s">
        <v>72</v>
      </c>
      <c r="AY190" s="213" t="s">
        <v>139</v>
      </c>
      <c r="BK190" s="215">
        <f>BK191</f>
        <v>0</v>
      </c>
    </row>
    <row r="191" s="2" customFormat="1" ht="21.75" customHeight="1">
      <c r="A191" s="37"/>
      <c r="B191" s="38"/>
      <c r="C191" s="218" t="s">
        <v>309</v>
      </c>
      <c r="D191" s="218" t="s">
        <v>142</v>
      </c>
      <c r="E191" s="219" t="s">
        <v>1339</v>
      </c>
      <c r="F191" s="220" t="s">
        <v>1340</v>
      </c>
      <c r="G191" s="221" t="s">
        <v>213</v>
      </c>
      <c r="H191" s="222">
        <v>203.22300000000001</v>
      </c>
      <c r="I191" s="223"/>
      <c r="J191" s="224">
        <f>ROUND(I191*H191,2)</f>
        <v>0</v>
      </c>
      <c r="K191" s="225"/>
      <c r="L191" s="43"/>
      <c r="M191" s="226" t="s">
        <v>1</v>
      </c>
      <c r="N191" s="227" t="s">
        <v>37</v>
      </c>
      <c r="O191" s="90"/>
      <c r="P191" s="228">
        <f>O191*H191</f>
        <v>0</v>
      </c>
      <c r="Q191" s="228">
        <v>0</v>
      </c>
      <c r="R191" s="228">
        <f>Q191*H191</f>
        <v>0</v>
      </c>
      <c r="S191" s="228">
        <v>0</v>
      </c>
      <c r="T191" s="229">
        <f>S191*H191</f>
        <v>0</v>
      </c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230" t="s">
        <v>171</v>
      </c>
      <c r="AT191" s="230" t="s">
        <v>142</v>
      </c>
      <c r="AU191" s="230" t="s">
        <v>80</v>
      </c>
      <c r="AY191" s="16" t="s">
        <v>139</v>
      </c>
      <c r="BE191" s="231">
        <f>IF(N191="základní",J191,0)</f>
        <v>0</v>
      </c>
      <c r="BF191" s="231">
        <f>IF(N191="snížená",J191,0)</f>
        <v>0</v>
      </c>
      <c r="BG191" s="231">
        <f>IF(N191="zákl. přenesená",J191,0)</f>
        <v>0</v>
      </c>
      <c r="BH191" s="231">
        <f>IF(N191="sníž. přenesená",J191,0)</f>
        <v>0</v>
      </c>
      <c r="BI191" s="231">
        <f>IF(N191="nulová",J191,0)</f>
        <v>0</v>
      </c>
      <c r="BJ191" s="16" t="s">
        <v>80</v>
      </c>
      <c r="BK191" s="231">
        <f>ROUND(I191*H191,2)</f>
        <v>0</v>
      </c>
      <c r="BL191" s="16" t="s">
        <v>171</v>
      </c>
      <c r="BM191" s="230" t="s">
        <v>402</v>
      </c>
    </row>
    <row r="192" s="12" customFormat="1" ht="25.92" customHeight="1">
      <c r="A192" s="12"/>
      <c r="B192" s="202"/>
      <c r="C192" s="203"/>
      <c r="D192" s="204" t="s">
        <v>71</v>
      </c>
      <c r="E192" s="205" t="s">
        <v>676</v>
      </c>
      <c r="F192" s="205" t="s">
        <v>1341</v>
      </c>
      <c r="G192" s="203"/>
      <c r="H192" s="203"/>
      <c r="I192" s="206"/>
      <c r="J192" s="207">
        <f>BK192</f>
        <v>0</v>
      </c>
      <c r="K192" s="203"/>
      <c r="L192" s="208"/>
      <c r="M192" s="209"/>
      <c r="N192" s="210"/>
      <c r="O192" s="210"/>
      <c r="P192" s="211">
        <f>P193</f>
        <v>0</v>
      </c>
      <c r="Q192" s="210"/>
      <c r="R192" s="211">
        <f>R193</f>
        <v>0</v>
      </c>
      <c r="S192" s="210"/>
      <c r="T192" s="212">
        <f>T193</f>
        <v>0</v>
      </c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R192" s="213" t="s">
        <v>82</v>
      </c>
      <c r="AT192" s="214" t="s">
        <v>71</v>
      </c>
      <c r="AU192" s="214" t="s">
        <v>72</v>
      </c>
      <c r="AY192" s="213" t="s">
        <v>139</v>
      </c>
      <c r="BK192" s="215">
        <f>BK193</f>
        <v>0</v>
      </c>
    </row>
    <row r="193" s="2" customFormat="1" ht="21.75" customHeight="1">
      <c r="A193" s="37"/>
      <c r="B193" s="38"/>
      <c r="C193" s="218" t="s">
        <v>403</v>
      </c>
      <c r="D193" s="218" t="s">
        <v>142</v>
      </c>
      <c r="E193" s="219" t="s">
        <v>1342</v>
      </c>
      <c r="F193" s="220" t="s">
        <v>1343</v>
      </c>
      <c r="G193" s="221" t="s">
        <v>949</v>
      </c>
      <c r="H193" s="222">
        <v>514.37699999999995</v>
      </c>
      <c r="I193" s="223"/>
      <c r="J193" s="224">
        <f>ROUND(I193*H193,2)</f>
        <v>0</v>
      </c>
      <c r="K193" s="225"/>
      <c r="L193" s="43"/>
      <c r="M193" s="232" t="s">
        <v>1</v>
      </c>
      <c r="N193" s="233" t="s">
        <v>37</v>
      </c>
      <c r="O193" s="234"/>
      <c r="P193" s="235">
        <f>O193*H193</f>
        <v>0</v>
      </c>
      <c r="Q193" s="235">
        <v>0</v>
      </c>
      <c r="R193" s="235">
        <f>Q193*H193</f>
        <v>0</v>
      </c>
      <c r="S193" s="235">
        <v>0</v>
      </c>
      <c r="T193" s="236">
        <f>S193*H193</f>
        <v>0</v>
      </c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R193" s="230" t="s">
        <v>171</v>
      </c>
      <c r="AT193" s="230" t="s">
        <v>142</v>
      </c>
      <c r="AU193" s="230" t="s">
        <v>80</v>
      </c>
      <c r="AY193" s="16" t="s">
        <v>139</v>
      </c>
      <c r="BE193" s="231">
        <f>IF(N193="základní",J193,0)</f>
        <v>0</v>
      </c>
      <c r="BF193" s="231">
        <f>IF(N193="snížená",J193,0)</f>
        <v>0</v>
      </c>
      <c r="BG193" s="231">
        <f>IF(N193="zákl. přenesená",J193,0)</f>
        <v>0</v>
      </c>
      <c r="BH193" s="231">
        <f>IF(N193="sníž. přenesená",J193,0)</f>
        <v>0</v>
      </c>
      <c r="BI193" s="231">
        <f>IF(N193="nulová",J193,0)</f>
        <v>0</v>
      </c>
      <c r="BJ193" s="16" t="s">
        <v>80</v>
      </c>
      <c r="BK193" s="231">
        <f>ROUND(I193*H193,2)</f>
        <v>0</v>
      </c>
      <c r="BL193" s="16" t="s">
        <v>171</v>
      </c>
      <c r="BM193" s="230" t="s">
        <v>406</v>
      </c>
    </row>
    <row r="194" s="2" customFormat="1" ht="6.96" customHeight="1">
      <c r="A194" s="37"/>
      <c r="B194" s="65"/>
      <c r="C194" s="66"/>
      <c r="D194" s="66"/>
      <c r="E194" s="66"/>
      <c r="F194" s="66"/>
      <c r="G194" s="66"/>
      <c r="H194" s="66"/>
      <c r="I194" s="66"/>
      <c r="J194" s="66"/>
      <c r="K194" s="66"/>
      <c r="L194" s="43"/>
      <c r="M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</row>
  </sheetData>
  <sheetProtection sheet="1" autoFilter="0" formatColumns="0" formatRows="0" objects="1" scenarios="1" spinCount="100000" saltValue="l8b7yCC0Hdx1uKjlHr8kvEb8p0kvanDTIO9uaAaHYh3evQkxwXgqCHSDSCe2LcCo/3OVvmd7t0halqHh03g1TA==" hashValue="Pk/6AbYqvxgwDRTysxpRqtjXeO4XdZZ/5wzN+5xe5z9+nSPcnpg1txyGSWcFS12m0tGID6mBgJ3LIdh2bDZDEA==" algorithmName="SHA-512" password="CC35"/>
  <autoFilter ref="C132:K193"/>
  <mergeCells count="9">
    <mergeCell ref="E7:H7"/>
    <mergeCell ref="E9:H9"/>
    <mergeCell ref="E18:H18"/>
    <mergeCell ref="E27:H27"/>
    <mergeCell ref="E85:H85"/>
    <mergeCell ref="E87:H87"/>
    <mergeCell ref="E123:H123"/>
    <mergeCell ref="E125:H12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103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82</v>
      </c>
    </row>
    <row r="4" s="1" customFormat="1" ht="24.96" customHeight="1">
      <c r="B4" s="19"/>
      <c r="D4" s="137" t="s">
        <v>113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Rekonstrukce sidliště Spáleniště, II.etapa, Cheb - rozpočet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114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1344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10. 10. 2025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tr">
        <f>IF('Rekapitulace stavby'!AN10="","",'Rekapitulace stavby'!AN10)</f>
        <v/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tr">
        <f>IF('Rekapitulace stavby'!E11="","",'Rekapitulace stavby'!E11)</f>
        <v xml:space="preserve"> </v>
      </c>
      <c r="F15" s="37"/>
      <c r="G15" s="37"/>
      <c r="H15" s="37"/>
      <c r="I15" s="139" t="s">
        <v>26</v>
      </c>
      <c r="J15" s="142" t="str">
        <f>IF('Rekapitulace stavby'!AN11="","",'Rekapitulace stavby'!AN11)</f>
        <v/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27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26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29</v>
      </c>
      <c r="E20" s="37"/>
      <c r="F20" s="37"/>
      <c r="G20" s="37"/>
      <c r="H20" s="37"/>
      <c r="I20" s="139" t="s">
        <v>25</v>
      </c>
      <c r="J20" s="142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tr">
        <f>IF('Rekapitulace stavby'!E17="","",'Rekapitulace stavby'!E17)</f>
        <v xml:space="preserve"> </v>
      </c>
      <c r="F21" s="37"/>
      <c r="G21" s="37"/>
      <c r="H21" s="37"/>
      <c r="I21" s="139" t="s">
        <v>26</v>
      </c>
      <c r="J21" s="142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30</v>
      </c>
      <c r="E23" s="37"/>
      <c r="F23" s="37"/>
      <c r="G23" s="37"/>
      <c r="H23" s="37"/>
      <c r="I23" s="139" t="s">
        <v>25</v>
      </c>
      <c r="J23" s="142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tr">
        <f>IF('Rekapitulace stavby'!E20="","",'Rekapitulace stavby'!E20)</f>
        <v xml:space="preserve"> </v>
      </c>
      <c r="F24" s="37"/>
      <c r="G24" s="37"/>
      <c r="H24" s="37"/>
      <c r="I24" s="139" t="s">
        <v>26</v>
      </c>
      <c r="J24" s="142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31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32</v>
      </c>
      <c r="E30" s="37"/>
      <c r="F30" s="37"/>
      <c r="G30" s="37"/>
      <c r="H30" s="37"/>
      <c r="I30" s="37"/>
      <c r="J30" s="150">
        <f>ROUND(J118,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34</v>
      </c>
      <c r="G32" s="37"/>
      <c r="H32" s="37"/>
      <c r="I32" s="151" t="s">
        <v>33</v>
      </c>
      <c r="J32" s="151" t="s">
        <v>35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36</v>
      </c>
      <c r="E33" s="139" t="s">
        <v>37</v>
      </c>
      <c r="F33" s="153">
        <f>ROUND((SUM(BE118:BE268)),  2)</f>
        <v>0</v>
      </c>
      <c r="G33" s="37"/>
      <c r="H33" s="37"/>
      <c r="I33" s="154">
        <v>0.20999999999999999</v>
      </c>
      <c r="J33" s="153">
        <f>ROUND(((SUM(BE118:BE268))*I33),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38</v>
      </c>
      <c r="F34" s="153">
        <f>ROUND((SUM(BF118:BF268)),  2)</f>
        <v>0</v>
      </c>
      <c r="G34" s="37"/>
      <c r="H34" s="37"/>
      <c r="I34" s="154">
        <v>0.12</v>
      </c>
      <c r="J34" s="153">
        <f>ROUND(((SUM(BF118:BF268))*I34),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39</v>
      </c>
      <c r="F35" s="153">
        <f>ROUND((SUM(BG118:BG268)),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40</v>
      </c>
      <c r="F36" s="153">
        <f>ROUND((SUM(BH118:BH268)),  2)</f>
        <v>0</v>
      </c>
      <c r="G36" s="37"/>
      <c r="H36" s="37"/>
      <c r="I36" s="154">
        <v>0.12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41</v>
      </c>
      <c r="F37" s="153">
        <f>ROUND((SUM(BI118:BI268)),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42</v>
      </c>
      <c r="E39" s="157"/>
      <c r="F39" s="157"/>
      <c r="G39" s="158" t="s">
        <v>43</v>
      </c>
      <c r="H39" s="159" t="s">
        <v>44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45</v>
      </c>
      <c r="E50" s="163"/>
      <c r="F50" s="163"/>
      <c r="G50" s="162" t="s">
        <v>46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47</v>
      </c>
      <c r="E61" s="165"/>
      <c r="F61" s="166" t="s">
        <v>48</v>
      </c>
      <c r="G61" s="164" t="s">
        <v>47</v>
      </c>
      <c r="H61" s="165"/>
      <c r="I61" s="165"/>
      <c r="J61" s="167" t="s">
        <v>48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49</v>
      </c>
      <c r="E65" s="168"/>
      <c r="F65" s="168"/>
      <c r="G65" s="162" t="s">
        <v>50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47</v>
      </c>
      <c r="E76" s="165"/>
      <c r="F76" s="166" t="s">
        <v>48</v>
      </c>
      <c r="G76" s="164" t="s">
        <v>47</v>
      </c>
      <c r="H76" s="165"/>
      <c r="I76" s="165"/>
      <c r="J76" s="167" t="s">
        <v>48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116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3" t="str">
        <f>E7</f>
        <v>Rekonstrukce sidliště Spáleniště, II.etapa, Cheb - rozpočet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114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801_01 - Kácení stromů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 xml:space="preserve"> </v>
      </c>
      <c r="G89" s="39"/>
      <c r="H89" s="39"/>
      <c r="I89" s="31" t="s">
        <v>22</v>
      </c>
      <c r="J89" s="78" t="str">
        <f>IF(J12="","",J12)</f>
        <v>10. 10. 2025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 xml:space="preserve"> </v>
      </c>
      <c r="G91" s="39"/>
      <c r="H91" s="39"/>
      <c r="I91" s="31" t="s">
        <v>29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27</v>
      </c>
      <c r="D92" s="39"/>
      <c r="E92" s="39"/>
      <c r="F92" s="26" t="str">
        <f>IF(E18="","",E18)</f>
        <v>Vyplň údaj</v>
      </c>
      <c r="G92" s="39"/>
      <c r="H92" s="39"/>
      <c r="I92" s="31" t="s">
        <v>30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117</v>
      </c>
      <c r="D94" s="175"/>
      <c r="E94" s="175"/>
      <c r="F94" s="175"/>
      <c r="G94" s="175"/>
      <c r="H94" s="175"/>
      <c r="I94" s="175"/>
      <c r="J94" s="176" t="s">
        <v>118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119</v>
      </c>
      <c r="D96" s="39"/>
      <c r="E96" s="39"/>
      <c r="F96" s="39"/>
      <c r="G96" s="39"/>
      <c r="H96" s="39"/>
      <c r="I96" s="39"/>
      <c r="J96" s="109">
        <f>J118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120</v>
      </c>
    </row>
    <row r="97" s="9" customFormat="1" ht="24.96" customHeight="1">
      <c r="A97" s="9"/>
      <c r="B97" s="178"/>
      <c r="C97" s="179"/>
      <c r="D97" s="180" t="s">
        <v>121</v>
      </c>
      <c r="E97" s="181"/>
      <c r="F97" s="181"/>
      <c r="G97" s="181"/>
      <c r="H97" s="181"/>
      <c r="I97" s="181"/>
      <c r="J97" s="182">
        <f>J119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4"/>
      <c r="C98" s="185"/>
      <c r="D98" s="186" t="s">
        <v>198</v>
      </c>
      <c r="E98" s="187"/>
      <c r="F98" s="187"/>
      <c r="G98" s="187"/>
      <c r="H98" s="187"/>
      <c r="I98" s="187"/>
      <c r="J98" s="188">
        <f>J120</f>
        <v>0</v>
      </c>
      <c r="K98" s="185"/>
      <c r="L98" s="18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2" customFormat="1" ht="21.84" customHeight="1">
      <c r="A99" s="37"/>
      <c r="B99" s="38"/>
      <c r="C99" s="39"/>
      <c r="D99" s="39"/>
      <c r="E99" s="39"/>
      <c r="F99" s="39"/>
      <c r="G99" s="39"/>
      <c r="H99" s="39"/>
      <c r="I99" s="39"/>
      <c r="J99" s="39"/>
      <c r="K99" s="39"/>
      <c r="L99" s="62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</row>
    <row r="100" s="2" customFormat="1" ht="6.96" customHeight="1">
      <c r="A100" s="37"/>
      <c r="B100" s="65"/>
      <c r="C100" s="66"/>
      <c r="D100" s="66"/>
      <c r="E100" s="66"/>
      <c r="F100" s="66"/>
      <c r="G100" s="66"/>
      <c r="H100" s="66"/>
      <c r="I100" s="66"/>
      <c r="J100" s="66"/>
      <c r="K100" s="66"/>
      <c r="L100" s="62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</row>
    <row r="104" s="2" customFormat="1" ht="6.96" customHeight="1">
      <c r="A104" s="37"/>
      <c r="B104" s="67"/>
      <c r="C104" s="68"/>
      <c r="D104" s="68"/>
      <c r="E104" s="68"/>
      <c r="F104" s="68"/>
      <c r="G104" s="68"/>
      <c r="H104" s="68"/>
      <c r="I104" s="68"/>
      <c r="J104" s="68"/>
      <c r="K104" s="68"/>
      <c r="L104" s="62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24.96" customHeight="1">
      <c r="A105" s="37"/>
      <c r="B105" s="38"/>
      <c r="C105" s="22" t="s">
        <v>124</v>
      </c>
      <c r="D105" s="39"/>
      <c r="E105" s="39"/>
      <c r="F105" s="39"/>
      <c r="G105" s="39"/>
      <c r="H105" s="39"/>
      <c r="I105" s="39"/>
      <c r="J105" s="39"/>
      <c r="K105" s="39"/>
      <c r="L105" s="62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6.96" customHeight="1">
      <c r="A106" s="37"/>
      <c r="B106" s="38"/>
      <c r="C106" s="39"/>
      <c r="D106" s="39"/>
      <c r="E106" s="39"/>
      <c r="F106" s="39"/>
      <c r="G106" s="39"/>
      <c r="H106" s="39"/>
      <c r="I106" s="39"/>
      <c r="J106" s="39"/>
      <c r="K106" s="39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12" customHeight="1">
      <c r="A107" s="37"/>
      <c r="B107" s="38"/>
      <c r="C107" s="31" t="s">
        <v>16</v>
      </c>
      <c r="D107" s="39"/>
      <c r="E107" s="39"/>
      <c r="F107" s="39"/>
      <c r="G107" s="39"/>
      <c r="H107" s="39"/>
      <c r="I107" s="39"/>
      <c r="J107" s="39"/>
      <c r="K107" s="39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16.5" customHeight="1">
      <c r="A108" s="37"/>
      <c r="B108" s="38"/>
      <c r="C108" s="39"/>
      <c r="D108" s="39"/>
      <c r="E108" s="173" t="str">
        <f>E7</f>
        <v>Rekonstrukce sidliště Spáleniště, II.etapa, Cheb - rozpočet</v>
      </c>
      <c r="F108" s="31"/>
      <c r="G108" s="31"/>
      <c r="H108" s="31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2" customHeight="1">
      <c r="A109" s="37"/>
      <c r="B109" s="38"/>
      <c r="C109" s="31" t="s">
        <v>114</v>
      </c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6.5" customHeight="1">
      <c r="A110" s="37"/>
      <c r="B110" s="38"/>
      <c r="C110" s="39"/>
      <c r="D110" s="39"/>
      <c r="E110" s="75" t="str">
        <f>E9</f>
        <v>801_01 - Kácení stromů</v>
      </c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6.96" customHeight="1">
      <c r="A111" s="37"/>
      <c r="B111" s="38"/>
      <c r="C111" s="39"/>
      <c r="D111" s="39"/>
      <c r="E111" s="39"/>
      <c r="F111" s="39"/>
      <c r="G111" s="39"/>
      <c r="H111" s="39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20</v>
      </c>
      <c r="D112" s="39"/>
      <c r="E112" s="39"/>
      <c r="F112" s="26" t="str">
        <f>F12</f>
        <v xml:space="preserve"> </v>
      </c>
      <c r="G112" s="39"/>
      <c r="H112" s="39"/>
      <c r="I112" s="31" t="s">
        <v>22</v>
      </c>
      <c r="J112" s="78" t="str">
        <f>IF(J12="","",J12)</f>
        <v>10. 10. 2025</v>
      </c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38"/>
      <c r="C113" s="39"/>
      <c r="D113" s="39"/>
      <c r="E113" s="39"/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5.15" customHeight="1">
      <c r="A114" s="37"/>
      <c r="B114" s="38"/>
      <c r="C114" s="31" t="s">
        <v>24</v>
      </c>
      <c r="D114" s="39"/>
      <c r="E114" s="39"/>
      <c r="F114" s="26" t="str">
        <f>E15</f>
        <v xml:space="preserve"> </v>
      </c>
      <c r="G114" s="39"/>
      <c r="H114" s="39"/>
      <c r="I114" s="31" t="s">
        <v>29</v>
      </c>
      <c r="J114" s="35" t="str">
        <f>E21</f>
        <v xml:space="preserve"> </v>
      </c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5.15" customHeight="1">
      <c r="A115" s="37"/>
      <c r="B115" s="38"/>
      <c r="C115" s="31" t="s">
        <v>27</v>
      </c>
      <c r="D115" s="39"/>
      <c r="E115" s="39"/>
      <c r="F115" s="26" t="str">
        <f>IF(E18="","",E18)</f>
        <v>Vyplň údaj</v>
      </c>
      <c r="G115" s="39"/>
      <c r="H115" s="39"/>
      <c r="I115" s="31" t="s">
        <v>30</v>
      </c>
      <c r="J115" s="35" t="str">
        <f>E24</f>
        <v xml:space="preserve"> </v>
      </c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0.32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11" customFormat="1" ht="29.28" customHeight="1">
      <c r="A117" s="190"/>
      <c r="B117" s="191"/>
      <c r="C117" s="192" t="s">
        <v>125</v>
      </c>
      <c r="D117" s="193" t="s">
        <v>57</v>
      </c>
      <c r="E117" s="193" t="s">
        <v>53</v>
      </c>
      <c r="F117" s="193" t="s">
        <v>54</v>
      </c>
      <c r="G117" s="193" t="s">
        <v>126</v>
      </c>
      <c r="H117" s="193" t="s">
        <v>127</v>
      </c>
      <c r="I117" s="193" t="s">
        <v>128</v>
      </c>
      <c r="J117" s="194" t="s">
        <v>118</v>
      </c>
      <c r="K117" s="195" t="s">
        <v>129</v>
      </c>
      <c r="L117" s="196"/>
      <c r="M117" s="99" t="s">
        <v>1</v>
      </c>
      <c r="N117" s="100" t="s">
        <v>36</v>
      </c>
      <c r="O117" s="100" t="s">
        <v>130</v>
      </c>
      <c r="P117" s="100" t="s">
        <v>131</v>
      </c>
      <c r="Q117" s="100" t="s">
        <v>132</v>
      </c>
      <c r="R117" s="100" t="s">
        <v>133</v>
      </c>
      <c r="S117" s="100" t="s">
        <v>134</v>
      </c>
      <c r="T117" s="101" t="s">
        <v>135</v>
      </c>
      <c r="U117" s="190"/>
      <c r="V117" s="190"/>
      <c r="W117" s="190"/>
      <c r="X117" s="190"/>
      <c r="Y117" s="190"/>
      <c r="Z117" s="190"/>
      <c r="AA117" s="190"/>
      <c r="AB117" s="190"/>
      <c r="AC117" s="190"/>
      <c r="AD117" s="190"/>
      <c r="AE117" s="190"/>
    </row>
    <row r="118" s="2" customFormat="1" ht="22.8" customHeight="1">
      <c r="A118" s="37"/>
      <c r="B118" s="38"/>
      <c r="C118" s="106" t="s">
        <v>136</v>
      </c>
      <c r="D118" s="39"/>
      <c r="E118" s="39"/>
      <c r="F118" s="39"/>
      <c r="G118" s="39"/>
      <c r="H118" s="39"/>
      <c r="I118" s="39"/>
      <c r="J118" s="197">
        <f>BK118</f>
        <v>0</v>
      </c>
      <c r="K118" s="39"/>
      <c r="L118" s="43"/>
      <c r="M118" s="102"/>
      <c r="N118" s="198"/>
      <c r="O118" s="103"/>
      <c r="P118" s="199">
        <f>P119</f>
        <v>0</v>
      </c>
      <c r="Q118" s="103"/>
      <c r="R118" s="199">
        <f>R119</f>
        <v>0</v>
      </c>
      <c r="S118" s="103"/>
      <c r="T118" s="200">
        <f>T119</f>
        <v>0</v>
      </c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T118" s="16" t="s">
        <v>71</v>
      </c>
      <c r="AU118" s="16" t="s">
        <v>120</v>
      </c>
      <c r="BK118" s="201">
        <f>BK119</f>
        <v>0</v>
      </c>
    </row>
    <row r="119" s="12" customFormat="1" ht="25.92" customHeight="1">
      <c r="A119" s="12"/>
      <c r="B119" s="202"/>
      <c r="C119" s="203"/>
      <c r="D119" s="204" t="s">
        <v>71</v>
      </c>
      <c r="E119" s="205" t="s">
        <v>137</v>
      </c>
      <c r="F119" s="205" t="s">
        <v>138</v>
      </c>
      <c r="G119" s="203"/>
      <c r="H119" s="203"/>
      <c r="I119" s="206"/>
      <c r="J119" s="207">
        <f>BK119</f>
        <v>0</v>
      </c>
      <c r="K119" s="203"/>
      <c r="L119" s="208"/>
      <c r="M119" s="209"/>
      <c r="N119" s="210"/>
      <c r="O119" s="210"/>
      <c r="P119" s="211">
        <f>P120</f>
        <v>0</v>
      </c>
      <c r="Q119" s="210"/>
      <c r="R119" s="211">
        <f>R120</f>
        <v>0</v>
      </c>
      <c r="S119" s="210"/>
      <c r="T119" s="212">
        <f>T120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13" t="s">
        <v>80</v>
      </c>
      <c r="AT119" s="214" t="s">
        <v>71</v>
      </c>
      <c r="AU119" s="214" t="s">
        <v>72</v>
      </c>
      <c r="AY119" s="213" t="s">
        <v>139</v>
      </c>
      <c r="BK119" s="215">
        <f>BK120</f>
        <v>0</v>
      </c>
    </row>
    <row r="120" s="12" customFormat="1" ht="22.8" customHeight="1">
      <c r="A120" s="12"/>
      <c r="B120" s="202"/>
      <c r="C120" s="203"/>
      <c r="D120" s="204" t="s">
        <v>71</v>
      </c>
      <c r="E120" s="216" t="s">
        <v>80</v>
      </c>
      <c r="F120" s="216" t="s">
        <v>210</v>
      </c>
      <c r="G120" s="203"/>
      <c r="H120" s="203"/>
      <c r="I120" s="206"/>
      <c r="J120" s="217">
        <f>BK120</f>
        <v>0</v>
      </c>
      <c r="K120" s="203"/>
      <c r="L120" s="208"/>
      <c r="M120" s="209"/>
      <c r="N120" s="210"/>
      <c r="O120" s="210"/>
      <c r="P120" s="211">
        <f>SUM(P121:P268)</f>
        <v>0</v>
      </c>
      <c r="Q120" s="210"/>
      <c r="R120" s="211">
        <f>SUM(R121:R268)</f>
        <v>0</v>
      </c>
      <c r="S120" s="210"/>
      <c r="T120" s="212">
        <f>SUM(T121:T268)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13" t="s">
        <v>80</v>
      </c>
      <c r="AT120" s="214" t="s">
        <v>71</v>
      </c>
      <c r="AU120" s="214" t="s">
        <v>80</v>
      </c>
      <c r="AY120" s="213" t="s">
        <v>139</v>
      </c>
      <c r="BK120" s="215">
        <f>SUM(BK121:BK268)</f>
        <v>0</v>
      </c>
    </row>
    <row r="121" s="2" customFormat="1" ht="49.05" customHeight="1">
      <c r="A121" s="37"/>
      <c r="B121" s="38"/>
      <c r="C121" s="218" t="s">
        <v>80</v>
      </c>
      <c r="D121" s="218" t="s">
        <v>142</v>
      </c>
      <c r="E121" s="219" t="s">
        <v>1345</v>
      </c>
      <c r="F121" s="220" t="s">
        <v>1346</v>
      </c>
      <c r="G121" s="221" t="s">
        <v>213</v>
      </c>
      <c r="H121" s="222">
        <v>32.539999999999999</v>
      </c>
      <c r="I121" s="223"/>
      <c r="J121" s="224">
        <f>ROUND(I121*H121,2)</f>
        <v>0</v>
      </c>
      <c r="K121" s="225"/>
      <c r="L121" s="43"/>
      <c r="M121" s="226" t="s">
        <v>1</v>
      </c>
      <c r="N121" s="227" t="s">
        <v>37</v>
      </c>
      <c r="O121" s="90"/>
      <c r="P121" s="228">
        <f>O121*H121</f>
        <v>0</v>
      </c>
      <c r="Q121" s="228">
        <v>0</v>
      </c>
      <c r="R121" s="228">
        <f>Q121*H121</f>
        <v>0</v>
      </c>
      <c r="S121" s="228">
        <v>0</v>
      </c>
      <c r="T121" s="229">
        <f>S121*H121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R121" s="230" t="s">
        <v>146</v>
      </c>
      <c r="AT121" s="230" t="s">
        <v>142</v>
      </c>
      <c r="AU121" s="230" t="s">
        <v>82</v>
      </c>
      <c r="AY121" s="16" t="s">
        <v>139</v>
      </c>
      <c r="BE121" s="231">
        <f>IF(N121="základní",J121,0)</f>
        <v>0</v>
      </c>
      <c r="BF121" s="231">
        <f>IF(N121="snížená",J121,0)</f>
        <v>0</v>
      </c>
      <c r="BG121" s="231">
        <f>IF(N121="zákl. přenesená",J121,0)</f>
        <v>0</v>
      </c>
      <c r="BH121" s="231">
        <f>IF(N121="sníž. přenesená",J121,0)</f>
        <v>0</v>
      </c>
      <c r="BI121" s="231">
        <f>IF(N121="nulová",J121,0)</f>
        <v>0</v>
      </c>
      <c r="BJ121" s="16" t="s">
        <v>80</v>
      </c>
      <c r="BK121" s="231">
        <f>ROUND(I121*H121,2)</f>
        <v>0</v>
      </c>
      <c r="BL121" s="16" t="s">
        <v>146</v>
      </c>
      <c r="BM121" s="230" t="s">
        <v>82</v>
      </c>
    </row>
    <row r="122" s="13" customFormat="1">
      <c r="A122" s="13"/>
      <c r="B122" s="237"/>
      <c r="C122" s="238"/>
      <c r="D122" s="239" t="s">
        <v>214</v>
      </c>
      <c r="E122" s="240" t="s">
        <v>1</v>
      </c>
      <c r="F122" s="241" t="s">
        <v>1347</v>
      </c>
      <c r="G122" s="238"/>
      <c r="H122" s="242">
        <v>32.539999999999999</v>
      </c>
      <c r="I122" s="243"/>
      <c r="J122" s="238"/>
      <c r="K122" s="238"/>
      <c r="L122" s="244"/>
      <c r="M122" s="245"/>
      <c r="N122" s="246"/>
      <c r="O122" s="246"/>
      <c r="P122" s="246"/>
      <c r="Q122" s="246"/>
      <c r="R122" s="246"/>
      <c r="S122" s="246"/>
      <c r="T122" s="247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48" t="s">
        <v>214</v>
      </c>
      <c r="AU122" s="248" t="s">
        <v>82</v>
      </c>
      <c r="AV122" s="13" t="s">
        <v>82</v>
      </c>
      <c r="AW122" s="13" t="s">
        <v>216</v>
      </c>
      <c r="AX122" s="13" t="s">
        <v>72</v>
      </c>
      <c r="AY122" s="248" t="s">
        <v>139</v>
      </c>
    </row>
    <row r="123" s="14" customFormat="1">
      <c r="A123" s="14"/>
      <c r="B123" s="249"/>
      <c r="C123" s="250"/>
      <c r="D123" s="239" t="s">
        <v>214</v>
      </c>
      <c r="E123" s="251" t="s">
        <v>1</v>
      </c>
      <c r="F123" s="252" t="s">
        <v>217</v>
      </c>
      <c r="G123" s="250"/>
      <c r="H123" s="253">
        <v>32.539999999999999</v>
      </c>
      <c r="I123" s="254"/>
      <c r="J123" s="250"/>
      <c r="K123" s="250"/>
      <c r="L123" s="255"/>
      <c r="M123" s="256"/>
      <c r="N123" s="257"/>
      <c r="O123" s="257"/>
      <c r="P123" s="257"/>
      <c r="Q123" s="257"/>
      <c r="R123" s="257"/>
      <c r="S123" s="257"/>
      <c r="T123" s="258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259" t="s">
        <v>214</v>
      </c>
      <c r="AU123" s="259" t="s">
        <v>82</v>
      </c>
      <c r="AV123" s="14" t="s">
        <v>146</v>
      </c>
      <c r="AW123" s="14" t="s">
        <v>216</v>
      </c>
      <c r="AX123" s="14" t="s">
        <v>80</v>
      </c>
      <c r="AY123" s="259" t="s">
        <v>139</v>
      </c>
    </row>
    <row r="124" s="2" customFormat="1" ht="33" customHeight="1">
      <c r="A124" s="37"/>
      <c r="B124" s="38"/>
      <c r="C124" s="218" t="s">
        <v>82</v>
      </c>
      <c r="D124" s="218" t="s">
        <v>142</v>
      </c>
      <c r="E124" s="219" t="s">
        <v>1348</v>
      </c>
      <c r="F124" s="220" t="s">
        <v>1349</v>
      </c>
      <c r="G124" s="221" t="s">
        <v>149</v>
      </c>
      <c r="H124" s="222">
        <v>13</v>
      </c>
      <c r="I124" s="223"/>
      <c r="J124" s="224">
        <f>ROUND(I124*H124,2)</f>
        <v>0</v>
      </c>
      <c r="K124" s="225"/>
      <c r="L124" s="43"/>
      <c r="M124" s="226" t="s">
        <v>1</v>
      </c>
      <c r="N124" s="227" t="s">
        <v>37</v>
      </c>
      <c r="O124" s="90"/>
      <c r="P124" s="228">
        <f>O124*H124</f>
        <v>0</v>
      </c>
      <c r="Q124" s="228">
        <v>0</v>
      </c>
      <c r="R124" s="228">
        <f>Q124*H124</f>
        <v>0</v>
      </c>
      <c r="S124" s="228">
        <v>0</v>
      </c>
      <c r="T124" s="229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230" t="s">
        <v>146</v>
      </c>
      <c r="AT124" s="230" t="s">
        <v>142</v>
      </c>
      <c r="AU124" s="230" t="s">
        <v>82</v>
      </c>
      <c r="AY124" s="16" t="s">
        <v>139</v>
      </c>
      <c r="BE124" s="231">
        <f>IF(N124="základní",J124,0)</f>
        <v>0</v>
      </c>
      <c r="BF124" s="231">
        <f>IF(N124="snížená",J124,0)</f>
        <v>0</v>
      </c>
      <c r="BG124" s="231">
        <f>IF(N124="zákl. přenesená",J124,0)</f>
        <v>0</v>
      </c>
      <c r="BH124" s="231">
        <f>IF(N124="sníž. přenesená",J124,0)</f>
        <v>0</v>
      </c>
      <c r="BI124" s="231">
        <f>IF(N124="nulová",J124,0)</f>
        <v>0</v>
      </c>
      <c r="BJ124" s="16" t="s">
        <v>80</v>
      </c>
      <c r="BK124" s="231">
        <f>ROUND(I124*H124,2)</f>
        <v>0</v>
      </c>
      <c r="BL124" s="16" t="s">
        <v>146</v>
      </c>
      <c r="BM124" s="230" t="s">
        <v>146</v>
      </c>
    </row>
    <row r="125" s="13" customFormat="1">
      <c r="A125" s="13"/>
      <c r="B125" s="237"/>
      <c r="C125" s="238"/>
      <c r="D125" s="239" t="s">
        <v>214</v>
      </c>
      <c r="E125" s="240" t="s">
        <v>1</v>
      </c>
      <c r="F125" s="241" t="s">
        <v>1350</v>
      </c>
      <c r="G125" s="238"/>
      <c r="H125" s="242">
        <v>1</v>
      </c>
      <c r="I125" s="243"/>
      <c r="J125" s="238"/>
      <c r="K125" s="238"/>
      <c r="L125" s="244"/>
      <c r="M125" s="245"/>
      <c r="N125" s="246"/>
      <c r="O125" s="246"/>
      <c r="P125" s="246"/>
      <c r="Q125" s="246"/>
      <c r="R125" s="246"/>
      <c r="S125" s="246"/>
      <c r="T125" s="247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48" t="s">
        <v>214</v>
      </c>
      <c r="AU125" s="248" t="s">
        <v>82</v>
      </c>
      <c r="AV125" s="13" t="s">
        <v>82</v>
      </c>
      <c r="AW125" s="13" t="s">
        <v>216</v>
      </c>
      <c r="AX125" s="13" t="s">
        <v>72</v>
      </c>
      <c r="AY125" s="248" t="s">
        <v>139</v>
      </c>
    </row>
    <row r="126" s="13" customFormat="1">
      <c r="A126" s="13"/>
      <c r="B126" s="237"/>
      <c r="C126" s="238"/>
      <c r="D126" s="239" t="s">
        <v>214</v>
      </c>
      <c r="E126" s="240" t="s">
        <v>1</v>
      </c>
      <c r="F126" s="241" t="s">
        <v>1351</v>
      </c>
      <c r="G126" s="238"/>
      <c r="H126" s="242">
        <v>12</v>
      </c>
      <c r="I126" s="243"/>
      <c r="J126" s="238"/>
      <c r="K126" s="238"/>
      <c r="L126" s="244"/>
      <c r="M126" s="245"/>
      <c r="N126" s="246"/>
      <c r="O126" s="246"/>
      <c r="P126" s="246"/>
      <c r="Q126" s="246"/>
      <c r="R126" s="246"/>
      <c r="S126" s="246"/>
      <c r="T126" s="247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48" t="s">
        <v>214</v>
      </c>
      <c r="AU126" s="248" t="s">
        <v>82</v>
      </c>
      <c r="AV126" s="13" t="s">
        <v>82</v>
      </c>
      <c r="AW126" s="13" t="s">
        <v>216</v>
      </c>
      <c r="AX126" s="13" t="s">
        <v>72</v>
      </c>
      <c r="AY126" s="248" t="s">
        <v>139</v>
      </c>
    </row>
    <row r="127" s="14" customFormat="1">
      <c r="A127" s="14"/>
      <c r="B127" s="249"/>
      <c r="C127" s="250"/>
      <c r="D127" s="239" t="s">
        <v>214</v>
      </c>
      <c r="E127" s="251" t="s">
        <v>1</v>
      </c>
      <c r="F127" s="252" t="s">
        <v>217</v>
      </c>
      <c r="G127" s="250"/>
      <c r="H127" s="253">
        <v>13</v>
      </c>
      <c r="I127" s="254"/>
      <c r="J127" s="250"/>
      <c r="K127" s="250"/>
      <c r="L127" s="255"/>
      <c r="M127" s="256"/>
      <c r="N127" s="257"/>
      <c r="O127" s="257"/>
      <c r="P127" s="257"/>
      <c r="Q127" s="257"/>
      <c r="R127" s="257"/>
      <c r="S127" s="257"/>
      <c r="T127" s="258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59" t="s">
        <v>214</v>
      </c>
      <c r="AU127" s="259" t="s">
        <v>82</v>
      </c>
      <c r="AV127" s="14" t="s">
        <v>146</v>
      </c>
      <c r="AW127" s="14" t="s">
        <v>216</v>
      </c>
      <c r="AX127" s="14" t="s">
        <v>80</v>
      </c>
      <c r="AY127" s="259" t="s">
        <v>139</v>
      </c>
    </row>
    <row r="128" s="2" customFormat="1" ht="33" customHeight="1">
      <c r="A128" s="37"/>
      <c r="B128" s="38"/>
      <c r="C128" s="218" t="s">
        <v>152</v>
      </c>
      <c r="D128" s="218" t="s">
        <v>142</v>
      </c>
      <c r="E128" s="219" t="s">
        <v>1352</v>
      </c>
      <c r="F128" s="220" t="s">
        <v>1353</v>
      </c>
      <c r="G128" s="221" t="s">
        <v>149</v>
      </c>
      <c r="H128" s="222">
        <v>5</v>
      </c>
      <c r="I128" s="223"/>
      <c r="J128" s="224">
        <f>ROUND(I128*H128,2)</f>
        <v>0</v>
      </c>
      <c r="K128" s="225"/>
      <c r="L128" s="43"/>
      <c r="M128" s="226" t="s">
        <v>1</v>
      </c>
      <c r="N128" s="227" t="s">
        <v>37</v>
      </c>
      <c r="O128" s="90"/>
      <c r="P128" s="228">
        <f>O128*H128</f>
        <v>0</v>
      </c>
      <c r="Q128" s="228">
        <v>0</v>
      </c>
      <c r="R128" s="228">
        <f>Q128*H128</f>
        <v>0</v>
      </c>
      <c r="S128" s="228">
        <v>0</v>
      </c>
      <c r="T128" s="229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30" t="s">
        <v>146</v>
      </c>
      <c r="AT128" s="230" t="s">
        <v>142</v>
      </c>
      <c r="AU128" s="230" t="s">
        <v>82</v>
      </c>
      <c r="AY128" s="16" t="s">
        <v>139</v>
      </c>
      <c r="BE128" s="231">
        <f>IF(N128="základní",J128,0)</f>
        <v>0</v>
      </c>
      <c r="BF128" s="231">
        <f>IF(N128="snížená",J128,0)</f>
        <v>0</v>
      </c>
      <c r="BG128" s="231">
        <f>IF(N128="zákl. přenesená",J128,0)</f>
        <v>0</v>
      </c>
      <c r="BH128" s="231">
        <f>IF(N128="sníž. přenesená",J128,0)</f>
        <v>0</v>
      </c>
      <c r="BI128" s="231">
        <f>IF(N128="nulová",J128,0)</f>
        <v>0</v>
      </c>
      <c r="BJ128" s="16" t="s">
        <v>80</v>
      </c>
      <c r="BK128" s="231">
        <f>ROUND(I128*H128,2)</f>
        <v>0</v>
      </c>
      <c r="BL128" s="16" t="s">
        <v>146</v>
      </c>
      <c r="BM128" s="230" t="s">
        <v>155</v>
      </c>
    </row>
    <row r="129" s="13" customFormat="1">
      <c r="A129" s="13"/>
      <c r="B129" s="237"/>
      <c r="C129" s="238"/>
      <c r="D129" s="239" t="s">
        <v>214</v>
      </c>
      <c r="E129" s="240" t="s">
        <v>1</v>
      </c>
      <c r="F129" s="241" t="s">
        <v>1354</v>
      </c>
      <c r="G129" s="238"/>
      <c r="H129" s="242">
        <v>3</v>
      </c>
      <c r="I129" s="243"/>
      <c r="J129" s="238"/>
      <c r="K129" s="238"/>
      <c r="L129" s="244"/>
      <c r="M129" s="245"/>
      <c r="N129" s="246"/>
      <c r="O129" s="246"/>
      <c r="P129" s="246"/>
      <c r="Q129" s="246"/>
      <c r="R129" s="246"/>
      <c r="S129" s="246"/>
      <c r="T129" s="247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8" t="s">
        <v>214</v>
      </c>
      <c r="AU129" s="248" t="s">
        <v>82</v>
      </c>
      <c r="AV129" s="13" t="s">
        <v>82</v>
      </c>
      <c r="AW129" s="13" t="s">
        <v>216</v>
      </c>
      <c r="AX129" s="13" t="s">
        <v>72</v>
      </c>
      <c r="AY129" s="248" t="s">
        <v>139</v>
      </c>
    </row>
    <row r="130" s="13" customFormat="1">
      <c r="A130" s="13"/>
      <c r="B130" s="237"/>
      <c r="C130" s="238"/>
      <c r="D130" s="239" t="s">
        <v>214</v>
      </c>
      <c r="E130" s="240" t="s">
        <v>1</v>
      </c>
      <c r="F130" s="241" t="s">
        <v>1355</v>
      </c>
      <c r="G130" s="238"/>
      <c r="H130" s="242">
        <v>2</v>
      </c>
      <c r="I130" s="243"/>
      <c r="J130" s="238"/>
      <c r="K130" s="238"/>
      <c r="L130" s="244"/>
      <c r="M130" s="245"/>
      <c r="N130" s="246"/>
      <c r="O130" s="246"/>
      <c r="P130" s="246"/>
      <c r="Q130" s="246"/>
      <c r="R130" s="246"/>
      <c r="S130" s="246"/>
      <c r="T130" s="247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8" t="s">
        <v>214</v>
      </c>
      <c r="AU130" s="248" t="s">
        <v>82</v>
      </c>
      <c r="AV130" s="13" t="s">
        <v>82</v>
      </c>
      <c r="AW130" s="13" t="s">
        <v>216</v>
      </c>
      <c r="AX130" s="13" t="s">
        <v>72</v>
      </c>
      <c r="AY130" s="248" t="s">
        <v>139</v>
      </c>
    </row>
    <row r="131" s="14" customFormat="1">
      <c r="A131" s="14"/>
      <c r="B131" s="249"/>
      <c r="C131" s="250"/>
      <c r="D131" s="239" t="s">
        <v>214</v>
      </c>
      <c r="E131" s="251" t="s">
        <v>1</v>
      </c>
      <c r="F131" s="252" t="s">
        <v>217</v>
      </c>
      <c r="G131" s="250"/>
      <c r="H131" s="253">
        <v>5</v>
      </c>
      <c r="I131" s="254"/>
      <c r="J131" s="250"/>
      <c r="K131" s="250"/>
      <c r="L131" s="255"/>
      <c r="M131" s="256"/>
      <c r="N131" s="257"/>
      <c r="O131" s="257"/>
      <c r="P131" s="257"/>
      <c r="Q131" s="257"/>
      <c r="R131" s="257"/>
      <c r="S131" s="257"/>
      <c r="T131" s="258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59" t="s">
        <v>214</v>
      </c>
      <c r="AU131" s="259" t="s">
        <v>82</v>
      </c>
      <c r="AV131" s="14" t="s">
        <v>146</v>
      </c>
      <c r="AW131" s="14" t="s">
        <v>216</v>
      </c>
      <c r="AX131" s="14" t="s">
        <v>80</v>
      </c>
      <c r="AY131" s="259" t="s">
        <v>139</v>
      </c>
    </row>
    <row r="132" s="2" customFormat="1" ht="33" customHeight="1">
      <c r="A132" s="37"/>
      <c r="B132" s="38"/>
      <c r="C132" s="218" t="s">
        <v>146</v>
      </c>
      <c r="D132" s="218" t="s">
        <v>142</v>
      </c>
      <c r="E132" s="219" t="s">
        <v>1356</v>
      </c>
      <c r="F132" s="220" t="s">
        <v>1357</v>
      </c>
      <c r="G132" s="221" t="s">
        <v>149</v>
      </c>
      <c r="H132" s="222">
        <v>1</v>
      </c>
      <c r="I132" s="223"/>
      <c r="J132" s="224">
        <f>ROUND(I132*H132,2)</f>
        <v>0</v>
      </c>
      <c r="K132" s="225"/>
      <c r="L132" s="43"/>
      <c r="M132" s="226" t="s">
        <v>1</v>
      </c>
      <c r="N132" s="227" t="s">
        <v>37</v>
      </c>
      <c r="O132" s="90"/>
      <c r="P132" s="228">
        <f>O132*H132</f>
        <v>0</v>
      </c>
      <c r="Q132" s="228">
        <v>0</v>
      </c>
      <c r="R132" s="228">
        <f>Q132*H132</f>
        <v>0</v>
      </c>
      <c r="S132" s="228">
        <v>0</v>
      </c>
      <c r="T132" s="229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30" t="s">
        <v>146</v>
      </c>
      <c r="AT132" s="230" t="s">
        <v>142</v>
      </c>
      <c r="AU132" s="230" t="s">
        <v>82</v>
      </c>
      <c r="AY132" s="16" t="s">
        <v>139</v>
      </c>
      <c r="BE132" s="231">
        <f>IF(N132="základní",J132,0)</f>
        <v>0</v>
      </c>
      <c r="BF132" s="231">
        <f>IF(N132="snížená",J132,0)</f>
        <v>0</v>
      </c>
      <c r="BG132" s="231">
        <f>IF(N132="zákl. přenesená",J132,0)</f>
        <v>0</v>
      </c>
      <c r="BH132" s="231">
        <f>IF(N132="sníž. přenesená",J132,0)</f>
        <v>0</v>
      </c>
      <c r="BI132" s="231">
        <f>IF(N132="nulová",J132,0)</f>
        <v>0</v>
      </c>
      <c r="BJ132" s="16" t="s">
        <v>80</v>
      </c>
      <c r="BK132" s="231">
        <f>ROUND(I132*H132,2)</f>
        <v>0</v>
      </c>
      <c r="BL132" s="16" t="s">
        <v>146</v>
      </c>
      <c r="BM132" s="230" t="s">
        <v>159</v>
      </c>
    </row>
    <row r="133" s="13" customFormat="1">
      <c r="A133" s="13"/>
      <c r="B133" s="237"/>
      <c r="C133" s="238"/>
      <c r="D133" s="239" t="s">
        <v>214</v>
      </c>
      <c r="E133" s="240" t="s">
        <v>1</v>
      </c>
      <c r="F133" s="241" t="s">
        <v>1358</v>
      </c>
      <c r="G133" s="238"/>
      <c r="H133" s="242">
        <v>1</v>
      </c>
      <c r="I133" s="243"/>
      <c r="J133" s="238"/>
      <c r="K133" s="238"/>
      <c r="L133" s="244"/>
      <c r="M133" s="245"/>
      <c r="N133" s="246"/>
      <c r="O133" s="246"/>
      <c r="P133" s="246"/>
      <c r="Q133" s="246"/>
      <c r="R133" s="246"/>
      <c r="S133" s="246"/>
      <c r="T133" s="247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8" t="s">
        <v>214</v>
      </c>
      <c r="AU133" s="248" t="s">
        <v>82</v>
      </c>
      <c r="AV133" s="13" t="s">
        <v>82</v>
      </c>
      <c r="AW133" s="13" t="s">
        <v>216</v>
      </c>
      <c r="AX133" s="13" t="s">
        <v>72</v>
      </c>
      <c r="AY133" s="248" t="s">
        <v>139</v>
      </c>
    </row>
    <row r="134" s="14" customFormat="1">
      <c r="A134" s="14"/>
      <c r="B134" s="249"/>
      <c r="C134" s="250"/>
      <c r="D134" s="239" t="s">
        <v>214</v>
      </c>
      <c r="E134" s="251" t="s">
        <v>1</v>
      </c>
      <c r="F134" s="252" t="s">
        <v>217</v>
      </c>
      <c r="G134" s="250"/>
      <c r="H134" s="253">
        <v>1</v>
      </c>
      <c r="I134" s="254"/>
      <c r="J134" s="250"/>
      <c r="K134" s="250"/>
      <c r="L134" s="255"/>
      <c r="M134" s="256"/>
      <c r="N134" s="257"/>
      <c r="O134" s="257"/>
      <c r="P134" s="257"/>
      <c r="Q134" s="257"/>
      <c r="R134" s="257"/>
      <c r="S134" s="257"/>
      <c r="T134" s="258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59" t="s">
        <v>214</v>
      </c>
      <c r="AU134" s="259" t="s">
        <v>82</v>
      </c>
      <c r="AV134" s="14" t="s">
        <v>146</v>
      </c>
      <c r="AW134" s="14" t="s">
        <v>216</v>
      </c>
      <c r="AX134" s="14" t="s">
        <v>80</v>
      </c>
      <c r="AY134" s="259" t="s">
        <v>139</v>
      </c>
    </row>
    <row r="135" s="2" customFormat="1" ht="33" customHeight="1">
      <c r="A135" s="37"/>
      <c r="B135" s="38"/>
      <c r="C135" s="218" t="s">
        <v>151</v>
      </c>
      <c r="D135" s="218" t="s">
        <v>142</v>
      </c>
      <c r="E135" s="219" t="s">
        <v>1359</v>
      </c>
      <c r="F135" s="220" t="s">
        <v>1360</v>
      </c>
      <c r="G135" s="221" t="s">
        <v>149</v>
      </c>
      <c r="H135" s="222">
        <v>2</v>
      </c>
      <c r="I135" s="223"/>
      <c r="J135" s="224">
        <f>ROUND(I135*H135,2)</f>
        <v>0</v>
      </c>
      <c r="K135" s="225"/>
      <c r="L135" s="43"/>
      <c r="M135" s="226" t="s">
        <v>1</v>
      </c>
      <c r="N135" s="227" t="s">
        <v>37</v>
      </c>
      <c r="O135" s="90"/>
      <c r="P135" s="228">
        <f>O135*H135</f>
        <v>0</v>
      </c>
      <c r="Q135" s="228">
        <v>0</v>
      </c>
      <c r="R135" s="228">
        <f>Q135*H135</f>
        <v>0</v>
      </c>
      <c r="S135" s="228">
        <v>0</v>
      </c>
      <c r="T135" s="229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30" t="s">
        <v>146</v>
      </c>
      <c r="AT135" s="230" t="s">
        <v>142</v>
      </c>
      <c r="AU135" s="230" t="s">
        <v>82</v>
      </c>
      <c r="AY135" s="16" t="s">
        <v>139</v>
      </c>
      <c r="BE135" s="231">
        <f>IF(N135="základní",J135,0)</f>
        <v>0</v>
      </c>
      <c r="BF135" s="231">
        <f>IF(N135="snížená",J135,0)</f>
        <v>0</v>
      </c>
      <c r="BG135" s="231">
        <f>IF(N135="zákl. přenesená",J135,0)</f>
        <v>0</v>
      </c>
      <c r="BH135" s="231">
        <f>IF(N135="sníž. přenesená",J135,0)</f>
        <v>0</v>
      </c>
      <c r="BI135" s="231">
        <f>IF(N135="nulová",J135,0)</f>
        <v>0</v>
      </c>
      <c r="BJ135" s="16" t="s">
        <v>80</v>
      </c>
      <c r="BK135" s="231">
        <f>ROUND(I135*H135,2)</f>
        <v>0</v>
      </c>
      <c r="BL135" s="16" t="s">
        <v>146</v>
      </c>
      <c r="BM135" s="230" t="s">
        <v>162</v>
      </c>
    </row>
    <row r="136" s="13" customFormat="1">
      <c r="A136" s="13"/>
      <c r="B136" s="237"/>
      <c r="C136" s="238"/>
      <c r="D136" s="239" t="s">
        <v>214</v>
      </c>
      <c r="E136" s="240" t="s">
        <v>1</v>
      </c>
      <c r="F136" s="241" t="s">
        <v>1361</v>
      </c>
      <c r="G136" s="238"/>
      <c r="H136" s="242">
        <v>2</v>
      </c>
      <c r="I136" s="243"/>
      <c r="J136" s="238"/>
      <c r="K136" s="238"/>
      <c r="L136" s="244"/>
      <c r="M136" s="245"/>
      <c r="N136" s="246"/>
      <c r="O136" s="246"/>
      <c r="P136" s="246"/>
      <c r="Q136" s="246"/>
      <c r="R136" s="246"/>
      <c r="S136" s="246"/>
      <c r="T136" s="247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8" t="s">
        <v>214</v>
      </c>
      <c r="AU136" s="248" t="s">
        <v>82</v>
      </c>
      <c r="AV136" s="13" t="s">
        <v>82</v>
      </c>
      <c r="AW136" s="13" t="s">
        <v>216</v>
      </c>
      <c r="AX136" s="13" t="s">
        <v>72</v>
      </c>
      <c r="AY136" s="248" t="s">
        <v>139</v>
      </c>
    </row>
    <row r="137" s="14" customFormat="1">
      <c r="A137" s="14"/>
      <c r="B137" s="249"/>
      <c r="C137" s="250"/>
      <c r="D137" s="239" t="s">
        <v>214</v>
      </c>
      <c r="E137" s="251" t="s">
        <v>1</v>
      </c>
      <c r="F137" s="252" t="s">
        <v>217</v>
      </c>
      <c r="G137" s="250"/>
      <c r="H137" s="253">
        <v>2</v>
      </c>
      <c r="I137" s="254"/>
      <c r="J137" s="250"/>
      <c r="K137" s="250"/>
      <c r="L137" s="255"/>
      <c r="M137" s="256"/>
      <c r="N137" s="257"/>
      <c r="O137" s="257"/>
      <c r="P137" s="257"/>
      <c r="Q137" s="257"/>
      <c r="R137" s="257"/>
      <c r="S137" s="257"/>
      <c r="T137" s="258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59" t="s">
        <v>214</v>
      </c>
      <c r="AU137" s="259" t="s">
        <v>82</v>
      </c>
      <c r="AV137" s="14" t="s">
        <v>146</v>
      </c>
      <c r="AW137" s="14" t="s">
        <v>216</v>
      </c>
      <c r="AX137" s="14" t="s">
        <v>80</v>
      </c>
      <c r="AY137" s="259" t="s">
        <v>139</v>
      </c>
    </row>
    <row r="138" s="2" customFormat="1" ht="33" customHeight="1">
      <c r="A138" s="37"/>
      <c r="B138" s="38"/>
      <c r="C138" s="218" t="s">
        <v>155</v>
      </c>
      <c r="D138" s="218" t="s">
        <v>142</v>
      </c>
      <c r="E138" s="219" t="s">
        <v>1362</v>
      </c>
      <c r="F138" s="220" t="s">
        <v>1363</v>
      </c>
      <c r="G138" s="221" t="s">
        <v>149</v>
      </c>
      <c r="H138" s="222">
        <v>1</v>
      </c>
      <c r="I138" s="223"/>
      <c r="J138" s="224">
        <f>ROUND(I138*H138,2)</f>
        <v>0</v>
      </c>
      <c r="K138" s="225"/>
      <c r="L138" s="43"/>
      <c r="M138" s="226" t="s">
        <v>1</v>
      </c>
      <c r="N138" s="227" t="s">
        <v>37</v>
      </c>
      <c r="O138" s="90"/>
      <c r="P138" s="228">
        <f>O138*H138</f>
        <v>0</v>
      </c>
      <c r="Q138" s="228">
        <v>0</v>
      </c>
      <c r="R138" s="228">
        <f>Q138*H138</f>
        <v>0</v>
      </c>
      <c r="S138" s="228">
        <v>0</v>
      </c>
      <c r="T138" s="229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30" t="s">
        <v>146</v>
      </c>
      <c r="AT138" s="230" t="s">
        <v>142</v>
      </c>
      <c r="AU138" s="230" t="s">
        <v>82</v>
      </c>
      <c r="AY138" s="16" t="s">
        <v>139</v>
      </c>
      <c r="BE138" s="231">
        <f>IF(N138="základní",J138,0)</f>
        <v>0</v>
      </c>
      <c r="BF138" s="231">
        <f>IF(N138="snížená",J138,0)</f>
        <v>0</v>
      </c>
      <c r="BG138" s="231">
        <f>IF(N138="zákl. přenesená",J138,0)</f>
        <v>0</v>
      </c>
      <c r="BH138" s="231">
        <f>IF(N138="sníž. přenesená",J138,0)</f>
        <v>0</v>
      </c>
      <c r="BI138" s="231">
        <f>IF(N138="nulová",J138,0)</f>
        <v>0</v>
      </c>
      <c r="BJ138" s="16" t="s">
        <v>80</v>
      </c>
      <c r="BK138" s="231">
        <f>ROUND(I138*H138,2)</f>
        <v>0</v>
      </c>
      <c r="BL138" s="16" t="s">
        <v>146</v>
      </c>
      <c r="BM138" s="230" t="s">
        <v>8</v>
      </c>
    </row>
    <row r="139" s="13" customFormat="1">
      <c r="A139" s="13"/>
      <c r="B139" s="237"/>
      <c r="C139" s="238"/>
      <c r="D139" s="239" t="s">
        <v>214</v>
      </c>
      <c r="E139" s="240" t="s">
        <v>1</v>
      </c>
      <c r="F139" s="241" t="s">
        <v>1364</v>
      </c>
      <c r="G139" s="238"/>
      <c r="H139" s="242">
        <v>1</v>
      </c>
      <c r="I139" s="243"/>
      <c r="J139" s="238"/>
      <c r="K139" s="238"/>
      <c r="L139" s="244"/>
      <c r="M139" s="245"/>
      <c r="N139" s="246"/>
      <c r="O139" s="246"/>
      <c r="P139" s="246"/>
      <c r="Q139" s="246"/>
      <c r="R139" s="246"/>
      <c r="S139" s="246"/>
      <c r="T139" s="247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8" t="s">
        <v>214</v>
      </c>
      <c r="AU139" s="248" t="s">
        <v>82</v>
      </c>
      <c r="AV139" s="13" t="s">
        <v>82</v>
      </c>
      <c r="AW139" s="13" t="s">
        <v>216</v>
      </c>
      <c r="AX139" s="13" t="s">
        <v>72</v>
      </c>
      <c r="AY139" s="248" t="s">
        <v>139</v>
      </c>
    </row>
    <row r="140" s="14" customFormat="1">
      <c r="A140" s="14"/>
      <c r="B140" s="249"/>
      <c r="C140" s="250"/>
      <c r="D140" s="239" t="s">
        <v>214</v>
      </c>
      <c r="E140" s="251" t="s">
        <v>1</v>
      </c>
      <c r="F140" s="252" t="s">
        <v>217</v>
      </c>
      <c r="G140" s="250"/>
      <c r="H140" s="253">
        <v>1</v>
      </c>
      <c r="I140" s="254"/>
      <c r="J140" s="250"/>
      <c r="K140" s="250"/>
      <c r="L140" s="255"/>
      <c r="M140" s="256"/>
      <c r="N140" s="257"/>
      <c r="O140" s="257"/>
      <c r="P140" s="257"/>
      <c r="Q140" s="257"/>
      <c r="R140" s="257"/>
      <c r="S140" s="257"/>
      <c r="T140" s="258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59" t="s">
        <v>214</v>
      </c>
      <c r="AU140" s="259" t="s">
        <v>82</v>
      </c>
      <c r="AV140" s="14" t="s">
        <v>146</v>
      </c>
      <c r="AW140" s="14" t="s">
        <v>216</v>
      </c>
      <c r="AX140" s="14" t="s">
        <v>80</v>
      </c>
      <c r="AY140" s="259" t="s">
        <v>139</v>
      </c>
    </row>
    <row r="141" s="2" customFormat="1" ht="33" customHeight="1">
      <c r="A141" s="37"/>
      <c r="B141" s="38"/>
      <c r="C141" s="218" t="s">
        <v>165</v>
      </c>
      <c r="D141" s="218" t="s">
        <v>142</v>
      </c>
      <c r="E141" s="219" t="s">
        <v>1365</v>
      </c>
      <c r="F141" s="220" t="s">
        <v>1366</v>
      </c>
      <c r="G141" s="221" t="s">
        <v>149</v>
      </c>
      <c r="H141" s="222">
        <v>5</v>
      </c>
      <c r="I141" s="223"/>
      <c r="J141" s="224">
        <f>ROUND(I141*H141,2)</f>
        <v>0</v>
      </c>
      <c r="K141" s="225"/>
      <c r="L141" s="43"/>
      <c r="M141" s="226" t="s">
        <v>1</v>
      </c>
      <c r="N141" s="227" t="s">
        <v>37</v>
      </c>
      <c r="O141" s="90"/>
      <c r="P141" s="228">
        <f>O141*H141</f>
        <v>0</v>
      </c>
      <c r="Q141" s="228">
        <v>0</v>
      </c>
      <c r="R141" s="228">
        <f>Q141*H141</f>
        <v>0</v>
      </c>
      <c r="S141" s="228">
        <v>0</v>
      </c>
      <c r="T141" s="229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30" t="s">
        <v>146</v>
      </c>
      <c r="AT141" s="230" t="s">
        <v>142</v>
      </c>
      <c r="AU141" s="230" t="s">
        <v>82</v>
      </c>
      <c r="AY141" s="16" t="s">
        <v>139</v>
      </c>
      <c r="BE141" s="231">
        <f>IF(N141="základní",J141,0)</f>
        <v>0</v>
      </c>
      <c r="BF141" s="231">
        <f>IF(N141="snížená",J141,0)</f>
        <v>0</v>
      </c>
      <c r="BG141" s="231">
        <f>IF(N141="zákl. přenesená",J141,0)</f>
        <v>0</v>
      </c>
      <c r="BH141" s="231">
        <f>IF(N141="sníž. přenesená",J141,0)</f>
        <v>0</v>
      </c>
      <c r="BI141" s="231">
        <f>IF(N141="nulová",J141,0)</f>
        <v>0</v>
      </c>
      <c r="BJ141" s="16" t="s">
        <v>80</v>
      </c>
      <c r="BK141" s="231">
        <f>ROUND(I141*H141,2)</f>
        <v>0</v>
      </c>
      <c r="BL141" s="16" t="s">
        <v>146</v>
      </c>
      <c r="BM141" s="230" t="s">
        <v>168</v>
      </c>
    </row>
    <row r="142" s="13" customFormat="1">
      <c r="A142" s="13"/>
      <c r="B142" s="237"/>
      <c r="C142" s="238"/>
      <c r="D142" s="239" t="s">
        <v>214</v>
      </c>
      <c r="E142" s="240" t="s">
        <v>1</v>
      </c>
      <c r="F142" s="241" t="s">
        <v>1354</v>
      </c>
      <c r="G142" s="238"/>
      <c r="H142" s="242">
        <v>3</v>
      </c>
      <c r="I142" s="243"/>
      <c r="J142" s="238"/>
      <c r="K142" s="238"/>
      <c r="L142" s="244"/>
      <c r="M142" s="245"/>
      <c r="N142" s="246"/>
      <c r="O142" s="246"/>
      <c r="P142" s="246"/>
      <c r="Q142" s="246"/>
      <c r="R142" s="246"/>
      <c r="S142" s="246"/>
      <c r="T142" s="247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8" t="s">
        <v>214</v>
      </c>
      <c r="AU142" s="248" t="s">
        <v>82</v>
      </c>
      <c r="AV142" s="13" t="s">
        <v>82</v>
      </c>
      <c r="AW142" s="13" t="s">
        <v>216</v>
      </c>
      <c r="AX142" s="13" t="s">
        <v>72</v>
      </c>
      <c r="AY142" s="248" t="s">
        <v>139</v>
      </c>
    </row>
    <row r="143" s="13" customFormat="1">
      <c r="A143" s="13"/>
      <c r="B143" s="237"/>
      <c r="C143" s="238"/>
      <c r="D143" s="239" t="s">
        <v>214</v>
      </c>
      <c r="E143" s="240" t="s">
        <v>1</v>
      </c>
      <c r="F143" s="241" t="s">
        <v>1355</v>
      </c>
      <c r="G143" s="238"/>
      <c r="H143" s="242">
        <v>2</v>
      </c>
      <c r="I143" s="243"/>
      <c r="J143" s="238"/>
      <c r="K143" s="238"/>
      <c r="L143" s="244"/>
      <c r="M143" s="245"/>
      <c r="N143" s="246"/>
      <c r="O143" s="246"/>
      <c r="P143" s="246"/>
      <c r="Q143" s="246"/>
      <c r="R143" s="246"/>
      <c r="S143" s="246"/>
      <c r="T143" s="247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8" t="s">
        <v>214</v>
      </c>
      <c r="AU143" s="248" t="s">
        <v>82</v>
      </c>
      <c r="AV143" s="13" t="s">
        <v>82</v>
      </c>
      <c r="AW143" s="13" t="s">
        <v>216</v>
      </c>
      <c r="AX143" s="13" t="s">
        <v>72</v>
      </c>
      <c r="AY143" s="248" t="s">
        <v>139</v>
      </c>
    </row>
    <row r="144" s="14" customFormat="1">
      <c r="A144" s="14"/>
      <c r="B144" s="249"/>
      <c r="C144" s="250"/>
      <c r="D144" s="239" t="s">
        <v>214</v>
      </c>
      <c r="E144" s="251" t="s">
        <v>1</v>
      </c>
      <c r="F144" s="252" t="s">
        <v>217</v>
      </c>
      <c r="G144" s="250"/>
      <c r="H144" s="253">
        <v>5</v>
      </c>
      <c r="I144" s="254"/>
      <c r="J144" s="250"/>
      <c r="K144" s="250"/>
      <c r="L144" s="255"/>
      <c r="M144" s="256"/>
      <c r="N144" s="257"/>
      <c r="O144" s="257"/>
      <c r="P144" s="257"/>
      <c r="Q144" s="257"/>
      <c r="R144" s="257"/>
      <c r="S144" s="257"/>
      <c r="T144" s="258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59" t="s">
        <v>214</v>
      </c>
      <c r="AU144" s="259" t="s">
        <v>82</v>
      </c>
      <c r="AV144" s="14" t="s">
        <v>146</v>
      </c>
      <c r="AW144" s="14" t="s">
        <v>216</v>
      </c>
      <c r="AX144" s="14" t="s">
        <v>80</v>
      </c>
      <c r="AY144" s="259" t="s">
        <v>139</v>
      </c>
    </row>
    <row r="145" s="2" customFormat="1" ht="33" customHeight="1">
      <c r="A145" s="37"/>
      <c r="B145" s="38"/>
      <c r="C145" s="218" t="s">
        <v>159</v>
      </c>
      <c r="D145" s="218" t="s">
        <v>142</v>
      </c>
      <c r="E145" s="219" t="s">
        <v>1367</v>
      </c>
      <c r="F145" s="220" t="s">
        <v>1368</v>
      </c>
      <c r="G145" s="221" t="s">
        <v>149</v>
      </c>
      <c r="H145" s="222">
        <v>13</v>
      </c>
      <c r="I145" s="223"/>
      <c r="J145" s="224">
        <f>ROUND(I145*H145,2)</f>
        <v>0</v>
      </c>
      <c r="K145" s="225"/>
      <c r="L145" s="43"/>
      <c r="M145" s="226" t="s">
        <v>1</v>
      </c>
      <c r="N145" s="227" t="s">
        <v>37</v>
      </c>
      <c r="O145" s="90"/>
      <c r="P145" s="228">
        <f>O145*H145</f>
        <v>0</v>
      </c>
      <c r="Q145" s="228">
        <v>0</v>
      </c>
      <c r="R145" s="228">
        <f>Q145*H145</f>
        <v>0</v>
      </c>
      <c r="S145" s="228">
        <v>0</v>
      </c>
      <c r="T145" s="229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30" t="s">
        <v>146</v>
      </c>
      <c r="AT145" s="230" t="s">
        <v>142</v>
      </c>
      <c r="AU145" s="230" t="s">
        <v>82</v>
      </c>
      <c r="AY145" s="16" t="s">
        <v>139</v>
      </c>
      <c r="BE145" s="231">
        <f>IF(N145="základní",J145,0)</f>
        <v>0</v>
      </c>
      <c r="BF145" s="231">
        <f>IF(N145="snížená",J145,0)</f>
        <v>0</v>
      </c>
      <c r="BG145" s="231">
        <f>IF(N145="zákl. přenesená",J145,0)</f>
        <v>0</v>
      </c>
      <c r="BH145" s="231">
        <f>IF(N145="sníž. přenesená",J145,0)</f>
        <v>0</v>
      </c>
      <c r="BI145" s="231">
        <f>IF(N145="nulová",J145,0)</f>
        <v>0</v>
      </c>
      <c r="BJ145" s="16" t="s">
        <v>80</v>
      </c>
      <c r="BK145" s="231">
        <f>ROUND(I145*H145,2)</f>
        <v>0</v>
      </c>
      <c r="BL145" s="16" t="s">
        <v>146</v>
      </c>
      <c r="BM145" s="230" t="s">
        <v>171</v>
      </c>
    </row>
    <row r="146" s="13" customFormat="1">
      <c r="A146" s="13"/>
      <c r="B146" s="237"/>
      <c r="C146" s="238"/>
      <c r="D146" s="239" t="s">
        <v>214</v>
      </c>
      <c r="E146" s="240" t="s">
        <v>1</v>
      </c>
      <c r="F146" s="241" t="s">
        <v>1350</v>
      </c>
      <c r="G146" s="238"/>
      <c r="H146" s="242">
        <v>1</v>
      </c>
      <c r="I146" s="243"/>
      <c r="J146" s="238"/>
      <c r="K146" s="238"/>
      <c r="L146" s="244"/>
      <c r="M146" s="245"/>
      <c r="N146" s="246"/>
      <c r="O146" s="246"/>
      <c r="P146" s="246"/>
      <c r="Q146" s="246"/>
      <c r="R146" s="246"/>
      <c r="S146" s="246"/>
      <c r="T146" s="247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8" t="s">
        <v>214</v>
      </c>
      <c r="AU146" s="248" t="s">
        <v>82</v>
      </c>
      <c r="AV146" s="13" t="s">
        <v>82</v>
      </c>
      <c r="AW146" s="13" t="s">
        <v>216</v>
      </c>
      <c r="AX146" s="13" t="s">
        <v>72</v>
      </c>
      <c r="AY146" s="248" t="s">
        <v>139</v>
      </c>
    </row>
    <row r="147" s="13" customFormat="1">
      <c r="A147" s="13"/>
      <c r="B147" s="237"/>
      <c r="C147" s="238"/>
      <c r="D147" s="239" t="s">
        <v>214</v>
      </c>
      <c r="E147" s="240" t="s">
        <v>1</v>
      </c>
      <c r="F147" s="241" t="s">
        <v>1351</v>
      </c>
      <c r="G147" s="238"/>
      <c r="H147" s="242">
        <v>12</v>
      </c>
      <c r="I147" s="243"/>
      <c r="J147" s="238"/>
      <c r="K147" s="238"/>
      <c r="L147" s="244"/>
      <c r="M147" s="245"/>
      <c r="N147" s="246"/>
      <c r="O147" s="246"/>
      <c r="P147" s="246"/>
      <c r="Q147" s="246"/>
      <c r="R147" s="246"/>
      <c r="S147" s="246"/>
      <c r="T147" s="247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8" t="s">
        <v>214</v>
      </c>
      <c r="AU147" s="248" t="s">
        <v>82</v>
      </c>
      <c r="AV147" s="13" t="s">
        <v>82</v>
      </c>
      <c r="AW147" s="13" t="s">
        <v>216</v>
      </c>
      <c r="AX147" s="13" t="s">
        <v>72</v>
      </c>
      <c r="AY147" s="248" t="s">
        <v>139</v>
      </c>
    </row>
    <row r="148" s="14" customFormat="1">
      <c r="A148" s="14"/>
      <c r="B148" s="249"/>
      <c r="C148" s="250"/>
      <c r="D148" s="239" t="s">
        <v>214</v>
      </c>
      <c r="E148" s="251" t="s">
        <v>1</v>
      </c>
      <c r="F148" s="252" t="s">
        <v>217</v>
      </c>
      <c r="G148" s="250"/>
      <c r="H148" s="253">
        <v>13</v>
      </c>
      <c r="I148" s="254"/>
      <c r="J148" s="250"/>
      <c r="K148" s="250"/>
      <c r="L148" s="255"/>
      <c r="M148" s="256"/>
      <c r="N148" s="257"/>
      <c r="O148" s="257"/>
      <c r="P148" s="257"/>
      <c r="Q148" s="257"/>
      <c r="R148" s="257"/>
      <c r="S148" s="257"/>
      <c r="T148" s="258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9" t="s">
        <v>214</v>
      </c>
      <c r="AU148" s="259" t="s">
        <v>82</v>
      </c>
      <c r="AV148" s="14" t="s">
        <v>146</v>
      </c>
      <c r="AW148" s="14" t="s">
        <v>216</v>
      </c>
      <c r="AX148" s="14" t="s">
        <v>80</v>
      </c>
      <c r="AY148" s="259" t="s">
        <v>139</v>
      </c>
    </row>
    <row r="149" s="2" customFormat="1" ht="33" customHeight="1">
      <c r="A149" s="37"/>
      <c r="B149" s="38"/>
      <c r="C149" s="218" t="s">
        <v>140</v>
      </c>
      <c r="D149" s="218" t="s">
        <v>142</v>
      </c>
      <c r="E149" s="219" t="s">
        <v>1369</v>
      </c>
      <c r="F149" s="220" t="s">
        <v>1370</v>
      </c>
      <c r="G149" s="221" t="s">
        <v>149</v>
      </c>
      <c r="H149" s="222">
        <v>1</v>
      </c>
      <c r="I149" s="223"/>
      <c r="J149" s="224">
        <f>ROUND(I149*H149,2)</f>
        <v>0</v>
      </c>
      <c r="K149" s="225"/>
      <c r="L149" s="43"/>
      <c r="M149" s="226" t="s">
        <v>1</v>
      </c>
      <c r="N149" s="227" t="s">
        <v>37</v>
      </c>
      <c r="O149" s="90"/>
      <c r="P149" s="228">
        <f>O149*H149</f>
        <v>0</v>
      </c>
      <c r="Q149" s="228">
        <v>0</v>
      </c>
      <c r="R149" s="228">
        <f>Q149*H149</f>
        <v>0</v>
      </c>
      <c r="S149" s="228">
        <v>0</v>
      </c>
      <c r="T149" s="229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30" t="s">
        <v>146</v>
      </c>
      <c r="AT149" s="230" t="s">
        <v>142</v>
      </c>
      <c r="AU149" s="230" t="s">
        <v>82</v>
      </c>
      <c r="AY149" s="16" t="s">
        <v>139</v>
      </c>
      <c r="BE149" s="231">
        <f>IF(N149="základní",J149,0)</f>
        <v>0</v>
      </c>
      <c r="BF149" s="231">
        <f>IF(N149="snížená",J149,0)</f>
        <v>0</v>
      </c>
      <c r="BG149" s="231">
        <f>IF(N149="zákl. přenesená",J149,0)</f>
        <v>0</v>
      </c>
      <c r="BH149" s="231">
        <f>IF(N149="sníž. přenesená",J149,0)</f>
        <v>0</v>
      </c>
      <c r="BI149" s="231">
        <f>IF(N149="nulová",J149,0)</f>
        <v>0</v>
      </c>
      <c r="BJ149" s="16" t="s">
        <v>80</v>
      </c>
      <c r="BK149" s="231">
        <f>ROUND(I149*H149,2)</f>
        <v>0</v>
      </c>
      <c r="BL149" s="16" t="s">
        <v>146</v>
      </c>
      <c r="BM149" s="230" t="s">
        <v>174</v>
      </c>
    </row>
    <row r="150" s="13" customFormat="1">
      <c r="A150" s="13"/>
      <c r="B150" s="237"/>
      <c r="C150" s="238"/>
      <c r="D150" s="239" t="s">
        <v>214</v>
      </c>
      <c r="E150" s="240" t="s">
        <v>1</v>
      </c>
      <c r="F150" s="241" t="s">
        <v>1358</v>
      </c>
      <c r="G150" s="238"/>
      <c r="H150" s="242">
        <v>1</v>
      </c>
      <c r="I150" s="243"/>
      <c r="J150" s="238"/>
      <c r="K150" s="238"/>
      <c r="L150" s="244"/>
      <c r="M150" s="245"/>
      <c r="N150" s="246"/>
      <c r="O150" s="246"/>
      <c r="P150" s="246"/>
      <c r="Q150" s="246"/>
      <c r="R150" s="246"/>
      <c r="S150" s="246"/>
      <c r="T150" s="247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8" t="s">
        <v>214</v>
      </c>
      <c r="AU150" s="248" t="s">
        <v>82</v>
      </c>
      <c r="AV150" s="13" t="s">
        <v>82</v>
      </c>
      <c r="AW150" s="13" t="s">
        <v>216</v>
      </c>
      <c r="AX150" s="13" t="s">
        <v>72</v>
      </c>
      <c r="AY150" s="248" t="s">
        <v>139</v>
      </c>
    </row>
    <row r="151" s="14" customFormat="1">
      <c r="A151" s="14"/>
      <c r="B151" s="249"/>
      <c r="C151" s="250"/>
      <c r="D151" s="239" t="s">
        <v>214</v>
      </c>
      <c r="E151" s="251" t="s">
        <v>1</v>
      </c>
      <c r="F151" s="252" t="s">
        <v>217</v>
      </c>
      <c r="G151" s="250"/>
      <c r="H151" s="253">
        <v>1</v>
      </c>
      <c r="I151" s="254"/>
      <c r="J151" s="250"/>
      <c r="K151" s="250"/>
      <c r="L151" s="255"/>
      <c r="M151" s="256"/>
      <c r="N151" s="257"/>
      <c r="O151" s="257"/>
      <c r="P151" s="257"/>
      <c r="Q151" s="257"/>
      <c r="R151" s="257"/>
      <c r="S151" s="257"/>
      <c r="T151" s="258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59" t="s">
        <v>214</v>
      </c>
      <c r="AU151" s="259" t="s">
        <v>82</v>
      </c>
      <c r="AV151" s="14" t="s">
        <v>146</v>
      </c>
      <c r="AW151" s="14" t="s">
        <v>216</v>
      </c>
      <c r="AX151" s="14" t="s">
        <v>80</v>
      </c>
      <c r="AY151" s="259" t="s">
        <v>139</v>
      </c>
    </row>
    <row r="152" s="2" customFormat="1" ht="33" customHeight="1">
      <c r="A152" s="37"/>
      <c r="B152" s="38"/>
      <c r="C152" s="218" t="s">
        <v>162</v>
      </c>
      <c r="D152" s="218" t="s">
        <v>142</v>
      </c>
      <c r="E152" s="219" t="s">
        <v>1371</v>
      </c>
      <c r="F152" s="220" t="s">
        <v>1372</v>
      </c>
      <c r="G152" s="221" t="s">
        <v>149</v>
      </c>
      <c r="H152" s="222">
        <v>1</v>
      </c>
      <c r="I152" s="223"/>
      <c r="J152" s="224">
        <f>ROUND(I152*H152,2)</f>
        <v>0</v>
      </c>
      <c r="K152" s="225"/>
      <c r="L152" s="43"/>
      <c r="M152" s="226" t="s">
        <v>1</v>
      </c>
      <c r="N152" s="227" t="s">
        <v>37</v>
      </c>
      <c r="O152" s="90"/>
      <c r="P152" s="228">
        <f>O152*H152</f>
        <v>0</v>
      </c>
      <c r="Q152" s="228">
        <v>0</v>
      </c>
      <c r="R152" s="228">
        <f>Q152*H152</f>
        <v>0</v>
      </c>
      <c r="S152" s="228">
        <v>0</v>
      </c>
      <c r="T152" s="229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30" t="s">
        <v>146</v>
      </c>
      <c r="AT152" s="230" t="s">
        <v>142</v>
      </c>
      <c r="AU152" s="230" t="s">
        <v>82</v>
      </c>
      <c r="AY152" s="16" t="s">
        <v>139</v>
      </c>
      <c r="BE152" s="231">
        <f>IF(N152="základní",J152,0)</f>
        <v>0</v>
      </c>
      <c r="BF152" s="231">
        <f>IF(N152="snížená",J152,0)</f>
        <v>0</v>
      </c>
      <c r="BG152" s="231">
        <f>IF(N152="zákl. přenesená",J152,0)</f>
        <v>0</v>
      </c>
      <c r="BH152" s="231">
        <f>IF(N152="sníž. přenesená",J152,0)</f>
        <v>0</v>
      </c>
      <c r="BI152" s="231">
        <f>IF(N152="nulová",J152,0)</f>
        <v>0</v>
      </c>
      <c r="BJ152" s="16" t="s">
        <v>80</v>
      </c>
      <c r="BK152" s="231">
        <f>ROUND(I152*H152,2)</f>
        <v>0</v>
      </c>
      <c r="BL152" s="16" t="s">
        <v>146</v>
      </c>
      <c r="BM152" s="230" t="s">
        <v>177</v>
      </c>
    </row>
    <row r="153" s="13" customFormat="1">
      <c r="A153" s="13"/>
      <c r="B153" s="237"/>
      <c r="C153" s="238"/>
      <c r="D153" s="239" t="s">
        <v>214</v>
      </c>
      <c r="E153" s="240" t="s">
        <v>1</v>
      </c>
      <c r="F153" s="241" t="s">
        <v>1373</v>
      </c>
      <c r="G153" s="238"/>
      <c r="H153" s="242">
        <v>1</v>
      </c>
      <c r="I153" s="243"/>
      <c r="J153" s="238"/>
      <c r="K153" s="238"/>
      <c r="L153" s="244"/>
      <c r="M153" s="245"/>
      <c r="N153" s="246"/>
      <c r="O153" s="246"/>
      <c r="P153" s="246"/>
      <c r="Q153" s="246"/>
      <c r="R153" s="246"/>
      <c r="S153" s="246"/>
      <c r="T153" s="247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8" t="s">
        <v>214</v>
      </c>
      <c r="AU153" s="248" t="s">
        <v>82</v>
      </c>
      <c r="AV153" s="13" t="s">
        <v>82</v>
      </c>
      <c r="AW153" s="13" t="s">
        <v>216</v>
      </c>
      <c r="AX153" s="13" t="s">
        <v>72</v>
      </c>
      <c r="AY153" s="248" t="s">
        <v>139</v>
      </c>
    </row>
    <row r="154" s="14" customFormat="1">
      <c r="A154" s="14"/>
      <c r="B154" s="249"/>
      <c r="C154" s="250"/>
      <c r="D154" s="239" t="s">
        <v>214</v>
      </c>
      <c r="E154" s="251" t="s">
        <v>1</v>
      </c>
      <c r="F154" s="252" t="s">
        <v>217</v>
      </c>
      <c r="G154" s="250"/>
      <c r="H154" s="253">
        <v>1</v>
      </c>
      <c r="I154" s="254"/>
      <c r="J154" s="250"/>
      <c r="K154" s="250"/>
      <c r="L154" s="255"/>
      <c r="M154" s="256"/>
      <c r="N154" s="257"/>
      <c r="O154" s="257"/>
      <c r="P154" s="257"/>
      <c r="Q154" s="257"/>
      <c r="R154" s="257"/>
      <c r="S154" s="257"/>
      <c r="T154" s="258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59" t="s">
        <v>214</v>
      </c>
      <c r="AU154" s="259" t="s">
        <v>82</v>
      </c>
      <c r="AV154" s="14" t="s">
        <v>146</v>
      </c>
      <c r="AW154" s="14" t="s">
        <v>216</v>
      </c>
      <c r="AX154" s="14" t="s">
        <v>80</v>
      </c>
      <c r="AY154" s="259" t="s">
        <v>139</v>
      </c>
    </row>
    <row r="155" s="2" customFormat="1" ht="33" customHeight="1">
      <c r="A155" s="37"/>
      <c r="B155" s="38"/>
      <c r="C155" s="218" t="s">
        <v>178</v>
      </c>
      <c r="D155" s="218" t="s">
        <v>142</v>
      </c>
      <c r="E155" s="219" t="s">
        <v>1374</v>
      </c>
      <c r="F155" s="220" t="s">
        <v>1375</v>
      </c>
      <c r="G155" s="221" t="s">
        <v>149</v>
      </c>
      <c r="H155" s="222">
        <v>1</v>
      </c>
      <c r="I155" s="223"/>
      <c r="J155" s="224">
        <f>ROUND(I155*H155,2)</f>
        <v>0</v>
      </c>
      <c r="K155" s="225"/>
      <c r="L155" s="43"/>
      <c r="M155" s="226" t="s">
        <v>1</v>
      </c>
      <c r="N155" s="227" t="s">
        <v>37</v>
      </c>
      <c r="O155" s="90"/>
      <c r="P155" s="228">
        <f>O155*H155</f>
        <v>0</v>
      </c>
      <c r="Q155" s="228">
        <v>0</v>
      </c>
      <c r="R155" s="228">
        <f>Q155*H155</f>
        <v>0</v>
      </c>
      <c r="S155" s="228">
        <v>0</v>
      </c>
      <c r="T155" s="229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30" t="s">
        <v>146</v>
      </c>
      <c r="AT155" s="230" t="s">
        <v>142</v>
      </c>
      <c r="AU155" s="230" t="s">
        <v>82</v>
      </c>
      <c r="AY155" s="16" t="s">
        <v>139</v>
      </c>
      <c r="BE155" s="231">
        <f>IF(N155="základní",J155,0)</f>
        <v>0</v>
      </c>
      <c r="BF155" s="231">
        <f>IF(N155="snížená",J155,0)</f>
        <v>0</v>
      </c>
      <c r="BG155" s="231">
        <f>IF(N155="zákl. přenesená",J155,0)</f>
        <v>0</v>
      </c>
      <c r="BH155" s="231">
        <f>IF(N155="sníž. přenesená",J155,0)</f>
        <v>0</v>
      </c>
      <c r="BI155" s="231">
        <f>IF(N155="nulová",J155,0)</f>
        <v>0</v>
      </c>
      <c r="BJ155" s="16" t="s">
        <v>80</v>
      </c>
      <c r="BK155" s="231">
        <f>ROUND(I155*H155,2)</f>
        <v>0</v>
      </c>
      <c r="BL155" s="16" t="s">
        <v>146</v>
      </c>
      <c r="BM155" s="230" t="s">
        <v>181</v>
      </c>
    </row>
    <row r="156" s="13" customFormat="1">
      <c r="A156" s="13"/>
      <c r="B156" s="237"/>
      <c r="C156" s="238"/>
      <c r="D156" s="239" t="s">
        <v>214</v>
      </c>
      <c r="E156" s="240" t="s">
        <v>1</v>
      </c>
      <c r="F156" s="241" t="s">
        <v>1376</v>
      </c>
      <c r="G156" s="238"/>
      <c r="H156" s="242">
        <v>1</v>
      </c>
      <c r="I156" s="243"/>
      <c r="J156" s="238"/>
      <c r="K156" s="238"/>
      <c r="L156" s="244"/>
      <c r="M156" s="245"/>
      <c r="N156" s="246"/>
      <c r="O156" s="246"/>
      <c r="P156" s="246"/>
      <c r="Q156" s="246"/>
      <c r="R156" s="246"/>
      <c r="S156" s="246"/>
      <c r="T156" s="247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8" t="s">
        <v>214</v>
      </c>
      <c r="AU156" s="248" t="s">
        <v>82</v>
      </c>
      <c r="AV156" s="13" t="s">
        <v>82</v>
      </c>
      <c r="AW156" s="13" t="s">
        <v>216</v>
      </c>
      <c r="AX156" s="13" t="s">
        <v>72</v>
      </c>
      <c r="AY156" s="248" t="s">
        <v>139</v>
      </c>
    </row>
    <row r="157" s="14" customFormat="1">
      <c r="A157" s="14"/>
      <c r="B157" s="249"/>
      <c r="C157" s="250"/>
      <c r="D157" s="239" t="s">
        <v>214</v>
      </c>
      <c r="E157" s="251" t="s">
        <v>1</v>
      </c>
      <c r="F157" s="252" t="s">
        <v>217</v>
      </c>
      <c r="G157" s="250"/>
      <c r="H157" s="253">
        <v>1</v>
      </c>
      <c r="I157" s="254"/>
      <c r="J157" s="250"/>
      <c r="K157" s="250"/>
      <c r="L157" s="255"/>
      <c r="M157" s="256"/>
      <c r="N157" s="257"/>
      <c r="O157" s="257"/>
      <c r="P157" s="257"/>
      <c r="Q157" s="257"/>
      <c r="R157" s="257"/>
      <c r="S157" s="257"/>
      <c r="T157" s="258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59" t="s">
        <v>214</v>
      </c>
      <c r="AU157" s="259" t="s">
        <v>82</v>
      </c>
      <c r="AV157" s="14" t="s">
        <v>146</v>
      </c>
      <c r="AW157" s="14" t="s">
        <v>216</v>
      </c>
      <c r="AX157" s="14" t="s">
        <v>80</v>
      </c>
      <c r="AY157" s="259" t="s">
        <v>139</v>
      </c>
    </row>
    <row r="158" s="2" customFormat="1" ht="33" customHeight="1">
      <c r="A158" s="37"/>
      <c r="B158" s="38"/>
      <c r="C158" s="218" t="s">
        <v>8</v>
      </c>
      <c r="D158" s="218" t="s">
        <v>142</v>
      </c>
      <c r="E158" s="219" t="s">
        <v>1377</v>
      </c>
      <c r="F158" s="220" t="s">
        <v>1378</v>
      </c>
      <c r="G158" s="221" t="s">
        <v>149</v>
      </c>
      <c r="H158" s="222">
        <v>1</v>
      </c>
      <c r="I158" s="223"/>
      <c r="J158" s="224">
        <f>ROUND(I158*H158,2)</f>
        <v>0</v>
      </c>
      <c r="K158" s="225"/>
      <c r="L158" s="43"/>
      <c r="M158" s="226" t="s">
        <v>1</v>
      </c>
      <c r="N158" s="227" t="s">
        <v>37</v>
      </c>
      <c r="O158" s="90"/>
      <c r="P158" s="228">
        <f>O158*H158</f>
        <v>0</v>
      </c>
      <c r="Q158" s="228">
        <v>0</v>
      </c>
      <c r="R158" s="228">
        <f>Q158*H158</f>
        <v>0</v>
      </c>
      <c r="S158" s="228">
        <v>0</v>
      </c>
      <c r="T158" s="229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30" t="s">
        <v>146</v>
      </c>
      <c r="AT158" s="230" t="s">
        <v>142</v>
      </c>
      <c r="AU158" s="230" t="s">
        <v>82</v>
      </c>
      <c r="AY158" s="16" t="s">
        <v>139</v>
      </c>
      <c r="BE158" s="231">
        <f>IF(N158="základní",J158,0)</f>
        <v>0</v>
      </c>
      <c r="BF158" s="231">
        <f>IF(N158="snížená",J158,0)</f>
        <v>0</v>
      </c>
      <c r="BG158" s="231">
        <f>IF(N158="zákl. přenesená",J158,0)</f>
        <v>0</v>
      </c>
      <c r="BH158" s="231">
        <f>IF(N158="sníž. přenesená",J158,0)</f>
        <v>0</v>
      </c>
      <c r="BI158" s="231">
        <f>IF(N158="nulová",J158,0)</f>
        <v>0</v>
      </c>
      <c r="BJ158" s="16" t="s">
        <v>80</v>
      </c>
      <c r="BK158" s="231">
        <f>ROUND(I158*H158,2)</f>
        <v>0</v>
      </c>
      <c r="BL158" s="16" t="s">
        <v>146</v>
      </c>
      <c r="BM158" s="230" t="s">
        <v>184</v>
      </c>
    </row>
    <row r="159" s="13" customFormat="1">
      <c r="A159" s="13"/>
      <c r="B159" s="237"/>
      <c r="C159" s="238"/>
      <c r="D159" s="239" t="s">
        <v>214</v>
      </c>
      <c r="E159" s="240" t="s">
        <v>1</v>
      </c>
      <c r="F159" s="241" t="s">
        <v>1364</v>
      </c>
      <c r="G159" s="238"/>
      <c r="H159" s="242">
        <v>1</v>
      </c>
      <c r="I159" s="243"/>
      <c r="J159" s="238"/>
      <c r="K159" s="238"/>
      <c r="L159" s="244"/>
      <c r="M159" s="245"/>
      <c r="N159" s="246"/>
      <c r="O159" s="246"/>
      <c r="P159" s="246"/>
      <c r="Q159" s="246"/>
      <c r="R159" s="246"/>
      <c r="S159" s="246"/>
      <c r="T159" s="247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8" t="s">
        <v>214</v>
      </c>
      <c r="AU159" s="248" t="s">
        <v>82</v>
      </c>
      <c r="AV159" s="13" t="s">
        <v>82</v>
      </c>
      <c r="AW159" s="13" t="s">
        <v>216</v>
      </c>
      <c r="AX159" s="13" t="s">
        <v>72</v>
      </c>
      <c r="AY159" s="248" t="s">
        <v>139</v>
      </c>
    </row>
    <row r="160" s="14" customFormat="1">
      <c r="A160" s="14"/>
      <c r="B160" s="249"/>
      <c r="C160" s="250"/>
      <c r="D160" s="239" t="s">
        <v>214</v>
      </c>
      <c r="E160" s="251" t="s">
        <v>1</v>
      </c>
      <c r="F160" s="252" t="s">
        <v>217</v>
      </c>
      <c r="G160" s="250"/>
      <c r="H160" s="253">
        <v>1</v>
      </c>
      <c r="I160" s="254"/>
      <c r="J160" s="250"/>
      <c r="K160" s="250"/>
      <c r="L160" s="255"/>
      <c r="M160" s="256"/>
      <c r="N160" s="257"/>
      <c r="O160" s="257"/>
      <c r="P160" s="257"/>
      <c r="Q160" s="257"/>
      <c r="R160" s="257"/>
      <c r="S160" s="257"/>
      <c r="T160" s="258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59" t="s">
        <v>214</v>
      </c>
      <c r="AU160" s="259" t="s">
        <v>82</v>
      </c>
      <c r="AV160" s="14" t="s">
        <v>146</v>
      </c>
      <c r="AW160" s="14" t="s">
        <v>216</v>
      </c>
      <c r="AX160" s="14" t="s">
        <v>80</v>
      </c>
      <c r="AY160" s="259" t="s">
        <v>139</v>
      </c>
    </row>
    <row r="161" s="2" customFormat="1" ht="49.05" customHeight="1">
      <c r="A161" s="37"/>
      <c r="B161" s="38"/>
      <c r="C161" s="218" t="s">
        <v>185</v>
      </c>
      <c r="D161" s="218" t="s">
        <v>142</v>
      </c>
      <c r="E161" s="219" t="s">
        <v>1379</v>
      </c>
      <c r="F161" s="220" t="s">
        <v>1380</v>
      </c>
      <c r="G161" s="221" t="s">
        <v>149</v>
      </c>
      <c r="H161" s="222">
        <v>15</v>
      </c>
      <c r="I161" s="223"/>
      <c r="J161" s="224">
        <f>ROUND(I161*H161,2)</f>
        <v>0</v>
      </c>
      <c r="K161" s="225"/>
      <c r="L161" s="43"/>
      <c r="M161" s="226" t="s">
        <v>1</v>
      </c>
      <c r="N161" s="227" t="s">
        <v>37</v>
      </c>
      <c r="O161" s="90"/>
      <c r="P161" s="228">
        <f>O161*H161</f>
        <v>0</v>
      </c>
      <c r="Q161" s="228">
        <v>0</v>
      </c>
      <c r="R161" s="228">
        <f>Q161*H161</f>
        <v>0</v>
      </c>
      <c r="S161" s="228">
        <v>0</v>
      </c>
      <c r="T161" s="229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30" t="s">
        <v>146</v>
      </c>
      <c r="AT161" s="230" t="s">
        <v>142</v>
      </c>
      <c r="AU161" s="230" t="s">
        <v>82</v>
      </c>
      <c r="AY161" s="16" t="s">
        <v>139</v>
      </c>
      <c r="BE161" s="231">
        <f>IF(N161="základní",J161,0)</f>
        <v>0</v>
      </c>
      <c r="BF161" s="231">
        <f>IF(N161="snížená",J161,0)</f>
        <v>0</v>
      </c>
      <c r="BG161" s="231">
        <f>IF(N161="zákl. přenesená",J161,0)</f>
        <v>0</v>
      </c>
      <c r="BH161" s="231">
        <f>IF(N161="sníž. přenesená",J161,0)</f>
        <v>0</v>
      </c>
      <c r="BI161" s="231">
        <f>IF(N161="nulová",J161,0)</f>
        <v>0</v>
      </c>
      <c r="BJ161" s="16" t="s">
        <v>80</v>
      </c>
      <c r="BK161" s="231">
        <f>ROUND(I161*H161,2)</f>
        <v>0</v>
      </c>
      <c r="BL161" s="16" t="s">
        <v>146</v>
      </c>
      <c r="BM161" s="230" t="s">
        <v>188</v>
      </c>
    </row>
    <row r="162" s="13" customFormat="1">
      <c r="A162" s="13"/>
      <c r="B162" s="237"/>
      <c r="C162" s="238"/>
      <c r="D162" s="239" t="s">
        <v>214</v>
      </c>
      <c r="E162" s="240" t="s">
        <v>1</v>
      </c>
      <c r="F162" s="241" t="s">
        <v>1381</v>
      </c>
      <c r="G162" s="238"/>
      <c r="H162" s="242">
        <v>3</v>
      </c>
      <c r="I162" s="243"/>
      <c r="J162" s="238"/>
      <c r="K162" s="238"/>
      <c r="L162" s="244"/>
      <c r="M162" s="245"/>
      <c r="N162" s="246"/>
      <c r="O162" s="246"/>
      <c r="P162" s="246"/>
      <c r="Q162" s="246"/>
      <c r="R162" s="246"/>
      <c r="S162" s="246"/>
      <c r="T162" s="247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8" t="s">
        <v>214</v>
      </c>
      <c r="AU162" s="248" t="s">
        <v>82</v>
      </c>
      <c r="AV162" s="13" t="s">
        <v>82</v>
      </c>
      <c r="AW162" s="13" t="s">
        <v>216</v>
      </c>
      <c r="AX162" s="13" t="s">
        <v>72</v>
      </c>
      <c r="AY162" s="248" t="s">
        <v>139</v>
      </c>
    </row>
    <row r="163" s="13" customFormat="1">
      <c r="A163" s="13"/>
      <c r="B163" s="237"/>
      <c r="C163" s="238"/>
      <c r="D163" s="239" t="s">
        <v>214</v>
      </c>
      <c r="E163" s="240" t="s">
        <v>1</v>
      </c>
      <c r="F163" s="241" t="s">
        <v>1382</v>
      </c>
      <c r="G163" s="238"/>
      <c r="H163" s="242">
        <v>12</v>
      </c>
      <c r="I163" s="243"/>
      <c r="J163" s="238"/>
      <c r="K163" s="238"/>
      <c r="L163" s="244"/>
      <c r="M163" s="245"/>
      <c r="N163" s="246"/>
      <c r="O163" s="246"/>
      <c r="P163" s="246"/>
      <c r="Q163" s="246"/>
      <c r="R163" s="246"/>
      <c r="S163" s="246"/>
      <c r="T163" s="247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8" t="s">
        <v>214</v>
      </c>
      <c r="AU163" s="248" t="s">
        <v>82</v>
      </c>
      <c r="AV163" s="13" t="s">
        <v>82</v>
      </c>
      <c r="AW163" s="13" t="s">
        <v>216</v>
      </c>
      <c r="AX163" s="13" t="s">
        <v>72</v>
      </c>
      <c r="AY163" s="248" t="s">
        <v>139</v>
      </c>
    </row>
    <row r="164" s="14" customFormat="1">
      <c r="A164" s="14"/>
      <c r="B164" s="249"/>
      <c r="C164" s="250"/>
      <c r="D164" s="239" t="s">
        <v>214</v>
      </c>
      <c r="E164" s="251" t="s">
        <v>1</v>
      </c>
      <c r="F164" s="252" t="s">
        <v>217</v>
      </c>
      <c r="G164" s="250"/>
      <c r="H164" s="253">
        <v>15</v>
      </c>
      <c r="I164" s="254"/>
      <c r="J164" s="250"/>
      <c r="K164" s="250"/>
      <c r="L164" s="255"/>
      <c r="M164" s="256"/>
      <c r="N164" s="257"/>
      <c r="O164" s="257"/>
      <c r="P164" s="257"/>
      <c r="Q164" s="257"/>
      <c r="R164" s="257"/>
      <c r="S164" s="257"/>
      <c r="T164" s="258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59" t="s">
        <v>214</v>
      </c>
      <c r="AU164" s="259" t="s">
        <v>82</v>
      </c>
      <c r="AV164" s="14" t="s">
        <v>146</v>
      </c>
      <c r="AW164" s="14" t="s">
        <v>216</v>
      </c>
      <c r="AX164" s="14" t="s">
        <v>80</v>
      </c>
      <c r="AY164" s="259" t="s">
        <v>139</v>
      </c>
    </row>
    <row r="165" s="2" customFormat="1" ht="49.05" customHeight="1">
      <c r="A165" s="37"/>
      <c r="B165" s="38"/>
      <c r="C165" s="218" t="s">
        <v>168</v>
      </c>
      <c r="D165" s="218" t="s">
        <v>142</v>
      </c>
      <c r="E165" s="219" t="s">
        <v>1383</v>
      </c>
      <c r="F165" s="220" t="s">
        <v>1384</v>
      </c>
      <c r="G165" s="221" t="s">
        <v>149</v>
      </c>
      <c r="H165" s="222">
        <v>2</v>
      </c>
      <c r="I165" s="223"/>
      <c r="J165" s="224">
        <f>ROUND(I165*H165,2)</f>
        <v>0</v>
      </c>
      <c r="K165" s="225"/>
      <c r="L165" s="43"/>
      <c r="M165" s="226" t="s">
        <v>1</v>
      </c>
      <c r="N165" s="227" t="s">
        <v>37</v>
      </c>
      <c r="O165" s="90"/>
      <c r="P165" s="228">
        <f>O165*H165</f>
        <v>0</v>
      </c>
      <c r="Q165" s="228">
        <v>0</v>
      </c>
      <c r="R165" s="228">
        <f>Q165*H165</f>
        <v>0</v>
      </c>
      <c r="S165" s="228">
        <v>0</v>
      </c>
      <c r="T165" s="229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30" t="s">
        <v>146</v>
      </c>
      <c r="AT165" s="230" t="s">
        <v>142</v>
      </c>
      <c r="AU165" s="230" t="s">
        <v>82</v>
      </c>
      <c r="AY165" s="16" t="s">
        <v>139</v>
      </c>
      <c r="BE165" s="231">
        <f>IF(N165="základní",J165,0)</f>
        <v>0</v>
      </c>
      <c r="BF165" s="231">
        <f>IF(N165="snížená",J165,0)</f>
        <v>0</v>
      </c>
      <c r="BG165" s="231">
        <f>IF(N165="zákl. přenesená",J165,0)</f>
        <v>0</v>
      </c>
      <c r="BH165" s="231">
        <f>IF(N165="sníž. přenesená",J165,0)</f>
        <v>0</v>
      </c>
      <c r="BI165" s="231">
        <f>IF(N165="nulová",J165,0)</f>
        <v>0</v>
      </c>
      <c r="BJ165" s="16" t="s">
        <v>80</v>
      </c>
      <c r="BK165" s="231">
        <f>ROUND(I165*H165,2)</f>
        <v>0</v>
      </c>
      <c r="BL165" s="16" t="s">
        <v>146</v>
      </c>
      <c r="BM165" s="230" t="s">
        <v>192</v>
      </c>
    </row>
    <row r="166" s="13" customFormat="1">
      <c r="A166" s="13"/>
      <c r="B166" s="237"/>
      <c r="C166" s="238"/>
      <c r="D166" s="239" t="s">
        <v>214</v>
      </c>
      <c r="E166" s="240" t="s">
        <v>1</v>
      </c>
      <c r="F166" s="241" t="s">
        <v>1385</v>
      </c>
      <c r="G166" s="238"/>
      <c r="H166" s="242">
        <v>2</v>
      </c>
      <c r="I166" s="243"/>
      <c r="J166" s="238"/>
      <c r="K166" s="238"/>
      <c r="L166" s="244"/>
      <c r="M166" s="245"/>
      <c r="N166" s="246"/>
      <c r="O166" s="246"/>
      <c r="P166" s="246"/>
      <c r="Q166" s="246"/>
      <c r="R166" s="246"/>
      <c r="S166" s="246"/>
      <c r="T166" s="247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8" t="s">
        <v>214</v>
      </c>
      <c r="AU166" s="248" t="s">
        <v>82</v>
      </c>
      <c r="AV166" s="13" t="s">
        <v>82</v>
      </c>
      <c r="AW166" s="13" t="s">
        <v>216</v>
      </c>
      <c r="AX166" s="13" t="s">
        <v>72</v>
      </c>
      <c r="AY166" s="248" t="s">
        <v>139</v>
      </c>
    </row>
    <row r="167" s="14" customFormat="1">
      <c r="A167" s="14"/>
      <c r="B167" s="249"/>
      <c r="C167" s="250"/>
      <c r="D167" s="239" t="s">
        <v>214</v>
      </c>
      <c r="E167" s="251" t="s">
        <v>1</v>
      </c>
      <c r="F167" s="252" t="s">
        <v>217</v>
      </c>
      <c r="G167" s="250"/>
      <c r="H167" s="253">
        <v>2</v>
      </c>
      <c r="I167" s="254"/>
      <c r="J167" s="250"/>
      <c r="K167" s="250"/>
      <c r="L167" s="255"/>
      <c r="M167" s="256"/>
      <c r="N167" s="257"/>
      <c r="O167" s="257"/>
      <c r="P167" s="257"/>
      <c r="Q167" s="257"/>
      <c r="R167" s="257"/>
      <c r="S167" s="257"/>
      <c r="T167" s="258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59" t="s">
        <v>214</v>
      </c>
      <c r="AU167" s="259" t="s">
        <v>82</v>
      </c>
      <c r="AV167" s="14" t="s">
        <v>146</v>
      </c>
      <c r="AW167" s="14" t="s">
        <v>216</v>
      </c>
      <c r="AX167" s="14" t="s">
        <v>80</v>
      </c>
      <c r="AY167" s="259" t="s">
        <v>139</v>
      </c>
    </row>
    <row r="168" s="2" customFormat="1" ht="49.05" customHeight="1">
      <c r="A168" s="37"/>
      <c r="B168" s="38"/>
      <c r="C168" s="218" t="s">
        <v>193</v>
      </c>
      <c r="D168" s="218" t="s">
        <v>142</v>
      </c>
      <c r="E168" s="219" t="s">
        <v>1386</v>
      </c>
      <c r="F168" s="220" t="s">
        <v>1387</v>
      </c>
      <c r="G168" s="221" t="s">
        <v>149</v>
      </c>
      <c r="H168" s="222">
        <v>3</v>
      </c>
      <c r="I168" s="223"/>
      <c r="J168" s="224">
        <f>ROUND(I168*H168,2)</f>
        <v>0</v>
      </c>
      <c r="K168" s="225"/>
      <c r="L168" s="43"/>
      <c r="M168" s="226" t="s">
        <v>1</v>
      </c>
      <c r="N168" s="227" t="s">
        <v>37</v>
      </c>
      <c r="O168" s="90"/>
      <c r="P168" s="228">
        <f>O168*H168</f>
        <v>0</v>
      </c>
      <c r="Q168" s="228">
        <v>0</v>
      </c>
      <c r="R168" s="228">
        <f>Q168*H168</f>
        <v>0</v>
      </c>
      <c r="S168" s="228">
        <v>0</v>
      </c>
      <c r="T168" s="229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230" t="s">
        <v>146</v>
      </c>
      <c r="AT168" s="230" t="s">
        <v>142</v>
      </c>
      <c r="AU168" s="230" t="s">
        <v>82</v>
      </c>
      <c r="AY168" s="16" t="s">
        <v>139</v>
      </c>
      <c r="BE168" s="231">
        <f>IF(N168="základní",J168,0)</f>
        <v>0</v>
      </c>
      <c r="BF168" s="231">
        <f>IF(N168="snížená",J168,0)</f>
        <v>0</v>
      </c>
      <c r="BG168" s="231">
        <f>IF(N168="zákl. přenesená",J168,0)</f>
        <v>0</v>
      </c>
      <c r="BH168" s="231">
        <f>IF(N168="sníž. přenesená",J168,0)</f>
        <v>0</v>
      </c>
      <c r="BI168" s="231">
        <f>IF(N168="nulová",J168,0)</f>
        <v>0</v>
      </c>
      <c r="BJ168" s="16" t="s">
        <v>80</v>
      </c>
      <c r="BK168" s="231">
        <f>ROUND(I168*H168,2)</f>
        <v>0</v>
      </c>
      <c r="BL168" s="16" t="s">
        <v>146</v>
      </c>
      <c r="BM168" s="230" t="s">
        <v>196</v>
      </c>
    </row>
    <row r="169" s="13" customFormat="1">
      <c r="A169" s="13"/>
      <c r="B169" s="237"/>
      <c r="C169" s="238"/>
      <c r="D169" s="239" t="s">
        <v>214</v>
      </c>
      <c r="E169" s="240" t="s">
        <v>1</v>
      </c>
      <c r="F169" s="241" t="s">
        <v>1388</v>
      </c>
      <c r="G169" s="238"/>
      <c r="H169" s="242">
        <v>1</v>
      </c>
      <c r="I169" s="243"/>
      <c r="J169" s="238"/>
      <c r="K169" s="238"/>
      <c r="L169" s="244"/>
      <c r="M169" s="245"/>
      <c r="N169" s="246"/>
      <c r="O169" s="246"/>
      <c r="P169" s="246"/>
      <c r="Q169" s="246"/>
      <c r="R169" s="246"/>
      <c r="S169" s="246"/>
      <c r="T169" s="247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8" t="s">
        <v>214</v>
      </c>
      <c r="AU169" s="248" t="s">
        <v>82</v>
      </c>
      <c r="AV169" s="13" t="s">
        <v>82</v>
      </c>
      <c r="AW169" s="13" t="s">
        <v>216</v>
      </c>
      <c r="AX169" s="13" t="s">
        <v>72</v>
      </c>
      <c r="AY169" s="248" t="s">
        <v>139</v>
      </c>
    </row>
    <row r="170" s="13" customFormat="1">
      <c r="A170" s="13"/>
      <c r="B170" s="237"/>
      <c r="C170" s="238"/>
      <c r="D170" s="239" t="s">
        <v>214</v>
      </c>
      <c r="E170" s="240" t="s">
        <v>1</v>
      </c>
      <c r="F170" s="241" t="s">
        <v>1389</v>
      </c>
      <c r="G170" s="238"/>
      <c r="H170" s="242">
        <v>2</v>
      </c>
      <c r="I170" s="243"/>
      <c r="J170" s="238"/>
      <c r="K170" s="238"/>
      <c r="L170" s="244"/>
      <c r="M170" s="245"/>
      <c r="N170" s="246"/>
      <c r="O170" s="246"/>
      <c r="P170" s="246"/>
      <c r="Q170" s="246"/>
      <c r="R170" s="246"/>
      <c r="S170" s="246"/>
      <c r="T170" s="247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8" t="s">
        <v>214</v>
      </c>
      <c r="AU170" s="248" t="s">
        <v>82</v>
      </c>
      <c r="AV170" s="13" t="s">
        <v>82</v>
      </c>
      <c r="AW170" s="13" t="s">
        <v>216</v>
      </c>
      <c r="AX170" s="13" t="s">
        <v>72</v>
      </c>
      <c r="AY170" s="248" t="s">
        <v>139</v>
      </c>
    </row>
    <row r="171" s="14" customFormat="1">
      <c r="A171" s="14"/>
      <c r="B171" s="249"/>
      <c r="C171" s="250"/>
      <c r="D171" s="239" t="s">
        <v>214</v>
      </c>
      <c r="E171" s="251" t="s">
        <v>1</v>
      </c>
      <c r="F171" s="252" t="s">
        <v>217</v>
      </c>
      <c r="G171" s="250"/>
      <c r="H171" s="253">
        <v>3</v>
      </c>
      <c r="I171" s="254"/>
      <c r="J171" s="250"/>
      <c r="K171" s="250"/>
      <c r="L171" s="255"/>
      <c r="M171" s="256"/>
      <c r="N171" s="257"/>
      <c r="O171" s="257"/>
      <c r="P171" s="257"/>
      <c r="Q171" s="257"/>
      <c r="R171" s="257"/>
      <c r="S171" s="257"/>
      <c r="T171" s="258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59" t="s">
        <v>214</v>
      </c>
      <c r="AU171" s="259" t="s">
        <v>82</v>
      </c>
      <c r="AV171" s="14" t="s">
        <v>146</v>
      </c>
      <c r="AW171" s="14" t="s">
        <v>216</v>
      </c>
      <c r="AX171" s="14" t="s">
        <v>80</v>
      </c>
      <c r="AY171" s="259" t="s">
        <v>139</v>
      </c>
    </row>
    <row r="172" s="2" customFormat="1" ht="49.05" customHeight="1">
      <c r="A172" s="37"/>
      <c r="B172" s="38"/>
      <c r="C172" s="218" t="s">
        <v>171</v>
      </c>
      <c r="D172" s="218" t="s">
        <v>142</v>
      </c>
      <c r="E172" s="219" t="s">
        <v>1390</v>
      </c>
      <c r="F172" s="220" t="s">
        <v>1391</v>
      </c>
      <c r="G172" s="221" t="s">
        <v>149</v>
      </c>
      <c r="H172" s="222">
        <v>1</v>
      </c>
      <c r="I172" s="223"/>
      <c r="J172" s="224">
        <f>ROUND(I172*H172,2)</f>
        <v>0</v>
      </c>
      <c r="K172" s="225"/>
      <c r="L172" s="43"/>
      <c r="M172" s="226" t="s">
        <v>1</v>
      </c>
      <c r="N172" s="227" t="s">
        <v>37</v>
      </c>
      <c r="O172" s="90"/>
      <c r="P172" s="228">
        <f>O172*H172</f>
        <v>0</v>
      </c>
      <c r="Q172" s="228">
        <v>0</v>
      </c>
      <c r="R172" s="228">
        <f>Q172*H172</f>
        <v>0</v>
      </c>
      <c r="S172" s="228">
        <v>0</v>
      </c>
      <c r="T172" s="229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230" t="s">
        <v>146</v>
      </c>
      <c r="AT172" s="230" t="s">
        <v>142</v>
      </c>
      <c r="AU172" s="230" t="s">
        <v>82</v>
      </c>
      <c r="AY172" s="16" t="s">
        <v>139</v>
      </c>
      <c r="BE172" s="231">
        <f>IF(N172="základní",J172,0)</f>
        <v>0</v>
      </c>
      <c r="BF172" s="231">
        <f>IF(N172="snížená",J172,0)</f>
        <v>0</v>
      </c>
      <c r="BG172" s="231">
        <f>IF(N172="zákl. přenesená",J172,0)</f>
        <v>0</v>
      </c>
      <c r="BH172" s="231">
        <f>IF(N172="sníž. přenesená",J172,0)</f>
        <v>0</v>
      </c>
      <c r="BI172" s="231">
        <f>IF(N172="nulová",J172,0)</f>
        <v>0</v>
      </c>
      <c r="BJ172" s="16" t="s">
        <v>80</v>
      </c>
      <c r="BK172" s="231">
        <f>ROUND(I172*H172,2)</f>
        <v>0</v>
      </c>
      <c r="BL172" s="16" t="s">
        <v>146</v>
      </c>
      <c r="BM172" s="230" t="s">
        <v>276</v>
      </c>
    </row>
    <row r="173" s="13" customFormat="1">
      <c r="A173" s="13"/>
      <c r="B173" s="237"/>
      <c r="C173" s="238"/>
      <c r="D173" s="239" t="s">
        <v>214</v>
      </c>
      <c r="E173" s="240" t="s">
        <v>1</v>
      </c>
      <c r="F173" s="241" t="s">
        <v>1392</v>
      </c>
      <c r="G173" s="238"/>
      <c r="H173" s="242">
        <v>1</v>
      </c>
      <c r="I173" s="243"/>
      <c r="J173" s="238"/>
      <c r="K173" s="238"/>
      <c r="L173" s="244"/>
      <c r="M173" s="245"/>
      <c r="N173" s="246"/>
      <c r="O173" s="246"/>
      <c r="P173" s="246"/>
      <c r="Q173" s="246"/>
      <c r="R173" s="246"/>
      <c r="S173" s="246"/>
      <c r="T173" s="247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48" t="s">
        <v>214</v>
      </c>
      <c r="AU173" s="248" t="s">
        <v>82</v>
      </c>
      <c r="AV173" s="13" t="s">
        <v>82</v>
      </c>
      <c r="AW173" s="13" t="s">
        <v>216</v>
      </c>
      <c r="AX173" s="13" t="s">
        <v>72</v>
      </c>
      <c r="AY173" s="248" t="s">
        <v>139</v>
      </c>
    </row>
    <row r="174" s="14" customFormat="1">
      <c r="A174" s="14"/>
      <c r="B174" s="249"/>
      <c r="C174" s="250"/>
      <c r="D174" s="239" t="s">
        <v>214</v>
      </c>
      <c r="E174" s="251" t="s">
        <v>1</v>
      </c>
      <c r="F174" s="252" t="s">
        <v>217</v>
      </c>
      <c r="G174" s="250"/>
      <c r="H174" s="253">
        <v>1</v>
      </c>
      <c r="I174" s="254"/>
      <c r="J174" s="250"/>
      <c r="K174" s="250"/>
      <c r="L174" s="255"/>
      <c r="M174" s="256"/>
      <c r="N174" s="257"/>
      <c r="O174" s="257"/>
      <c r="P174" s="257"/>
      <c r="Q174" s="257"/>
      <c r="R174" s="257"/>
      <c r="S174" s="257"/>
      <c r="T174" s="258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59" t="s">
        <v>214</v>
      </c>
      <c r="AU174" s="259" t="s">
        <v>82</v>
      </c>
      <c r="AV174" s="14" t="s">
        <v>146</v>
      </c>
      <c r="AW174" s="14" t="s">
        <v>216</v>
      </c>
      <c r="AX174" s="14" t="s">
        <v>80</v>
      </c>
      <c r="AY174" s="259" t="s">
        <v>139</v>
      </c>
    </row>
    <row r="175" s="2" customFormat="1" ht="49.05" customHeight="1">
      <c r="A175" s="37"/>
      <c r="B175" s="38"/>
      <c r="C175" s="218" t="s">
        <v>277</v>
      </c>
      <c r="D175" s="218" t="s">
        <v>142</v>
      </c>
      <c r="E175" s="219" t="s">
        <v>1393</v>
      </c>
      <c r="F175" s="220" t="s">
        <v>1394</v>
      </c>
      <c r="G175" s="221" t="s">
        <v>149</v>
      </c>
      <c r="H175" s="222">
        <v>1</v>
      </c>
      <c r="I175" s="223"/>
      <c r="J175" s="224">
        <f>ROUND(I175*H175,2)</f>
        <v>0</v>
      </c>
      <c r="K175" s="225"/>
      <c r="L175" s="43"/>
      <c r="M175" s="226" t="s">
        <v>1</v>
      </c>
      <c r="N175" s="227" t="s">
        <v>37</v>
      </c>
      <c r="O175" s="90"/>
      <c r="P175" s="228">
        <f>O175*H175</f>
        <v>0</v>
      </c>
      <c r="Q175" s="228">
        <v>0</v>
      </c>
      <c r="R175" s="228">
        <f>Q175*H175</f>
        <v>0</v>
      </c>
      <c r="S175" s="228">
        <v>0</v>
      </c>
      <c r="T175" s="229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230" t="s">
        <v>146</v>
      </c>
      <c r="AT175" s="230" t="s">
        <v>142</v>
      </c>
      <c r="AU175" s="230" t="s">
        <v>82</v>
      </c>
      <c r="AY175" s="16" t="s">
        <v>139</v>
      </c>
      <c r="BE175" s="231">
        <f>IF(N175="základní",J175,0)</f>
        <v>0</v>
      </c>
      <c r="BF175" s="231">
        <f>IF(N175="snížená",J175,0)</f>
        <v>0</v>
      </c>
      <c r="BG175" s="231">
        <f>IF(N175="zákl. přenesená",J175,0)</f>
        <v>0</v>
      </c>
      <c r="BH175" s="231">
        <f>IF(N175="sníž. přenesená",J175,0)</f>
        <v>0</v>
      </c>
      <c r="BI175" s="231">
        <f>IF(N175="nulová",J175,0)</f>
        <v>0</v>
      </c>
      <c r="BJ175" s="16" t="s">
        <v>80</v>
      </c>
      <c r="BK175" s="231">
        <f>ROUND(I175*H175,2)</f>
        <v>0</v>
      </c>
      <c r="BL175" s="16" t="s">
        <v>146</v>
      </c>
      <c r="BM175" s="230" t="s">
        <v>281</v>
      </c>
    </row>
    <row r="176" s="13" customFormat="1">
      <c r="A176" s="13"/>
      <c r="B176" s="237"/>
      <c r="C176" s="238"/>
      <c r="D176" s="239" t="s">
        <v>214</v>
      </c>
      <c r="E176" s="240" t="s">
        <v>1</v>
      </c>
      <c r="F176" s="241" t="s">
        <v>1395</v>
      </c>
      <c r="G176" s="238"/>
      <c r="H176" s="242">
        <v>1</v>
      </c>
      <c r="I176" s="243"/>
      <c r="J176" s="238"/>
      <c r="K176" s="238"/>
      <c r="L176" s="244"/>
      <c r="M176" s="245"/>
      <c r="N176" s="246"/>
      <c r="O176" s="246"/>
      <c r="P176" s="246"/>
      <c r="Q176" s="246"/>
      <c r="R176" s="246"/>
      <c r="S176" s="246"/>
      <c r="T176" s="247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8" t="s">
        <v>214</v>
      </c>
      <c r="AU176" s="248" t="s">
        <v>82</v>
      </c>
      <c r="AV176" s="13" t="s">
        <v>82</v>
      </c>
      <c r="AW176" s="13" t="s">
        <v>216</v>
      </c>
      <c r="AX176" s="13" t="s">
        <v>72</v>
      </c>
      <c r="AY176" s="248" t="s">
        <v>139</v>
      </c>
    </row>
    <row r="177" s="14" customFormat="1">
      <c r="A177" s="14"/>
      <c r="B177" s="249"/>
      <c r="C177" s="250"/>
      <c r="D177" s="239" t="s">
        <v>214</v>
      </c>
      <c r="E177" s="251" t="s">
        <v>1</v>
      </c>
      <c r="F177" s="252" t="s">
        <v>217</v>
      </c>
      <c r="G177" s="250"/>
      <c r="H177" s="253">
        <v>1</v>
      </c>
      <c r="I177" s="254"/>
      <c r="J177" s="250"/>
      <c r="K177" s="250"/>
      <c r="L177" s="255"/>
      <c r="M177" s="256"/>
      <c r="N177" s="257"/>
      <c r="O177" s="257"/>
      <c r="P177" s="257"/>
      <c r="Q177" s="257"/>
      <c r="R177" s="257"/>
      <c r="S177" s="257"/>
      <c r="T177" s="258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59" t="s">
        <v>214</v>
      </c>
      <c r="AU177" s="259" t="s">
        <v>82</v>
      </c>
      <c r="AV177" s="14" t="s">
        <v>146</v>
      </c>
      <c r="AW177" s="14" t="s">
        <v>216</v>
      </c>
      <c r="AX177" s="14" t="s">
        <v>80</v>
      </c>
      <c r="AY177" s="259" t="s">
        <v>139</v>
      </c>
    </row>
    <row r="178" s="2" customFormat="1" ht="44.25" customHeight="1">
      <c r="A178" s="37"/>
      <c r="B178" s="38"/>
      <c r="C178" s="218" t="s">
        <v>174</v>
      </c>
      <c r="D178" s="218" t="s">
        <v>142</v>
      </c>
      <c r="E178" s="219" t="s">
        <v>1396</v>
      </c>
      <c r="F178" s="220" t="s">
        <v>1397</v>
      </c>
      <c r="G178" s="221" t="s">
        <v>149</v>
      </c>
      <c r="H178" s="222">
        <v>15</v>
      </c>
      <c r="I178" s="223"/>
      <c r="J178" s="224">
        <f>ROUND(I178*H178,2)</f>
        <v>0</v>
      </c>
      <c r="K178" s="225"/>
      <c r="L178" s="43"/>
      <c r="M178" s="226" t="s">
        <v>1</v>
      </c>
      <c r="N178" s="227" t="s">
        <v>37</v>
      </c>
      <c r="O178" s="90"/>
      <c r="P178" s="228">
        <f>O178*H178</f>
        <v>0</v>
      </c>
      <c r="Q178" s="228">
        <v>0</v>
      </c>
      <c r="R178" s="228">
        <f>Q178*H178</f>
        <v>0</v>
      </c>
      <c r="S178" s="228">
        <v>0</v>
      </c>
      <c r="T178" s="229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230" t="s">
        <v>146</v>
      </c>
      <c r="AT178" s="230" t="s">
        <v>142</v>
      </c>
      <c r="AU178" s="230" t="s">
        <v>82</v>
      </c>
      <c r="AY178" s="16" t="s">
        <v>139</v>
      </c>
      <c r="BE178" s="231">
        <f>IF(N178="základní",J178,0)</f>
        <v>0</v>
      </c>
      <c r="BF178" s="231">
        <f>IF(N178="snížená",J178,0)</f>
        <v>0</v>
      </c>
      <c r="BG178" s="231">
        <f>IF(N178="zákl. přenesená",J178,0)</f>
        <v>0</v>
      </c>
      <c r="BH178" s="231">
        <f>IF(N178="sníž. přenesená",J178,0)</f>
        <v>0</v>
      </c>
      <c r="BI178" s="231">
        <f>IF(N178="nulová",J178,0)</f>
        <v>0</v>
      </c>
      <c r="BJ178" s="16" t="s">
        <v>80</v>
      </c>
      <c r="BK178" s="231">
        <f>ROUND(I178*H178,2)</f>
        <v>0</v>
      </c>
      <c r="BL178" s="16" t="s">
        <v>146</v>
      </c>
      <c r="BM178" s="230" t="s">
        <v>285</v>
      </c>
    </row>
    <row r="179" s="13" customFormat="1">
      <c r="A179" s="13"/>
      <c r="B179" s="237"/>
      <c r="C179" s="238"/>
      <c r="D179" s="239" t="s">
        <v>214</v>
      </c>
      <c r="E179" s="240" t="s">
        <v>1</v>
      </c>
      <c r="F179" s="241" t="s">
        <v>1381</v>
      </c>
      <c r="G179" s="238"/>
      <c r="H179" s="242">
        <v>3</v>
      </c>
      <c r="I179" s="243"/>
      <c r="J179" s="238"/>
      <c r="K179" s="238"/>
      <c r="L179" s="244"/>
      <c r="M179" s="245"/>
      <c r="N179" s="246"/>
      <c r="O179" s="246"/>
      <c r="P179" s="246"/>
      <c r="Q179" s="246"/>
      <c r="R179" s="246"/>
      <c r="S179" s="246"/>
      <c r="T179" s="247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8" t="s">
        <v>214</v>
      </c>
      <c r="AU179" s="248" t="s">
        <v>82</v>
      </c>
      <c r="AV179" s="13" t="s">
        <v>82</v>
      </c>
      <c r="AW179" s="13" t="s">
        <v>216</v>
      </c>
      <c r="AX179" s="13" t="s">
        <v>72</v>
      </c>
      <c r="AY179" s="248" t="s">
        <v>139</v>
      </c>
    </row>
    <row r="180" s="13" customFormat="1">
      <c r="A180" s="13"/>
      <c r="B180" s="237"/>
      <c r="C180" s="238"/>
      <c r="D180" s="239" t="s">
        <v>214</v>
      </c>
      <c r="E180" s="240" t="s">
        <v>1</v>
      </c>
      <c r="F180" s="241" t="s">
        <v>1382</v>
      </c>
      <c r="G180" s="238"/>
      <c r="H180" s="242">
        <v>12</v>
      </c>
      <c r="I180" s="243"/>
      <c r="J180" s="238"/>
      <c r="K180" s="238"/>
      <c r="L180" s="244"/>
      <c r="M180" s="245"/>
      <c r="N180" s="246"/>
      <c r="O180" s="246"/>
      <c r="P180" s="246"/>
      <c r="Q180" s="246"/>
      <c r="R180" s="246"/>
      <c r="S180" s="246"/>
      <c r="T180" s="247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8" t="s">
        <v>214</v>
      </c>
      <c r="AU180" s="248" t="s">
        <v>82</v>
      </c>
      <c r="AV180" s="13" t="s">
        <v>82</v>
      </c>
      <c r="AW180" s="13" t="s">
        <v>216</v>
      </c>
      <c r="AX180" s="13" t="s">
        <v>72</v>
      </c>
      <c r="AY180" s="248" t="s">
        <v>139</v>
      </c>
    </row>
    <row r="181" s="14" customFormat="1">
      <c r="A181" s="14"/>
      <c r="B181" s="249"/>
      <c r="C181" s="250"/>
      <c r="D181" s="239" t="s">
        <v>214</v>
      </c>
      <c r="E181" s="251" t="s">
        <v>1</v>
      </c>
      <c r="F181" s="252" t="s">
        <v>217</v>
      </c>
      <c r="G181" s="250"/>
      <c r="H181" s="253">
        <v>15</v>
      </c>
      <c r="I181" s="254"/>
      <c r="J181" s="250"/>
      <c r="K181" s="250"/>
      <c r="L181" s="255"/>
      <c r="M181" s="256"/>
      <c r="N181" s="257"/>
      <c r="O181" s="257"/>
      <c r="P181" s="257"/>
      <c r="Q181" s="257"/>
      <c r="R181" s="257"/>
      <c r="S181" s="257"/>
      <c r="T181" s="258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59" t="s">
        <v>214</v>
      </c>
      <c r="AU181" s="259" t="s">
        <v>82</v>
      </c>
      <c r="AV181" s="14" t="s">
        <v>146</v>
      </c>
      <c r="AW181" s="14" t="s">
        <v>216</v>
      </c>
      <c r="AX181" s="14" t="s">
        <v>80</v>
      </c>
      <c r="AY181" s="259" t="s">
        <v>139</v>
      </c>
    </row>
    <row r="182" s="2" customFormat="1" ht="44.25" customHeight="1">
      <c r="A182" s="37"/>
      <c r="B182" s="38"/>
      <c r="C182" s="218" t="s">
        <v>288</v>
      </c>
      <c r="D182" s="218" t="s">
        <v>142</v>
      </c>
      <c r="E182" s="219" t="s">
        <v>1398</v>
      </c>
      <c r="F182" s="220" t="s">
        <v>1399</v>
      </c>
      <c r="G182" s="221" t="s">
        <v>149</v>
      </c>
      <c r="H182" s="222">
        <v>2</v>
      </c>
      <c r="I182" s="223"/>
      <c r="J182" s="224">
        <f>ROUND(I182*H182,2)</f>
        <v>0</v>
      </c>
      <c r="K182" s="225"/>
      <c r="L182" s="43"/>
      <c r="M182" s="226" t="s">
        <v>1</v>
      </c>
      <c r="N182" s="227" t="s">
        <v>37</v>
      </c>
      <c r="O182" s="90"/>
      <c r="P182" s="228">
        <f>O182*H182</f>
        <v>0</v>
      </c>
      <c r="Q182" s="228">
        <v>0</v>
      </c>
      <c r="R182" s="228">
        <f>Q182*H182</f>
        <v>0</v>
      </c>
      <c r="S182" s="228">
        <v>0</v>
      </c>
      <c r="T182" s="229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230" t="s">
        <v>146</v>
      </c>
      <c r="AT182" s="230" t="s">
        <v>142</v>
      </c>
      <c r="AU182" s="230" t="s">
        <v>82</v>
      </c>
      <c r="AY182" s="16" t="s">
        <v>139</v>
      </c>
      <c r="BE182" s="231">
        <f>IF(N182="základní",J182,0)</f>
        <v>0</v>
      </c>
      <c r="BF182" s="231">
        <f>IF(N182="snížená",J182,0)</f>
        <v>0</v>
      </c>
      <c r="BG182" s="231">
        <f>IF(N182="zákl. přenesená",J182,0)</f>
        <v>0</v>
      </c>
      <c r="BH182" s="231">
        <f>IF(N182="sníž. přenesená",J182,0)</f>
        <v>0</v>
      </c>
      <c r="BI182" s="231">
        <f>IF(N182="nulová",J182,0)</f>
        <v>0</v>
      </c>
      <c r="BJ182" s="16" t="s">
        <v>80</v>
      </c>
      <c r="BK182" s="231">
        <f>ROUND(I182*H182,2)</f>
        <v>0</v>
      </c>
      <c r="BL182" s="16" t="s">
        <v>146</v>
      </c>
      <c r="BM182" s="230" t="s">
        <v>291</v>
      </c>
    </row>
    <row r="183" s="13" customFormat="1">
      <c r="A183" s="13"/>
      <c r="B183" s="237"/>
      <c r="C183" s="238"/>
      <c r="D183" s="239" t="s">
        <v>214</v>
      </c>
      <c r="E183" s="240" t="s">
        <v>1</v>
      </c>
      <c r="F183" s="241" t="s">
        <v>1385</v>
      </c>
      <c r="G183" s="238"/>
      <c r="H183" s="242">
        <v>2</v>
      </c>
      <c r="I183" s="243"/>
      <c r="J183" s="238"/>
      <c r="K183" s="238"/>
      <c r="L183" s="244"/>
      <c r="M183" s="245"/>
      <c r="N183" s="246"/>
      <c r="O183" s="246"/>
      <c r="P183" s="246"/>
      <c r="Q183" s="246"/>
      <c r="R183" s="246"/>
      <c r="S183" s="246"/>
      <c r="T183" s="247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8" t="s">
        <v>214</v>
      </c>
      <c r="AU183" s="248" t="s">
        <v>82</v>
      </c>
      <c r="AV183" s="13" t="s">
        <v>82</v>
      </c>
      <c r="AW183" s="13" t="s">
        <v>216</v>
      </c>
      <c r="AX183" s="13" t="s">
        <v>72</v>
      </c>
      <c r="AY183" s="248" t="s">
        <v>139</v>
      </c>
    </row>
    <row r="184" s="14" customFormat="1">
      <c r="A184" s="14"/>
      <c r="B184" s="249"/>
      <c r="C184" s="250"/>
      <c r="D184" s="239" t="s">
        <v>214</v>
      </c>
      <c r="E184" s="251" t="s">
        <v>1</v>
      </c>
      <c r="F184" s="252" t="s">
        <v>217</v>
      </c>
      <c r="G184" s="250"/>
      <c r="H184" s="253">
        <v>2</v>
      </c>
      <c r="I184" s="254"/>
      <c r="J184" s="250"/>
      <c r="K184" s="250"/>
      <c r="L184" s="255"/>
      <c r="M184" s="256"/>
      <c r="N184" s="257"/>
      <c r="O184" s="257"/>
      <c r="P184" s="257"/>
      <c r="Q184" s="257"/>
      <c r="R184" s="257"/>
      <c r="S184" s="257"/>
      <c r="T184" s="258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59" t="s">
        <v>214</v>
      </c>
      <c r="AU184" s="259" t="s">
        <v>82</v>
      </c>
      <c r="AV184" s="14" t="s">
        <v>146</v>
      </c>
      <c r="AW184" s="14" t="s">
        <v>216</v>
      </c>
      <c r="AX184" s="14" t="s">
        <v>80</v>
      </c>
      <c r="AY184" s="259" t="s">
        <v>139</v>
      </c>
    </row>
    <row r="185" s="2" customFormat="1" ht="44.25" customHeight="1">
      <c r="A185" s="37"/>
      <c r="B185" s="38"/>
      <c r="C185" s="218" t="s">
        <v>177</v>
      </c>
      <c r="D185" s="218" t="s">
        <v>142</v>
      </c>
      <c r="E185" s="219" t="s">
        <v>1400</v>
      </c>
      <c r="F185" s="220" t="s">
        <v>1401</v>
      </c>
      <c r="G185" s="221" t="s">
        <v>149</v>
      </c>
      <c r="H185" s="222">
        <v>3</v>
      </c>
      <c r="I185" s="223"/>
      <c r="J185" s="224">
        <f>ROUND(I185*H185,2)</f>
        <v>0</v>
      </c>
      <c r="K185" s="225"/>
      <c r="L185" s="43"/>
      <c r="M185" s="226" t="s">
        <v>1</v>
      </c>
      <c r="N185" s="227" t="s">
        <v>37</v>
      </c>
      <c r="O185" s="90"/>
      <c r="P185" s="228">
        <f>O185*H185</f>
        <v>0</v>
      </c>
      <c r="Q185" s="228">
        <v>0</v>
      </c>
      <c r="R185" s="228">
        <f>Q185*H185</f>
        <v>0</v>
      </c>
      <c r="S185" s="228">
        <v>0</v>
      </c>
      <c r="T185" s="229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230" t="s">
        <v>146</v>
      </c>
      <c r="AT185" s="230" t="s">
        <v>142</v>
      </c>
      <c r="AU185" s="230" t="s">
        <v>82</v>
      </c>
      <c r="AY185" s="16" t="s">
        <v>139</v>
      </c>
      <c r="BE185" s="231">
        <f>IF(N185="základní",J185,0)</f>
        <v>0</v>
      </c>
      <c r="BF185" s="231">
        <f>IF(N185="snížená",J185,0)</f>
        <v>0</v>
      </c>
      <c r="BG185" s="231">
        <f>IF(N185="zákl. přenesená",J185,0)</f>
        <v>0</v>
      </c>
      <c r="BH185" s="231">
        <f>IF(N185="sníž. přenesená",J185,0)</f>
        <v>0</v>
      </c>
      <c r="BI185" s="231">
        <f>IF(N185="nulová",J185,0)</f>
        <v>0</v>
      </c>
      <c r="BJ185" s="16" t="s">
        <v>80</v>
      </c>
      <c r="BK185" s="231">
        <f>ROUND(I185*H185,2)</f>
        <v>0</v>
      </c>
      <c r="BL185" s="16" t="s">
        <v>146</v>
      </c>
      <c r="BM185" s="230" t="s">
        <v>305</v>
      </c>
    </row>
    <row r="186" s="13" customFormat="1">
      <c r="A186" s="13"/>
      <c r="B186" s="237"/>
      <c r="C186" s="238"/>
      <c r="D186" s="239" t="s">
        <v>214</v>
      </c>
      <c r="E186" s="240" t="s">
        <v>1</v>
      </c>
      <c r="F186" s="241" t="s">
        <v>1388</v>
      </c>
      <c r="G186" s="238"/>
      <c r="H186" s="242">
        <v>1</v>
      </c>
      <c r="I186" s="243"/>
      <c r="J186" s="238"/>
      <c r="K186" s="238"/>
      <c r="L186" s="244"/>
      <c r="M186" s="245"/>
      <c r="N186" s="246"/>
      <c r="O186" s="246"/>
      <c r="P186" s="246"/>
      <c r="Q186" s="246"/>
      <c r="R186" s="246"/>
      <c r="S186" s="246"/>
      <c r="T186" s="247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48" t="s">
        <v>214</v>
      </c>
      <c r="AU186" s="248" t="s">
        <v>82</v>
      </c>
      <c r="AV186" s="13" t="s">
        <v>82</v>
      </c>
      <c r="AW186" s="13" t="s">
        <v>216</v>
      </c>
      <c r="AX186" s="13" t="s">
        <v>72</v>
      </c>
      <c r="AY186" s="248" t="s">
        <v>139</v>
      </c>
    </row>
    <row r="187" s="13" customFormat="1">
      <c r="A187" s="13"/>
      <c r="B187" s="237"/>
      <c r="C187" s="238"/>
      <c r="D187" s="239" t="s">
        <v>214</v>
      </c>
      <c r="E187" s="240" t="s">
        <v>1</v>
      </c>
      <c r="F187" s="241" t="s">
        <v>1389</v>
      </c>
      <c r="G187" s="238"/>
      <c r="H187" s="242">
        <v>2</v>
      </c>
      <c r="I187" s="243"/>
      <c r="J187" s="238"/>
      <c r="K187" s="238"/>
      <c r="L187" s="244"/>
      <c r="M187" s="245"/>
      <c r="N187" s="246"/>
      <c r="O187" s="246"/>
      <c r="P187" s="246"/>
      <c r="Q187" s="246"/>
      <c r="R187" s="246"/>
      <c r="S187" s="246"/>
      <c r="T187" s="247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8" t="s">
        <v>214</v>
      </c>
      <c r="AU187" s="248" t="s">
        <v>82</v>
      </c>
      <c r="AV187" s="13" t="s">
        <v>82</v>
      </c>
      <c r="AW187" s="13" t="s">
        <v>216</v>
      </c>
      <c r="AX187" s="13" t="s">
        <v>72</v>
      </c>
      <c r="AY187" s="248" t="s">
        <v>139</v>
      </c>
    </row>
    <row r="188" s="14" customFormat="1">
      <c r="A188" s="14"/>
      <c r="B188" s="249"/>
      <c r="C188" s="250"/>
      <c r="D188" s="239" t="s">
        <v>214</v>
      </c>
      <c r="E188" s="251" t="s">
        <v>1</v>
      </c>
      <c r="F188" s="252" t="s">
        <v>217</v>
      </c>
      <c r="G188" s="250"/>
      <c r="H188" s="253">
        <v>3</v>
      </c>
      <c r="I188" s="254"/>
      <c r="J188" s="250"/>
      <c r="K188" s="250"/>
      <c r="L188" s="255"/>
      <c r="M188" s="256"/>
      <c r="N188" s="257"/>
      <c r="O188" s="257"/>
      <c r="P188" s="257"/>
      <c r="Q188" s="257"/>
      <c r="R188" s="257"/>
      <c r="S188" s="257"/>
      <c r="T188" s="258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59" t="s">
        <v>214</v>
      </c>
      <c r="AU188" s="259" t="s">
        <v>82</v>
      </c>
      <c r="AV188" s="14" t="s">
        <v>146</v>
      </c>
      <c r="AW188" s="14" t="s">
        <v>216</v>
      </c>
      <c r="AX188" s="14" t="s">
        <v>80</v>
      </c>
      <c r="AY188" s="259" t="s">
        <v>139</v>
      </c>
    </row>
    <row r="189" s="2" customFormat="1" ht="44.25" customHeight="1">
      <c r="A189" s="37"/>
      <c r="B189" s="38"/>
      <c r="C189" s="218" t="s">
        <v>7</v>
      </c>
      <c r="D189" s="218" t="s">
        <v>142</v>
      </c>
      <c r="E189" s="219" t="s">
        <v>1402</v>
      </c>
      <c r="F189" s="220" t="s">
        <v>1403</v>
      </c>
      <c r="G189" s="221" t="s">
        <v>149</v>
      </c>
      <c r="H189" s="222">
        <v>3</v>
      </c>
      <c r="I189" s="223"/>
      <c r="J189" s="224">
        <f>ROUND(I189*H189,2)</f>
        <v>0</v>
      </c>
      <c r="K189" s="225"/>
      <c r="L189" s="43"/>
      <c r="M189" s="226" t="s">
        <v>1</v>
      </c>
      <c r="N189" s="227" t="s">
        <v>37</v>
      </c>
      <c r="O189" s="90"/>
      <c r="P189" s="228">
        <f>O189*H189</f>
        <v>0</v>
      </c>
      <c r="Q189" s="228">
        <v>0</v>
      </c>
      <c r="R189" s="228">
        <f>Q189*H189</f>
        <v>0</v>
      </c>
      <c r="S189" s="228">
        <v>0</v>
      </c>
      <c r="T189" s="229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230" t="s">
        <v>146</v>
      </c>
      <c r="AT189" s="230" t="s">
        <v>142</v>
      </c>
      <c r="AU189" s="230" t="s">
        <v>82</v>
      </c>
      <c r="AY189" s="16" t="s">
        <v>139</v>
      </c>
      <c r="BE189" s="231">
        <f>IF(N189="základní",J189,0)</f>
        <v>0</v>
      </c>
      <c r="BF189" s="231">
        <f>IF(N189="snížená",J189,0)</f>
        <v>0</v>
      </c>
      <c r="BG189" s="231">
        <f>IF(N189="zákl. přenesená",J189,0)</f>
        <v>0</v>
      </c>
      <c r="BH189" s="231">
        <f>IF(N189="sníž. přenesená",J189,0)</f>
        <v>0</v>
      </c>
      <c r="BI189" s="231">
        <f>IF(N189="nulová",J189,0)</f>
        <v>0</v>
      </c>
      <c r="BJ189" s="16" t="s">
        <v>80</v>
      </c>
      <c r="BK189" s="231">
        <f>ROUND(I189*H189,2)</f>
        <v>0</v>
      </c>
      <c r="BL189" s="16" t="s">
        <v>146</v>
      </c>
      <c r="BM189" s="230" t="s">
        <v>309</v>
      </c>
    </row>
    <row r="190" s="13" customFormat="1">
      <c r="A190" s="13"/>
      <c r="B190" s="237"/>
      <c r="C190" s="238"/>
      <c r="D190" s="239" t="s">
        <v>214</v>
      </c>
      <c r="E190" s="240" t="s">
        <v>1</v>
      </c>
      <c r="F190" s="241" t="s">
        <v>1388</v>
      </c>
      <c r="G190" s="238"/>
      <c r="H190" s="242">
        <v>1</v>
      </c>
      <c r="I190" s="243"/>
      <c r="J190" s="238"/>
      <c r="K190" s="238"/>
      <c r="L190" s="244"/>
      <c r="M190" s="245"/>
      <c r="N190" s="246"/>
      <c r="O190" s="246"/>
      <c r="P190" s="246"/>
      <c r="Q190" s="246"/>
      <c r="R190" s="246"/>
      <c r="S190" s="246"/>
      <c r="T190" s="247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8" t="s">
        <v>214</v>
      </c>
      <c r="AU190" s="248" t="s">
        <v>82</v>
      </c>
      <c r="AV190" s="13" t="s">
        <v>82</v>
      </c>
      <c r="AW190" s="13" t="s">
        <v>216</v>
      </c>
      <c r="AX190" s="13" t="s">
        <v>72</v>
      </c>
      <c r="AY190" s="248" t="s">
        <v>139</v>
      </c>
    </row>
    <row r="191" s="13" customFormat="1">
      <c r="A191" s="13"/>
      <c r="B191" s="237"/>
      <c r="C191" s="238"/>
      <c r="D191" s="239" t="s">
        <v>214</v>
      </c>
      <c r="E191" s="240" t="s">
        <v>1</v>
      </c>
      <c r="F191" s="241" t="s">
        <v>1389</v>
      </c>
      <c r="G191" s="238"/>
      <c r="H191" s="242">
        <v>2</v>
      </c>
      <c r="I191" s="243"/>
      <c r="J191" s="238"/>
      <c r="K191" s="238"/>
      <c r="L191" s="244"/>
      <c r="M191" s="245"/>
      <c r="N191" s="246"/>
      <c r="O191" s="246"/>
      <c r="P191" s="246"/>
      <c r="Q191" s="246"/>
      <c r="R191" s="246"/>
      <c r="S191" s="246"/>
      <c r="T191" s="247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8" t="s">
        <v>214</v>
      </c>
      <c r="AU191" s="248" t="s">
        <v>82</v>
      </c>
      <c r="AV191" s="13" t="s">
        <v>82</v>
      </c>
      <c r="AW191" s="13" t="s">
        <v>216</v>
      </c>
      <c r="AX191" s="13" t="s">
        <v>72</v>
      </c>
      <c r="AY191" s="248" t="s">
        <v>139</v>
      </c>
    </row>
    <row r="192" s="14" customFormat="1">
      <c r="A192" s="14"/>
      <c r="B192" s="249"/>
      <c r="C192" s="250"/>
      <c r="D192" s="239" t="s">
        <v>214</v>
      </c>
      <c r="E192" s="251" t="s">
        <v>1</v>
      </c>
      <c r="F192" s="252" t="s">
        <v>217</v>
      </c>
      <c r="G192" s="250"/>
      <c r="H192" s="253">
        <v>3</v>
      </c>
      <c r="I192" s="254"/>
      <c r="J192" s="250"/>
      <c r="K192" s="250"/>
      <c r="L192" s="255"/>
      <c r="M192" s="256"/>
      <c r="N192" s="257"/>
      <c r="O192" s="257"/>
      <c r="P192" s="257"/>
      <c r="Q192" s="257"/>
      <c r="R192" s="257"/>
      <c r="S192" s="257"/>
      <c r="T192" s="258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59" t="s">
        <v>214</v>
      </c>
      <c r="AU192" s="259" t="s">
        <v>82</v>
      </c>
      <c r="AV192" s="14" t="s">
        <v>146</v>
      </c>
      <c r="AW192" s="14" t="s">
        <v>216</v>
      </c>
      <c r="AX192" s="14" t="s">
        <v>80</v>
      </c>
      <c r="AY192" s="259" t="s">
        <v>139</v>
      </c>
    </row>
    <row r="193" s="2" customFormat="1" ht="44.25" customHeight="1">
      <c r="A193" s="37"/>
      <c r="B193" s="38"/>
      <c r="C193" s="218" t="s">
        <v>181</v>
      </c>
      <c r="D193" s="218" t="s">
        <v>142</v>
      </c>
      <c r="E193" s="219" t="s">
        <v>1404</v>
      </c>
      <c r="F193" s="220" t="s">
        <v>1405</v>
      </c>
      <c r="G193" s="221" t="s">
        <v>149</v>
      </c>
      <c r="H193" s="222">
        <v>1</v>
      </c>
      <c r="I193" s="223"/>
      <c r="J193" s="224">
        <f>ROUND(I193*H193,2)</f>
        <v>0</v>
      </c>
      <c r="K193" s="225"/>
      <c r="L193" s="43"/>
      <c r="M193" s="226" t="s">
        <v>1</v>
      </c>
      <c r="N193" s="227" t="s">
        <v>37</v>
      </c>
      <c r="O193" s="90"/>
      <c r="P193" s="228">
        <f>O193*H193</f>
        <v>0</v>
      </c>
      <c r="Q193" s="228">
        <v>0</v>
      </c>
      <c r="R193" s="228">
        <f>Q193*H193</f>
        <v>0</v>
      </c>
      <c r="S193" s="228">
        <v>0</v>
      </c>
      <c r="T193" s="229">
        <f>S193*H193</f>
        <v>0</v>
      </c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R193" s="230" t="s">
        <v>146</v>
      </c>
      <c r="AT193" s="230" t="s">
        <v>142</v>
      </c>
      <c r="AU193" s="230" t="s">
        <v>82</v>
      </c>
      <c r="AY193" s="16" t="s">
        <v>139</v>
      </c>
      <c r="BE193" s="231">
        <f>IF(N193="základní",J193,0)</f>
        <v>0</v>
      </c>
      <c r="BF193" s="231">
        <f>IF(N193="snížená",J193,0)</f>
        <v>0</v>
      </c>
      <c r="BG193" s="231">
        <f>IF(N193="zákl. přenesená",J193,0)</f>
        <v>0</v>
      </c>
      <c r="BH193" s="231">
        <f>IF(N193="sníž. přenesená",J193,0)</f>
        <v>0</v>
      </c>
      <c r="BI193" s="231">
        <f>IF(N193="nulová",J193,0)</f>
        <v>0</v>
      </c>
      <c r="BJ193" s="16" t="s">
        <v>80</v>
      </c>
      <c r="BK193" s="231">
        <f>ROUND(I193*H193,2)</f>
        <v>0</v>
      </c>
      <c r="BL193" s="16" t="s">
        <v>146</v>
      </c>
      <c r="BM193" s="230" t="s">
        <v>312</v>
      </c>
    </row>
    <row r="194" s="13" customFormat="1">
      <c r="A194" s="13"/>
      <c r="B194" s="237"/>
      <c r="C194" s="238"/>
      <c r="D194" s="239" t="s">
        <v>214</v>
      </c>
      <c r="E194" s="240" t="s">
        <v>1</v>
      </c>
      <c r="F194" s="241" t="s">
        <v>1364</v>
      </c>
      <c r="G194" s="238"/>
      <c r="H194" s="242">
        <v>1</v>
      </c>
      <c r="I194" s="243"/>
      <c r="J194" s="238"/>
      <c r="K194" s="238"/>
      <c r="L194" s="244"/>
      <c r="M194" s="245"/>
      <c r="N194" s="246"/>
      <c r="O194" s="246"/>
      <c r="P194" s="246"/>
      <c r="Q194" s="246"/>
      <c r="R194" s="246"/>
      <c r="S194" s="246"/>
      <c r="T194" s="247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8" t="s">
        <v>214</v>
      </c>
      <c r="AU194" s="248" t="s">
        <v>82</v>
      </c>
      <c r="AV194" s="13" t="s">
        <v>82</v>
      </c>
      <c r="AW194" s="13" t="s">
        <v>216</v>
      </c>
      <c r="AX194" s="13" t="s">
        <v>72</v>
      </c>
      <c r="AY194" s="248" t="s">
        <v>139</v>
      </c>
    </row>
    <row r="195" s="14" customFormat="1">
      <c r="A195" s="14"/>
      <c r="B195" s="249"/>
      <c r="C195" s="250"/>
      <c r="D195" s="239" t="s">
        <v>214</v>
      </c>
      <c r="E195" s="251" t="s">
        <v>1</v>
      </c>
      <c r="F195" s="252" t="s">
        <v>217</v>
      </c>
      <c r="G195" s="250"/>
      <c r="H195" s="253">
        <v>1</v>
      </c>
      <c r="I195" s="254"/>
      <c r="J195" s="250"/>
      <c r="K195" s="250"/>
      <c r="L195" s="255"/>
      <c r="M195" s="256"/>
      <c r="N195" s="257"/>
      <c r="O195" s="257"/>
      <c r="P195" s="257"/>
      <c r="Q195" s="257"/>
      <c r="R195" s="257"/>
      <c r="S195" s="257"/>
      <c r="T195" s="258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59" t="s">
        <v>214</v>
      </c>
      <c r="AU195" s="259" t="s">
        <v>82</v>
      </c>
      <c r="AV195" s="14" t="s">
        <v>146</v>
      </c>
      <c r="AW195" s="14" t="s">
        <v>216</v>
      </c>
      <c r="AX195" s="14" t="s">
        <v>80</v>
      </c>
      <c r="AY195" s="259" t="s">
        <v>139</v>
      </c>
    </row>
    <row r="196" s="2" customFormat="1" ht="37.8" customHeight="1">
      <c r="A196" s="37"/>
      <c r="B196" s="38"/>
      <c r="C196" s="218" t="s">
        <v>314</v>
      </c>
      <c r="D196" s="218" t="s">
        <v>142</v>
      </c>
      <c r="E196" s="219" t="s">
        <v>1406</v>
      </c>
      <c r="F196" s="220" t="s">
        <v>1407</v>
      </c>
      <c r="G196" s="221" t="s">
        <v>149</v>
      </c>
      <c r="H196" s="222">
        <v>18</v>
      </c>
      <c r="I196" s="223"/>
      <c r="J196" s="224">
        <f>ROUND(I196*H196,2)</f>
        <v>0</v>
      </c>
      <c r="K196" s="225"/>
      <c r="L196" s="43"/>
      <c r="M196" s="226" t="s">
        <v>1</v>
      </c>
      <c r="N196" s="227" t="s">
        <v>37</v>
      </c>
      <c r="O196" s="90"/>
      <c r="P196" s="228">
        <f>O196*H196</f>
        <v>0</v>
      </c>
      <c r="Q196" s="228">
        <v>0</v>
      </c>
      <c r="R196" s="228">
        <f>Q196*H196</f>
        <v>0</v>
      </c>
      <c r="S196" s="228">
        <v>0</v>
      </c>
      <c r="T196" s="229">
        <f>S196*H196</f>
        <v>0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230" t="s">
        <v>146</v>
      </c>
      <c r="AT196" s="230" t="s">
        <v>142</v>
      </c>
      <c r="AU196" s="230" t="s">
        <v>82</v>
      </c>
      <c r="AY196" s="16" t="s">
        <v>139</v>
      </c>
      <c r="BE196" s="231">
        <f>IF(N196="základní",J196,0)</f>
        <v>0</v>
      </c>
      <c r="BF196" s="231">
        <f>IF(N196="snížená",J196,0)</f>
        <v>0</v>
      </c>
      <c r="BG196" s="231">
        <f>IF(N196="zákl. přenesená",J196,0)</f>
        <v>0</v>
      </c>
      <c r="BH196" s="231">
        <f>IF(N196="sníž. přenesená",J196,0)</f>
        <v>0</v>
      </c>
      <c r="BI196" s="231">
        <f>IF(N196="nulová",J196,0)</f>
        <v>0</v>
      </c>
      <c r="BJ196" s="16" t="s">
        <v>80</v>
      </c>
      <c r="BK196" s="231">
        <f>ROUND(I196*H196,2)</f>
        <v>0</v>
      </c>
      <c r="BL196" s="16" t="s">
        <v>146</v>
      </c>
      <c r="BM196" s="230" t="s">
        <v>317</v>
      </c>
    </row>
    <row r="197" s="13" customFormat="1">
      <c r="A197" s="13"/>
      <c r="B197" s="237"/>
      <c r="C197" s="238"/>
      <c r="D197" s="239" t="s">
        <v>214</v>
      </c>
      <c r="E197" s="240" t="s">
        <v>1</v>
      </c>
      <c r="F197" s="241" t="s">
        <v>1381</v>
      </c>
      <c r="G197" s="238"/>
      <c r="H197" s="242">
        <v>3</v>
      </c>
      <c r="I197" s="243"/>
      <c r="J197" s="238"/>
      <c r="K197" s="238"/>
      <c r="L197" s="244"/>
      <c r="M197" s="245"/>
      <c r="N197" s="246"/>
      <c r="O197" s="246"/>
      <c r="P197" s="246"/>
      <c r="Q197" s="246"/>
      <c r="R197" s="246"/>
      <c r="S197" s="246"/>
      <c r="T197" s="247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8" t="s">
        <v>214</v>
      </c>
      <c r="AU197" s="248" t="s">
        <v>82</v>
      </c>
      <c r="AV197" s="13" t="s">
        <v>82</v>
      </c>
      <c r="AW197" s="13" t="s">
        <v>216</v>
      </c>
      <c r="AX197" s="13" t="s">
        <v>72</v>
      </c>
      <c r="AY197" s="248" t="s">
        <v>139</v>
      </c>
    </row>
    <row r="198" s="13" customFormat="1">
      <c r="A198" s="13"/>
      <c r="B198" s="237"/>
      <c r="C198" s="238"/>
      <c r="D198" s="239" t="s">
        <v>214</v>
      </c>
      <c r="E198" s="240" t="s">
        <v>1</v>
      </c>
      <c r="F198" s="241" t="s">
        <v>1388</v>
      </c>
      <c r="G198" s="238"/>
      <c r="H198" s="242">
        <v>1</v>
      </c>
      <c r="I198" s="243"/>
      <c r="J198" s="238"/>
      <c r="K198" s="238"/>
      <c r="L198" s="244"/>
      <c r="M198" s="245"/>
      <c r="N198" s="246"/>
      <c r="O198" s="246"/>
      <c r="P198" s="246"/>
      <c r="Q198" s="246"/>
      <c r="R198" s="246"/>
      <c r="S198" s="246"/>
      <c r="T198" s="247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8" t="s">
        <v>214</v>
      </c>
      <c r="AU198" s="248" t="s">
        <v>82</v>
      </c>
      <c r="AV198" s="13" t="s">
        <v>82</v>
      </c>
      <c r="AW198" s="13" t="s">
        <v>216</v>
      </c>
      <c r="AX198" s="13" t="s">
        <v>72</v>
      </c>
      <c r="AY198" s="248" t="s">
        <v>139</v>
      </c>
    </row>
    <row r="199" s="13" customFormat="1">
      <c r="A199" s="13"/>
      <c r="B199" s="237"/>
      <c r="C199" s="238"/>
      <c r="D199" s="239" t="s">
        <v>214</v>
      </c>
      <c r="E199" s="240" t="s">
        <v>1</v>
      </c>
      <c r="F199" s="241" t="s">
        <v>1389</v>
      </c>
      <c r="G199" s="238"/>
      <c r="H199" s="242">
        <v>2</v>
      </c>
      <c r="I199" s="243"/>
      <c r="J199" s="238"/>
      <c r="K199" s="238"/>
      <c r="L199" s="244"/>
      <c r="M199" s="245"/>
      <c r="N199" s="246"/>
      <c r="O199" s="246"/>
      <c r="P199" s="246"/>
      <c r="Q199" s="246"/>
      <c r="R199" s="246"/>
      <c r="S199" s="246"/>
      <c r="T199" s="247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8" t="s">
        <v>214</v>
      </c>
      <c r="AU199" s="248" t="s">
        <v>82</v>
      </c>
      <c r="AV199" s="13" t="s">
        <v>82</v>
      </c>
      <c r="AW199" s="13" t="s">
        <v>216</v>
      </c>
      <c r="AX199" s="13" t="s">
        <v>72</v>
      </c>
      <c r="AY199" s="248" t="s">
        <v>139</v>
      </c>
    </row>
    <row r="200" s="13" customFormat="1">
      <c r="A200" s="13"/>
      <c r="B200" s="237"/>
      <c r="C200" s="238"/>
      <c r="D200" s="239" t="s">
        <v>214</v>
      </c>
      <c r="E200" s="240" t="s">
        <v>1</v>
      </c>
      <c r="F200" s="241" t="s">
        <v>1382</v>
      </c>
      <c r="G200" s="238"/>
      <c r="H200" s="242">
        <v>12</v>
      </c>
      <c r="I200" s="243"/>
      <c r="J200" s="238"/>
      <c r="K200" s="238"/>
      <c r="L200" s="244"/>
      <c r="M200" s="245"/>
      <c r="N200" s="246"/>
      <c r="O200" s="246"/>
      <c r="P200" s="246"/>
      <c r="Q200" s="246"/>
      <c r="R200" s="246"/>
      <c r="S200" s="246"/>
      <c r="T200" s="247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48" t="s">
        <v>214</v>
      </c>
      <c r="AU200" s="248" t="s">
        <v>82</v>
      </c>
      <c r="AV200" s="13" t="s">
        <v>82</v>
      </c>
      <c r="AW200" s="13" t="s">
        <v>216</v>
      </c>
      <c r="AX200" s="13" t="s">
        <v>72</v>
      </c>
      <c r="AY200" s="248" t="s">
        <v>139</v>
      </c>
    </row>
    <row r="201" s="14" customFormat="1">
      <c r="A201" s="14"/>
      <c r="B201" s="249"/>
      <c r="C201" s="250"/>
      <c r="D201" s="239" t="s">
        <v>214</v>
      </c>
      <c r="E201" s="251" t="s">
        <v>1</v>
      </c>
      <c r="F201" s="252" t="s">
        <v>217</v>
      </c>
      <c r="G201" s="250"/>
      <c r="H201" s="253">
        <v>18</v>
      </c>
      <c r="I201" s="254"/>
      <c r="J201" s="250"/>
      <c r="K201" s="250"/>
      <c r="L201" s="255"/>
      <c r="M201" s="256"/>
      <c r="N201" s="257"/>
      <c r="O201" s="257"/>
      <c r="P201" s="257"/>
      <c r="Q201" s="257"/>
      <c r="R201" s="257"/>
      <c r="S201" s="257"/>
      <c r="T201" s="258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59" t="s">
        <v>214</v>
      </c>
      <c r="AU201" s="259" t="s">
        <v>82</v>
      </c>
      <c r="AV201" s="14" t="s">
        <v>146</v>
      </c>
      <c r="AW201" s="14" t="s">
        <v>216</v>
      </c>
      <c r="AX201" s="14" t="s">
        <v>80</v>
      </c>
      <c r="AY201" s="259" t="s">
        <v>139</v>
      </c>
    </row>
    <row r="202" s="2" customFormat="1" ht="37.8" customHeight="1">
      <c r="A202" s="37"/>
      <c r="B202" s="38"/>
      <c r="C202" s="218" t="s">
        <v>184</v>
      </c>
      <c r="D202" s="218" t="s">
        <v>142</v>
      </c>
      <c r="E202" s="219" t="s">
        <v>1408</v>
      </c>
      <c r="F202" s="220" t="s">
        <v>1409</v>
      </c>
      <c r="G202" s="221" t="s">
        <v>149</v>
      </c>
      <c r="H202" s="222">
        <v>3</v>
      </c>
      <c r="I202" s="223"/>
      <c r="J202" s="224">
        <f>ROUND(I202*H202,2)</f>
        <v>0</v>
      </c>
      <c r="K202" s="225"/>
      <c r="L202" s="43"/>
      <c r="M202" s="226" t="s">
        <v>1</v>
      </c>
      <c r="N202" s="227" t="s">
        <v>37</v>
      </c>
      <c r="O202" s="90"/>
      <c r="P202" s="228">
        <f>O202*H202</f>
        <v>0</v>
      </c>
      <c r="Q202" s="228">
        <v>0</v>
      </c>
      <c r="R202" s="228">
        <f>Q202*H202</f>
        <v>0</v>
      </c>
      <c r="S202" s="228">
        <v>0</v>
      </c>
      <c r="T202" s="229">
        <f>S202*H202</f>
        <v>0</v>
      </c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R202" s="230" t="s">
        <v>146</v>
      </c>
      <c r="AT202" s="230" t="s">
        <v>142</v>
      </c>
      <c r="AU202" s="230" t="s">
        <v>82</v>
      </c>
      <c r="AY202" s="16" t="s">
        <v>139</v>
      </c>
      <c r="BE202" s="231">
        <f>IF(N202="základní",J202,0)</f>
        <v>0</v>
      </c>
      <c r="BF202" s="231">
        <f>IF(N202="snížená",J202,0)</f>
        <v>0</v>
      </c>
      <c r="BG202" s="231">
        <f>IF(N202="zákl. přenesená",J202,0)</f>
        <v>0</v>
      </c>
      <c r="BH202" s="231">
        <f>IF(N202="sníž. přenesená",J202,0)</f>
        <v>0</v>
      </c>
      <c r="BI202" s="231">
        <f>IF(N202="nulová",J202,0)</f>
        <v>0</v>
      </c>
      <c r="BJ202" s="16" t="s">
        <v>80</v>
      </c>
      <c r="BK202" s="231">
        <f>ROUND(I202*H202,2)</f>
        <v>0</v>
      </c>
      <c r="BL202" s="16" t="s">
        <v>146</v>
      </c>
      <c r="BM202" s="230" t="s">
        <v>320</v>
      </c>
    </row>
    <row r="203" s="13" customFormat="1">
      <c r="A203" s="13"/>
      <c r="B203" s="237"/>
      <c r="C203" s="238"/>
      <c r="D203" s="239" t="s">
        <v>214</v>
      </c>
      <c r="E203" s="240" t="s">
        <v>1</v>
      </c>
      <c r="F203" s="241" t="s">
        <v>1385</v>
      </c>
      <c r="G203" s="238"/>
      <c r="H203" s="242">
        <v>2</v>
      </c>
      <c r="I203" s="243"/>
      <c r="J203" s="238"/>
      <c r="K203" s="238"/>
      <c r="L203" s="244"/>
      <c r="M203" s="245"/>
      <c r="N203" s="246"/>
      <c r="O203" s="246"/>
      <c r="P203" s="246"/>
      <c r="Q203" s="246"/>
      <c r="R203" s="246"/>
      <c r="S203" s="246"/>
      <c r="T203" s="247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48" t="s">
        <v>214</v>
      </c>
      <c r="AU203" s="248" t="s">
        <v>82</v>
      </c>
      <c r="AV203" s="13" t="s">
        <v>82</v>
      </c>
      <c r="AW203" s="13" t="s">
        <v>216</v>
      </c>
      <c r="AX203" s="13" t="s">
        <v>72</v>
      </c>
      <c r="AY203" s="248" t="s">
        <v>139</v>
      </c>
    </row>
    <row r="204" s="13" customFormat="1">
      <c r="A204" s="13"/>
      <c r="B204" s="237"/>
      <c r="C204" s="238"/>
      <c r="D204" s="239" t="s">
        <v>214</v>
      </c>
      <c r="E204" s="240" t="s">
        <v>1</v>
      </c>
      <c r="F204" s="241" t="s">
        <v>1392</v>
      </c>
      <c r="G204" s="238"/>
      <c r="H204" s="242">
        <v>1</v>
      </c>
      <c r="I204" s="243"/>
      <c r="J204" s="238"/>
      <c r="K204" s="238"/>
      <c r="L204" s="244"/>
      <c r="M204" s="245"/>
      <c r="N204" s="246"/>
      <c r="O204" s="246"/>
      <c r="P204" s="246"/>
      <c r="Q204" s="246"/>
      <c r="R204" s="246"/>
      <c r="S204" s="246"/>
      <c r="T204" s="247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48" t="s">
        <v>214</v>
      </c>
      <c r="AU204" s="248" t="s">
        <v>82</v>
      </c>
      <c r="AV204" s="13" t="s">
        <v>82</v>
      </c>
      <c r="AW204" s="13" t="s">
        <v>216</v>
      </c>
      <c r="AX204" s="13" t="s">
        <v>72</v>
      </c>
      <c r="AY204" s="248" t="s">
        <v>139</v>
      </c>
    </row>
    <row r="205" s="14" customFormat="1">
      <c r="A205" s="14"/>
      <c r="B205" s="249"/>
      <c r="C205" s="250"/>
      <c r="D205" s="239" t="s">
        <v>214</v>
      </c>
      <c r="E205" s="251" t="s">
        <v>1</v>
      </c>
      <c r="F205" s="252" t="s">
        <v>217</v>
      </c>
      <c r="G205" s="250"/>
      <c r="H205" s="253">
        <v>3</v>
      </c>
      <c r="I205" s="254"/>
      <c r="J205" s="250"/>
      <c r="K205" s="250"/>
      <c r="L205" s="255"/>
      <c r="M205" s="256"/>
      <c r="N205" s="257"/>
      <c r="O205" s="257"/>
      <c r="P205" s="257"/>
      <c r="Q205" s="257"/>
      <c r="R205" s="257"/>
      <c r="S205" s="257"/>
      <c r="T205" s="258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59" t="s">
        <v>214</v>
      </c>
      <c r="AU205" s="259" t="s">
        <v>82</v>
      </c>
      <c r="AV205" s="14" t="s">
        <v>146</v>
      </c>
      <c r="AW205" s="14" t="s">
        <v>216</v>
      </c>
      <c r="AX205" s="14" t="s">
        <v>80</v>
      </c>
      <c r="AY205" s="259" t="s">
        <v>139</v>
      </c>
    </row>
    <row r="206" s="2" customFormat="1" ht="37.8" customHeight="1">
      <c r="A206" s="37"/>
      <c r="B206" s="38"/>
      <c r="C206" s="218" t="s">
        <v>322</v>
      </c>
      <c r="D206" s="218" t="s">
        <v>142</v>
      </c>
      <c r="E206" s="219" t="s">
        <v>1410</v>
      </c>
      <c r="F206" s="220" t="s">
        <v>1411</v>
      </c>
      <c r="G206" s="221" t="s">
        <v>149</v>
      </c>
      <c r="H206" s="222">
        <v>1</v>
      </c>
      <c r="I206" s="223"/>
      <c r="J206" s="224">
        <f>ROUND(I206*H206,2)</f>
        <v>0</v>
      </c>
      <c r="K206" s="225"/>
      <c r="L206" s="43"/>
      <c r="M206" s="226" t="s">
        <v>1</v>
      </c>
      <c r="N206" s="227" t="s">
        <v>37</v>
      </c>
      <c r="O206" s="90"/>
      <c r="P206" s="228">
        <f>O206*H206</f>
        <v>0</v>
      </c>
      <c r="Q206" s="228">
        <v>0</v>
      </c>
      <c r="R206" s="228">
        <f>Q206*H206</f>
        <v>0</v>
      </c>
      <c r="S206" s="228">
        <v>0</v>
      </c>
      <c r="T206" s="229">
        <f>S206*H206</f>
        <v>0</v>
      </c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R206" s="230" t="s">
        <v>146</v>
      </c>
      <c r="AT206" s="230" t="s">
        <v>142</v>
      </c>
      <c r="AU206" s="230" t="s">
        <v>82</v>
      </c>
      <c r="AY206" s="16" t="s">
        <v>139</v>
      </c>
      <c r="BE206" s="231">
        <f>IF(N206="základní",J206,0)</f>
        <v>0</v>
      </c>
      <c r="BF206" s="231">
        <f>IF(N206="snížená",J206,0)</f>
        <v>0</v>
      </c>
      <c r="BG206" s="231">
        <f>IF(N206="zákl. přenesená",J206,0)</f>
        <v>0</v>
      </c>
      <c r="BH206" s="231">
        <f>IF(N206="sníž. přenesená",J206,0)</f>
        <v>0</v>
      </c>
      <c r="BI206" s="231">
        <f>IF(N206="nulová",J206,0)</f>
        <v>0</v>
      </c>
      <c r="BJ206" s="16" t="s">
        <v>80</v>
      </c>
      <c r="BK206" s="231">
        <f>ROUND(I206*H206,2)</f>
        <v>0</v>
      </c>
      <c r="BL206" s="16" t="s">
        <v>146</v>
      </c>
      <c r="BM206" s="230" t="s">
        <v>325</v>
      </c>
    </row>
    <row r="207" s="13" customFormat="1">
      <c r="A207" s="13"/>
      <c r="B207" s="237"/>
      <c r="C207" s="238"/>
      <c r="D207" s="239" t="s">
        <v>214</v>
      </c>
      <c r="E207" s="240" t="s">
        <v>1</v>
      </c>
      <c r="F207" s="241" t="s">
        <v>1395</v>
      </c>
      <c r="G207" s="238"/>
      <c r="H207" s="242">
        <v>1</v>
      </c>
      <c r="I207" s="243"/>
      <c r="J207" s="238"/>
      <c r="K207" s="238"/>
      <c r="L207" s="244"/>
      <c r="M207" s="245"/>
      <c r="N207" s="246"/>
      <c r="O207" s="246"/>
      <c r="P207" s="246"/>
      <c r="Q207" s="246"/>
      <c r="R207" s="246"/>
      <c r="S207" s="246"/>
      <c r="T207" s="247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48" t="s">
        <v>214</v>
      </c>
      <c r="AU207" s="248" t="s">
        <v>82</v>
      </c>
      <c r="AV207" s="13" t="s">
        <v>82</v>
      </c>
      <c r="AW207" s="13" t="s">
        <v>216</v>
      </c>
      <c r="AX207" s="13" t="s">
        <v>72</v>
      </c>
      <c r="AY207" s="248" t="s">
        <v>139</v>
      </c>
    </row>
    <row r="208" s="14" customFormat="1">
      <c r="A208" s="14"/>
      <c r="B208" s="249"/>
      <c r="C208" s="250"/>
      <c r="D208" s="239" t="s">
        <v>214</v>
      </c>
      <c r="E208" s="251" t="s">
        <v>1</v>
      </c>
      <c r="F208" s="252" t="s">
        <v>217</v>
      </c>
      <c r="G208" s="250"/>
      <c r="H208" s="253">
        <v>1</v>
      </c>
      <c r="I208" s="254"/>
      <c r="J208" s="250"/>
      <c r="K208" s="250"/>
      <c r="L208" s="255"/>
      <c r="M208" s="256"/>
      <c r="N208" s="257"/>
      <c r="O208" s="257"/>
      <c r="P208" s="257"/>
      <c r="Q208" s="257"/>
      <c r="R208" s="257"/>
      <c r="S208" s="257"/>
      <c r="T208" s="258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59" t="s">
        <v>214</v>
      </c>
      <c r="AU208" s="259" t="s">
        <v>82</v>
      </c>
      <c r="AV208" s="14" t="s">
        <v>146</v>
      </c>
      <c r="AW208" s="14" t="s">
        <v>216</v>
      </c>
      <c r="AX208" s="14" t="s">
        <v>80</v>
      </c>
      <c r="AY208" s="259" t="s">
        <v>139</v>
      </c>
    </row>
    <row r="209" s="2" customFormat="1" ht="33" customHeight="1">
      <c r="A209" s="37"/>
      <c r="B209" s="38"/>
      <c r="C209" s="218" t="s">
        <v>188</v>
      </c>
      <c r="D209" s="218" t="s">
        <v>142</v>
      </c>
      <c r="E209" s="219" t="s">
        <v>1412</v>
      </c>
      <c r="F209" s="220" t="s">
        <v>1413</v>
      </c>
      <c r="G209" s="221" t="s">
        <v>213</v>
      </c>
      <c r="H209" s="222">
        <v>32.539999999999999</v>
      </c>
      <c r="I209" s="223"/>
      <c r="J209" s="224">
        <f>ROUND(I209*H209,2)</f>
        <v>0</v>
      </c>
      <c r="K209" s="225"/>
      <c r="L209" s="43"/>
      <c r="M209" s="226" t="s">
        <v>1</v>
      </c>
      <c r="N209" s="227" t="s">
        <v>37</v>
      </c>
      <c r="O209" s="90"/>
      <c r="P209" s="228">
        <f>O209*H209</f>
        <v>0</v>
      </c>
      <c r="Q209" s="228">
        <v>0</v>
      </c>
      <c r="R209" s="228">
        <f>Q209*H209</f>
        <v>0</v>
      </c>
      <c r="S209" s="228">
        <v>0</v>
      </c>
      <c r="T209" s="229">
        <f>S209*H209</f>
        <v>0</v>
      </c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R209" s="230" t="s">
        <v>146</v>
      </c>
      <c r="AT209" s="230" t="s">
        <v>142</v>
      </c>
      <c r="AU209" s="230" t="s">
        <v>82</v>
      </c>
      <c r="AY209" s="16" t="s">
        <v>139</v>
      </c>
      <c r="BE209" s="231">
        <f>IF(N209="základní",J209,0)</f>
        <v>0</v>
      </c>
      <c r="BF209" s="231">
        <f>IF(N209="snížená",J209,0)</f>
        <v>0</v>
      </c>
      <c r="BG209" s="231">
        <f>IF(N209="zákl. přenesená",J209,0)</f>
        <v>0</v>
      </c>
      <c r="BH209" s="231">
        <f>IF(N209="sníž. přenesená",J209,0)</f>
        <v>0</v>
      </c>
      <c r="BI209" s="231">
        <f>IF(N209="nulová",J209,0)</f>
        <v>0</v>
      </c>
      <c r="BJ209" s="16" t="s">
        <v>80</v>
      </c>
      <c r="BK209" s="231">
        <f>ROUND(I209*H209,2)</f>
        <v>0</v>
      </c>
      <c r="BL209" s="16" t="s">
        <v>146</v>
      </c>
      <c r="BM209" s="230" t="s">
        <v>329</v>
      </c>
    </row>
    <row r="210" s="13" customFormat="1">
      <c r="A210" s="13"/>
      <c r="B210" s="237"/>
      <c r="C210" s="238"/>
      <c r="D210" s="239" t="s">
        <v>214</v>
      </c>
      <c r="E210" s="240" t="s">
        <v>1</v>
      </c>
      <c r="F210" s="241" t="s">
        <v>1347</v>
      </c>
      <c r="G210" s="238"/>
      <c r="H210" s="242">
        <v>32.539999999999999</v>
      </c>
      <c r="I210" s="243"/>
      <c r="J210" s="238"/>
      <c r="K210" s="238"/>
      <c r="L210" s="244"/>
      <c r="M210" s="245"/>
      <c r="N210" s="246"/>
      <c r="O210" s="246"/>
      <c r="P210" s="246"/>
      <c r="Q210" s="246"/>
      <c r="R210" s="246"/>
      <c r="S210" s="246"/>
      <c r="T210" s="247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48" t="s">
        <v>214</v>
      </c>
      <c r="AU210" s="248" t="s">
        <v>82</v>
      </c>
      <c r="AV210" s="13" t="s">
        <v>82</v>
      </c>
      <c r="AW210" s="13" t="s">
        <v>216</v>
      </c>
      <c r="AX210" s="13" t="s">
        <v>72</v>
      </c>
      <c r="AY210" s="248" t="s">
        <v>139</v>
      </c>
    </row>
    <row r="211" s="14" customFormat="1">
      <c r="A211" s="14"/>
      <c r="B211" s="249"/>
      <c r="C211" s="250"/>
      <c r="D211" s="239" t="s">
        <v>214</v>
      </c>
      <c r="E211" s="251" t="s">
        <v>1</v>
      </c>
      <c r="F211" s="252" t="s">
        <v>217</v>
      </c>
      <c r="G211" s="250"/>
      <c r="H211" s="253">
        <v>32.539999999999999</v>
      </c>
      <c r="I211" s="254"/>
      <c r="J211" s="250"/>
      <c r="K211" s="250"/>
      <c r="L211" s="255"/>
      <c r="M211" s="256"/>
      <c r="N211" s="257"/>
      <c r="O211" s="257"/>
      <c r="P211" s="257"/>
      <c r="Q211" s="257"/>
      <c r="R211" s="257"/>
      <c r="S211" s="257"/>
      <c r="T211" s="258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59" t="s">
        <v>214</v>
      </c>
      <c r="AU211" s="259" t="s">
        <v>82</v>
      </c>
      <c r="AV211" s="14" t="s">
        <v>146</v>
      </c>
      <c r="AW211" s="14" t="s">
        <v>216</v>
      </c>
      <c r="AX211" s="14" t="s">
        <v>80</v>
      </c>
      <c r="AY211" s="259" t="s">
        <v>139</v>
      </c>
    </row>
    <row r="212" s="2" customFormat="1" ht="62.7" customHeight="1">
      <c r="A212" s="37"/>
      <c r="B212" s="38"/>
      <c r="C212" s="218" t="s">
        <v>331</v>
      </c>
      <c r="D212" s="218" t="s">
        <v>142</v>
      </c>
      <c r="E212" s="219" t="s">
        <v>1414</v>
      </c>
      <c r="F212" s="220" t="s">
        <v>1415</v>
      </c>
      <c r="G212" s="221" t="s">
        <v>149</v>
      </c>
      <c r="H212" s="222">
        <v>75</v>
      </c>
      <c r="I212" s="223"/>
      <c r="J212" s="224">
        <f>ROUND(I212*H212,2)</f>
        <v>0</v>
      </c>
      <c r="K212" s="225"/>
      <c r="L212" s="43"/>
      <c r="M212" s="226" t="s">
        <v>1</v>
      </c>
      <c r="N212" s="227" t="s">
        <v>37</v>
      </c>
      <c r="O212" s="90"/>
      <c r="P212" s="228">
        <f>O212*H212</f>
        <v>0</v>
      </c>
      <c r="Q212" s="228">
        <v>0</v>
      </c>
      <c r="R212" s="228">
        <f>Q212*H212</f>
        <v>0</v>
      </c>
      <c r="S212" s="228">
        <v>0</v>
      </c>
      <c r="T212" s="229">
        <f>S212*H212</f>
        <v>0</v>
      </c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R212" s="230" t="s">
        <v>146</v>
      </c>
      <c r="AT212" s="230" t="s">
        <v>142</v>
      </c>
      <c r="AU212" s="230" t="s">
        <v>82</v>
      </c>
      <c r="AY212" s="16" t="s">
        <v>139</v>
      </c>
      <c r="BE212" s="231">
        <f>IF(N212="základní",J212,0)</f>
        <v>0</v>
      </c>
      <c r="BF212" s="231">
        <f>IF(N212="snížená",J212,0)</f>
        <v>0</v>
      </c>
      <c r="BG212" s="231">
        <f>IF(N212="zákl. přenesená",J212,0)</f>
        <v>0</v>
      </c>
      <c r="BH212" s="231">
        <f>IF(N212="sníž. přenesená",J212,0)</f>
        <v>0</v>
      </c>
      <c r="BI212" s="231">
        <f>IF(N212="nulová",J212,0)</f>
        <v>0</v>
      </c>
      <c r="BJ212" s="16" t="s">
        <v>80</v>
      </c>
      <c r="BK212" s="231">
        <f>ROUND(I212*H212,2)</f>
        <v>0</v>
      </c>
      <c r="BL212" s="16" t="s">
        <v>146</v>
      </c>
      <c r="BM212" s="230" t="s">
        <v>334</v>
      </c>
    </row>
    <row r="213" s="13" customFormat="1">
      <c r="A213" s="13"/>
      <c r="B213" s="237"/>
      <c r="C213" s="238"/>
      <c r="D213" s="239" t="s">
        <v>214</v>
      </c>
      <c r="E213" s="240" t="s">
        <v>1</v>
      </c>
      <c r="F213" s="241" t="s">
        <v>1381</v>
      </c>
      <c r="G213" s="238"/>
      <c r="H213" s="242">
        <v>3</v>
      </c>
      <c r="I213" s="243"/>
      <c r="J213" s="238"/>
      <c r="K213" s="238"/>
      <c r="L213" s="244"/>
      <c r="M213" s="245"/>
      <c r="N213" s="246"/>
      <c r="O213" s="246"/>
      <c r="P213" s="246"/>
      <c r="Q213" s="246"/>
      <c r="R213" s="246"/>
      <c r="S213" s="246"/>
      <c r="T213" s="247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48" t="s">
        <v>214</v>
      </c>
      <c r="AU213" s="248" t="s">
        <v>82</v>
      </c>
      <c r="AV213" s="13" t="s">
        <v>82</v>
      </c>
      <c r="AW213" s="13" t="s">
        <v>216</v>
      </c>
      <c r="AX213" s="13" t="s">
        <v>72</v>
      </c>
      <c r="AY213" s="248" t="s">
        <v>139</v>
      </c>
    </row>
    <row r="214" s="13" customFormat="1">
      <c r="A214" s="13"/>
      <c r="B214" s="237"/>
      <c r="C214" s="238"/>
      <c r="D214" s="239" t="s">
        <v>214</v>
      </c>
      <c r="E214" s="240" t="s">
        <v>1</v>
      </c>
      <c r="F214" s="241" t="s">
        <v>1382</v>
      </c>
      <c r="G214" s="238"/>
      <c r="H214" s="242">
        <v>12</v>
      </c>
      <c r="I214" s="243"/>
      <c r="J214" s="238"/>
      <c r="K214" s="238"/>
      <c r="L214" s="244"/>
      <c r="M214" s="245"/>
      <c r="N214" s="246"/>
      <c r="O214" s="246"/>
      <c r="P214" s="246"/>
      <c r="Q214" s="246"/>
      <c r="R214" s="246"/>
      <c r="S214" s="246"/>
      <c r="T214" s="247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48" t="s">
        <v>214</v>
      </c>
      <c r="AU214" s="248" t="s">
        <v>82</v>
      </c>
      <c r="AV214" s="13" t="s">
        <v>82</v>
      </c>
      <c r="AW214" s="13" t="s">
        <v>216</v>
      </c>
      <c r="AX214" s="13" t="s">
        <v>72</v>
      </c>
      <c r="AY214" s="248" t="s">
        <v>139</v>
      </c>
    </row>
    <row r="215" s="14" customFormat="1">
      <c r="A215" s="14"/>
      <c r="B215" s="249"/>
      <c r="C215" s="250"/>
      <c r="D215" s="239" t="s">
        <v>214</v>
      </c>
      <c r="E215" s="251" t="s">
        <v>1</v>
      </c>
      <c r="F215" s="252" t="s">
        <v>217</v>
      </c>
      <c r="G215" s="250"/>
      <c r="H215" s="253">
        <v>15</v>
      </c>
      <c r="I215" s="254"/>
      <c r="J215" s="250"/>
      <c r="K215" s="250"/>
      <c r="L215" s="255"/>
      <c r="M215" s="256"/>
      <c r="N215" s="257"/>
      <c r="O215" s="257"/>
      <c r="P215" s="257"/>
      <c r="Q215" s="257"/>
      <c r="R215" s="257"/>
      <c r="S215" s="257"/>
      <c r="T215" s="258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59" t="s">
        <v>214</v>
      </c>
      <c r="AU215" s="259" t="s">
        <v>82</v>
      </c>
      <c r="AV215" s="14" t="s">
        <v>146</v>
      </c>
      <c r="AW215" s="14" t="s">
        <v>216</v>
      </c>
      <c r="AX215" s="14" t="s">
        <v>72</v>
      </c>
      <c r="AY215" s="259" t="s">
        <v>139</v>
      </c>
    </row>
    <row r="216" s="13" customFormat="1">
      <c r="A216" s="13"/>
      <c r="B216" s="237"/>
      <c r="C216" s="238"/>
      <c r="D216" s="239" t="s">
        <v>214</v>
      </c>
      <c r="E216" s="240" t="s">
        <v>1</v>
      </c>
      <c r="F216" s="241" t="s">
        <v>1416</v>
      </c>
      <c r="G216" s="238"/>
      <c r="H216" s="242">
        <v>75</v>
      </c>
      <c r="I216" s="243"/>
      <c r="J216" s="238"/>
      <c r="K216" s="238"/>
      <c r="L216" s="244"/>
      <c r="M216" s="245"/>
      <c r="N216" s="246"/>
      <c r="O216" s="246"/>
      <c r="P216" s="246"/>
      <c r="Q216" s="246"/>
      <c r="R216" s="246"/>
      <c r="S216" s="246"/>
      <c r="T216" s="247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48" t="s">
        <v>214</v>
      </c>
      <c r="AU216" s="248" t="s">
        <v>82</v>
      </c>
      <c r="AV216" s="13" t="s">
        <v>82</v>
      </c>
      <c r="AW216" s="13" t="s">
        <v>216</v>
      </c>
      <c r="AX216" s="13" t="s">
        <v>72</v>
      </c>
      <c r="AY216" s="248" t="s">
        <v>139</v>
      </c>
    </row>
    <row r="217" s="14" customFormat="1">
      <c r="A217" s="14"/>
      <c r="B217" s="249"/>
      <c r="C217" s="250"/>
      <c r="D217" s="239" t="s">
        <v>214</v>
      </c>
      <c r="E217" s="251" t="s">
        <v>1</v>
      </c>
      <c r="F217" s="252" t="s">
        <v>217</v>
      </c>
      <c r="G217" s="250"/>
      <c r="H217" s="253">
        <v>75</v>
      </c>
      <c r="I217" s="254"/>
      <c r="J217" s="250"/>
      <c r="K217" s="250"/>
      <c r="L217" s="255"/>
      <c r="M217" s="256"/>
      <c r="N217" s="257"/>
      <c r="O217" s="257"/>
      <c r="P217" s="257"/>
      <c r="Q217" s="257"/>
      <c r="R217" s="257"/>
      <c r="S217" s="257"/>
      <c r="T217" s="258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59" t="s">
        <v>214</v>
      </c>
      <c r="AU217" s="259" t="s">
        <v>82</v>
      </c>
      <c r="AV217" s="14" t="s">
        <v>146</v>
      </c>
      <c r="AW217" s="14" t="s">
        <v>216</v>
      </c>
      <c r="AX217" s="14" t="s">
        <v>80</v>
      </c>
      <c r="AY217" s="259" t="s">
        <v>139</v>
      </c>
    </row>
    <row r="218" s="2" customFormat="1" ht="62.7" customHeight="1">
      <c r="A218" s="37"/>
      <c r="B218" s="38"/>
      <c r="C218" s="218" t="s">
        <v>192</v>
      </c>
      <c r="D218" s="218" t="s">
        <v>142</v>
      </c>
      <c r="E218" s="219" t="s">
        <v>1417</v>
      </c>
      <c r="F218" s="220" t="s">
        <v>1418</v>
      </c>
      <c r="G218" s="221" t="s">
        <v>149</v>
      </c>
      <c r="H218" s="222">
        <v>10</v>
      </c>
      <c r="I218" s="223"/>
      <c r="J218" s="224">
        <f>ROUND(I218*H218,2)</f>
        <v>0</v>
      </c>
      <c r="K218" s="225"/>
      <c r="L218" s="43"/>
      <c r="M218" s="226" t="s">
        <v>1</v>
      </c>
      <c r="N218" s="227" t="s">
        <v>37</v>
      </c>
      <c r="O218" s="90"/>
      <c r="P218" s="228">
        <f>O218*H218</f>
        <v>0</v>
      </c>
      <c r="Q218" s="228">
        <v>0</v>
      </c>
      <c r="R218" s="228">
        <f>Q218*H218</f>
        <v>0</v>
      </c>
      <c r="S218" s="228">
        <v>0</v>
      </c>
      <c r="T218" s="229">
        <f>S218*H218</f>
        <v>0</v>
      </c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R218" s="230" t="s">
        <v>146</v>
      </c>
      <c r="AT218" s="230" t="s">
        <v>142</v>
      </c>
      <c r="AU218" s="230" t="s">
        <v>82</v>
      </c>
      <c r="AY218" s="16" t="s">
        <v>139</v>
      </c>
      <c r="BE218" s="231">
        <f>IF(N218="základní",J218,0)</f>
        <v>0</v>
      </c>
      <c r="BF218" s="231">
        <f>IF(N218="snížená",J218,0)</f>
        <v>0</v>
      </c>
      <c r="BG218" s="231">
        <f>IF(N218="zákl. přenesená",J218,0)</f>
        <v>0</v>
      </c>
      <c r="BH218" s="231">
        <f>IF(N218="sníž. přenesená",J218,0)</f>
        <v>0</v>
      </c>
      <c r="BI218" s="231">
        <f>IF(N218="nulová",J218,0)</f>
        <v>0</v>
      </c>
      <c r="BJ218" s="16" t="s">
        <v>80</v>
      </c>
      <c r="BK218" s="231">
        <f>ROUND(I218*H218,2)</f>
        <v>0</v>
      </c>
      <c r="BL218" s="16" t="s">
        <v>146</v>
      </c>
      <c r="BM218" s="230" t="s">
        <v>338</v>
      </c>
    </row>
    <row r="219" s="2" customFormat="1" ht="62.7" customHeight="1">
      <c r="A219" s="37"/>
      <c r="B219" s="38"/>
      <c r="C219" s="218" t="s">
        <v>341</v>
      </c>
      <c r="D219" s="218" t="s">
        <v>142</v>
      </c>
      <c r="E219" s="219" t="s">
        <v>1419</v>
      </c>
      <c r="F219" s="220" t="s">
        <v>1420</v>
      </c>
      <c r="G219" s="221" t="s">
        <v>149</v>
      </c>
      <c r="H219" s="222">
        <v>15</v>
      </c>
      <c r="I219" s="223"/>
      <c r="J219" s="224">
        <f>ROUND(I219*H219,2)</f>
        <v>0</v>
      </c>
      <c r="K219" s="225"/>
      <c r="L219" s="43"/>
      <c r="M219" s="226" t="s">
        <v>1</v>
      </c>
      <c r="N219" s="227" t="s">
        <v>37</v>
      </c>
      <c r="O219" s="90"/>
      <c r="P219" s="228">
        <f>O219*H219</f>
        <v>0</v>
      </c>
      <c r="Q219" s="228">
        <v>0</v>
      </c>
      <c r="R219" s="228">
        <f>Q219*H219</f>
        <v>0</v>
      </c>
      <c r="S219" s="228">
        <v>0</v>
      </c>
      <c r="T219" s="229">
        <f>S219*H219</f>
        <v>0</v>
      </c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R219" s="230" t="s">
        <v>146</v>
      </c>
      <c r="AT219" s="230" t="s">
        <v>142</v>
      </c>
      <c r="AU219" s="230" t="s">
        <v>82</v>
      </c>
      <c r="AY219" s="16" t="s">
        <v>139</v>
      </c>
      <c r="BE219" s="231">
        <f>IF(N219="základní",J219,0)</f>
        <v>0</v>
      </c>
      <c r="BF219" s="231">
        <f>IF(N219="snížená",J219,0)</f>
        <v>0</v>
      </c>
      <c r="BG219" s="231">
        <f>IF(N219="zákl. přenesená",J219,0)</f>
        <v>0</v>
      </c>
      <c r="BH219" s="231">
        <f>IF(N219="sníž. přenesená",J219,0)</f>
        <v>0</v>
      </c>
      <c r="BI219" s="231">
        <f>IF(N219="nulová",J219,0)</f>
        <v>0</v>
      </c>
      <c r="BJ219" s="16" t="s">
        <v>80</v>
      </c>
      <c r="BK219" s="231">
        <f>ROUND(I219*H219,2)</f>
        <v>0</v>
      </c>
      <c r="BL219" s="16" t="s">
        <v>146</v>
      </c>
      <c r="BM219" s="230" t="s">
        <v>344</v>
      </c>
    </row>
    <row r="220" s="13" customFormat="1">
      <c r="A220" s="13"/>
      <c r="B220" s="237"/>
      <c r="C220" s="238"/>
      <c r="D220" s="239" t="s">
        <v>214</v>
      </c>
      <c r="E220" s="240" t="s">
        <v>1</v>
      </c>
      <c r="F220" s="241" t="s">
        <v>1388</v>
      </c>
      <c r="G220" s="238"/>
      <c r="H220" s="242">
        <v>1</v>
      </c>
      <c r="I220" s="243"/>
      <c r="J220" s="238"/>
      <c r="K220" s="238"/>
      <c r="L220" s="244"/>
      <c r="M220" s="245"/>
      <c r="N220" s="246"/>
      <c r="O220" s="246"/>
      <c r="P220" s="246"/>
      <c r="Q220" s="246"/>
      <c r="R220" s="246"/>
      <c r="S220" s="246"/>
      <c r="T220" s="247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48" t="s">
        <v>214</v>
      </c>
      <c r="AU220" s="248" t="s">
        <v>82</v>
      </c>
      <c r="AV220" s="13" t="s">
        <v>82</v>
      </c>
      <c r="AW220" s="13" t="s">
        <v>216</v>
      </c>
      <c r="AX220" s="13" t="s">
        <v>72</v>
      </c>
      <c r="AY220" s="248" t="s">
        <v>139</v>
      </c>
    </row>
    <row r="221" s="13" customFormat="1">
      <c r="A221" s="13"/>
      <c r="B221" s="237"/>
      <c r="C221" s="238"/>
      <c r="D221" s="239" t="s">
        <v>214</v>
      </c>
      <c r="E221" s="240" t="s">
        <v>1</v>
      </c>
      <c r="F221" s="241" t="s">
        <v>1389</v>
      </c>
      <c r="G221" s="238"/>
      <c r="H221" s="242">
        <v>2</v>
      </c>
      <c r="I221" s="243"/>
      <c r="J221" s="238"/>
      <c r="K221" s="238"/>
      <c r="L221" s="244"/>
      <c r="M221" s="245"/>
      <c r="N221" s="246"/>
      <c r="O221" s="246"/>
      <c r="P221" s="246"/>
      <c r="Q221" s="246"/>
      <c r="R221" s="246"/>
      <c r="S221" s="246"/>
      <c r="T221" s="247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48" t="s">
        <v>214</v>
      </c>
      <c r="AU221" s="248" t="s">
        <v>82</v>
      </c>
      <c r="AV221" s="13" t="s">
        <v>82</v>
      </c>
      <c r="AW221" s="13" t="s">
        <v>216</v>
      </c>
      <c r="AX221" s="13" t="s">
        <v>72</v>
      </c>
      <c r="AY221" s="248" t="s">
        <v>139</v>
      </c>
    </row>
    <row r="222" s="14" customFormat="1">
      <c r="A222" s="14"/>
      <c r="B222" s="249"/>
      <c r="C222" s="250"/>
      <c r="D222" s="239" t="s">
        <v>214</v>
      </c>
      <c r="E222" s="251" t="s">
        <v>1</v>
      </c>
      <c r="F222" s="252" t="s">
        <v>217</v>
      </c>
      <c r="G222" s="250"/>
      <c r="H222" s="253">
        <v>3</v>
      </c>
      <c r="I222" s="254"/>
      <c r="J222" s="250"/>
      <c r="K222" s="250"/>
      <c r="L222" s="255"/>
      <c r="M222" s="256"/>
      <c r="N222" s="257"/>
      <c r="O222" s="257"/>
      <c r="P222" s="257"/>
      <c r="Q222" s="257"/>
      <c r="R222" s="257"/>
      <c r="S222" s="257"/>
      <c r="T222" s="258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59" t="s">
        <v>214</v>
      </c>
      <c r="AU222" s="259" t="s">
        <v>82</v>
      </c>
      <c r="AV222" s="14" t="s">
        <v>146</v>
      </c>
      <c r="AW222" s="14" t="s">
        <v>216</v>
      </c>
      <c r="AX222" s="14" t="s">
        <v>72</v>
      </c>
      <c r="AY222" s="259" t="s">
        <v>139</v>
      </c>
    </row>
    <row r="223" s="13" customFormat="1">
      <c r="A223" s="13"/>
      <c r="B223" s="237"/>
      <c r="C223" s="238"/>
      <c r="D223" s="239" t="s">
        <v>214</v>
      </c>
      <c r="E223" s="240" t="s">
        <v>1</v>
      </c>
      <c r="F223" s="241" t="s">
        <v>1421</v>
      </c>
      <c r="G223" s="238"/>
      <c r="H223" s="242">
        <v>15</v>
      </c>
      <c r="I223" s="243"/>
      <c r="J223" s="238"/>
      <c r="K223" s="238"/>
      <c r="L223" s="244"/>
      <c r="M223" s="245"/>
      <c r="N223" s="246"/>
      <c r="O223" s="246"/>
      <c r="P223" s="246"/>
      <c r="Q223" s="246"/>
      <c r="R223" s="246"/>
      <c r="S223" s="246"/>
      <c r="T223" s="247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48" t="s">
        <v>214</v>
      </c>
      <c r="AU223" s="248" t="s">
        <v>82</v>
      </c>
      <c r="AV223" s="13" t="s">
        <v>82</v>
      </c>
      <c r="AW223" s="13" t="s">
        <v>216</v>
      </c>
      <c r="AX223" s="13" t="s">
        <v>72</v>
      </c>
      <c r="AY223" s="248" t="s">
        <v>139</v>
      </c>
    </row>
    <row r="224" s="14" customFormat="1">
      <c r="A224" s="14"/>
      <c r="B224" s="249"/>
      <c r="C224" s="250"/>
      <c r="D224" s="239" t="s">
        <v>214</v>
      </c>
      <c r="E224" s="251" t="s">
        <v>1</v>
      </c>
      <c r="F224" s="252" t="s">
        <v>217</v>
      </c>
      <c r="G224" s="250"/>
      <c r="H224" s="253">
        <v>15</v>
      </c>
      <c r="I224" s="254"/>
      <c r="J224" s="250"/>
      <c r="K224" s="250"/>
      <c r="L224" s="255"/>
      <c r="M224" s="256"/>
      <c r="N224" s="257"/>
      <c r="O224" s="257"/>
      <c r="P224" s="257"/>
      <c r="Q224" s="257"/>
      <c r="R224" s="257"/>
      <c r="S224" s="257"/>
      <c r="T224" s="258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59" t="s">
        <v>214</v>
      </c>
      <c r="AU224" s="259" t="s">
        <v>82</v>
      </c>
      <c r="AV224" s="14" t="s">
        <v>146</v>
      </c>
      <c r="AW224" s="14" t="s">
        <v>216</v>
      </c>
      <c r="AX224" s="14" t="s">
        <v>80</v>
      </c>
      <c r="AY224" s="259" t="s">
        <v>139</v>
      </c>
    </row>
    <row r="225" s="2" customFormat="1" ht="62.7" customHeight="1">
      <c r="A225" s="37"/>
      <c r="B225" s="38"/>
      <c r="C225" s="218" t="s">
        <v>196</v>
      </c>
      <c r="D225" s="218" t="s">
        <v>142</v>
      </c>
      <c r="E225" s="219" t="s">
        <v>1422</v>
      </c>
      <c r="F225" s="220" t="s">
        <v>1423</v>
      </c>
      <c r="G225" s="221" t="s">
        <v>149</v>
      </c>
      <c r="H225" s="222">
        <v>5</v>
      </c>
      <c r="I225" s="223"/>
      <c r="J225" s="224">
        <f>ROUND(I225*H225,2)</f>
        <v>0</v>
      </c>
      <c r="K225" s="225"/>
      <c r="L225" s="43"/>
      <c r="M225" s="226" t="s">
        <v>1</v>
      </c>
      <c r="N225" s="227" t="s">
        <v>37</v>
      </c>
      <c r="O225" s="90"/>
      <c r="P225" s="228">
        <f>O225*H225</f>
        <v>0</v>
      </c>
      <c r="Q225" s="228">
        <v>0</v>
      </c>
      <c r="R225" s="228">
        <f>Q225*H225</f>
        <v>0</v>
      </c>
      <c r="S225" s="228">
        <v>0</v>
      </c>
      <c r="T225" s="229">
        <f>S225*H225</f>
        <v>0</v>
      </c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R225" s="230" t="s">
        <v>146</v>
      </c>
      <c r="AT225" s="230" t="s">
        <v>142</v>
      </c>
      <c r="AU225" s="230" t="s">
        <v>82</v>
      </c>
      <c r="AY225" s="16" t="s">
        <v>139</v>
      </c>
      <c r="BE225" s="231">
        <f>IF(N225="základní",J225,0)</f>
        <v>0</v>
      </c>
      <c r="BF225" s="231">
        <f>IF(N225="snížená",J225,0)</f>
        <v>0</v>
      </c>
      <c r="BG225" s="231">
        <f>IF(N225="zákl. přenesená",J225,0)</f>
        <v>0</v>
      </c>
      <c r="BH225" s="231">
        <f>IF(N225="sníž. přenesená",J225,0)</f>
        <v>0</v>
      </c>
      <c r="BI225" s="231">
        <f>IF(N225="nulová",J225,0)</f>
        <v>0</v>
      </c>
      <c r="BJ225" s="16" t="s">
        <v>80</v>
      </c>
      <c r="BK225" s="231">
        <f>ROUND(I225*H225,2)</f>
        <v>0</v>
      </c>
      <c r="BL225" s="16" t="s">
        <v>146</v>
      </c>
      <c r="BM225" s="230" t="s">
        <v>347</v>
      </c>
    </row>
    <row r="226" s="2" customFormat="1" ht="62.7" customHeight="1">
      <c r="A226" s="37"/>
      <c r="B226" s="38"/>
      <c r="C226" s="218" t="s">
        <v>348</v>
      </c>
      <c r="D226" s="218" t="s">
        <v>142</v>
      </c>
      <c r="E226" s="219" t="s">
        <v>1424</v>
      </c>
      <c r="F226" s="220" t="s">
        <v>1425</v>
      </c>
      <c r="G226" s="221" t="s">
        <v>149</v>
      </c>
      <c r="H226" s="222">
        <v>5</v>
      </c>
      <c r="I226" s="223"/>
      <c r="J226" s="224">
        <f>ROUND(I226*H226,2)</f>
        <v>0</v>
      </c>
      <c r="K226" s="225"/>
      <c r="L226" s="43"/>
      <c r="M226" s="226" t="s">
        <v>1</v>
      </c>
      <c r="N226" s="227" t="s">
        <v>37</v>
      </c>
      <c r="O226" s="90"/>
      <c r="P226" s="228">
        <f>O226*H226</f>
        <v>0</v>
      </c>
      <c r="Q226" s="228">
        <v>0</v>
      </c>
      <c r="R226" s="228">
        <f>Q226*H226</f>
        <v>0</v>
      </c>
      <c r="S226" s="228">
        <v>0</v>
      </c>
      <c r="T226" s="229">
        <f>S226*H226</f>
        <v>0</v>
      </c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R226" s="230" t="s">
        <v>146</v>
      </c>
      <c r="AT226" s="230" t="s">
        <v>142</v>
      </c>
      <c r="AU226" s="230" t="s">
        <v>82</v>
      </c>
      <c r="AY226" s="16" t="s">
        <v>139</v>
      </c>
      <c r="BE226" s="231">
        <f>IF(N226="základní",J226,0)</f>
        <v>0</v>
      </c>
      <c r="BF226" s="231">
        <f>IF(N226="snížená",J226,0)</f>
        <v>0</v>
      </c>
      <c r="BG226" s="231">
        <f>IF(N226="zákl. přenesená",J226,0)</f>
        <v>0</v>
      </c>
      <c r="BH226" s="231">
        <f>IF(N226="sníž. přenesená",J226,0)</f>
        <v>0</v>
      </c>
      <c r="BI226" s="231">
        <f>IF(N226="nulová",J226,0)</f>
        <v>0</v>
      </c>
      <c r="BJ226" s="16" t="s">
        <v>80</v>
      </c>
      <c r="BK226" s="231">
        <f>ROUND(I226*H226,2)</f>
        <v>0</v>
      </c>
      <c r="BL226" s="16" t="s">
        <v>146</v>
      </c>
      <c r="BM226" s="230" t="s">
        <v>351</v>
      </c>
    </row>
    <row r="227" s="2" customFormat="1" ht="62.7" customHeight="1">
      <c r="A227" s="37"/>
      <c r="B227" s="38"/>
      <c r="C227" s="218" t="s">
        <v>276</v>
      </c>
      <c r="D227" s="218" t="s">
        <v>142</v>
      </c>
      <c r="E227" s="219" t="s">
        <v>1426</v>
      </c>
      <c r="F227" s="220" t="s">
        <v>1427</v>
      </c>
      <c r="G227" s="221" t="s">
        <v>149</v>
      </c>
      <c r="H227" s="222">
        <v>75</v>
      </c>
      <c r="I227" s="223"/>
      <c r="J227" s="224">
        <f>ROUND(I227*H227,2)</f>
        <v>0</v>
      </c>
      <c r="K227" s="225"/>
      <c r="L227" s="43"/>
      <c r="M227" s="226" t="s">
        <v>1</v>
      </c>
      <c r="N227" s="227" t="s">
        <v>37</v>
      </c>
      <c r="O227" s="90"/>
      <c r="P227" s="228">
        <f>O227*H227</f>
        <v>0</v>
      </c>
      <c r="Q227" s="228">
        <v>0</v>
      </c>
      <c r="R227" s="228">
        <f>Q227*H227</f>
        <v>0</v>
      </c>
      <c r="S227" s="228">
        <v>0</v>
      </c>
      <c r="T227" s="229">
        <f>S227*H227</f>
        <v>0</v>
      </c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R227" s="230" t="s">
        <v>146</v>
      </c>
      <c r="AT227" s="230" t="s">
        <v>142</v>
      </c>
      <c r="AU227" s="230" t="s">
        <v>82</v>
      </c>
      <c r="AY227" s="16" t="s">
        <v>139</v>
      </c>
      <c r="BE227" s="231">
        <f>IF(N227="základní",J227,0)</f>
        <v>0</v>
      </c>
      <c r="BF227" s="231">
        <f>IF(N227="snížená",J227,0)</f>
        <v>0</v>
      </c>
      <c r="BG227" s="231">
        <f>IF(N227="zákl. přenesená",J227,0)</f>
        <v>0</v>
      </c>
      <c r="BH227" s="231">
        <f>IF(N227="sníž. přenesená",J227,0)</f>
        <v>0</v>
      </c>
      <c r="BI227" s="231">
        <f>IF(N227="nulová",J227,0)</f>
        <v>0</v>
      </c>
      <c r="BJ227" s="16" t="s">
        <v>80</v>
      </c>
      <c r="BK227" s="231">
        <f>ROUND(I227*H227,2)</f>
        <v>0</v>
      </c>
      <c r="BL227" s="16" t="s">
        <v>146</v>
      </c>
      <c r="BM227" s="230" t="s">
        <v>365</v>
      </c>
    </row>
    <row r="228" s="13" customFormat="1">
      <c r="A228" s="13"/>
      <c r="B228" s="237"/>
      <c r="C228" s="238"/>
      <c r="D228" s="239" t="s">
        <v>214</v>
      </c>
      <c r="E228" s="240" t="s">
        <v>1</v>
      </c>
      <c r="F228" s="241" t="s">
        <v>1381</v>
      </c>
      <c r="G228" s="238"/>
      <c r="H228" s="242">
        <v>3</v>
      </c>
      <c r="I228" s="243"/>
      <c r="J228" s="238"/>
      <c r="K228" s="238"/>
      <c r="L228" s="244"/>
      <c r="M228" s="245"/>
      <c r="N228" s="246"/>
      <c r="O228" s="246"/>
      <c r="P228" s="246"/>
      <c r="Q228" s="246"/>
      <c r="R228" s="246"/>
      <c r="S228" s="246"/>
      <c r="T228" s="247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48" t="s">
        <v>214</v>
      </c>
      <c r="AU228" s="248" t="s">
        <v>82</v>
      </c>
      <c r="AV228" s="13" t="s">
        <v>82</v>
      </c>
      <c r="AW228" s="13" t="s">
        <v>216</v>
      </c>
      <c r="AX228" s="13" t="s">
        <v>72</v>
      </c>
      <c r="AY228" s="248" t="s">
        <v>139</v>
      </c>
    </row>
    <row r="229" s="13" customFormat="1">
      <c r="A229" s="13"/>
      <c r="B229" s="237"/>
      <c r="C229" s="238"/>
      <c r="D229" s="239" t="s">
        <v>214</v>
      </c>
      <c r="E229" s="240" t="s">
        <v>1</v>
      </c>
      <c r="F229" s="241" t="s">
        <v>1382</v>
      </c>
      <c r="G229" s="238"/>
      <c r="H229" s="242">
        <v>12</v>
      </c>
      <c r="I229" s="243"/>
      <c r="J229" s="238"/>
      <c r="K229" s="238"/>
      <c r="L229" s="244"/>
      <c r="M229" s="245"/>
      <c r="N229" s="246"/>
      <c r="O229" s="246"/>
      <c r="P229" s="246"/>
      <c r="Q229" s="246"/>
      <c r="R229" s="246"/>
      <c r="S229" s="246"/>
      <c r="T229" s="247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48" t="s">
        <v>214</v>
      </c>
      <c r="AU229" s="248" t="s">
        <v>82</v>
      </c>
      <c r="AV229" s="13" t="s">
        <v>82</v>
      </c>
      <c r="AW229" s="13" t="s">
        <v>216</v>
      </c>
      <c r="AX229" s="13" t="s">
        <v>72</v>
      </c>
      <c r="AY229" s="248" t="s">
        <v>139</v>
      </c>
    </row>
    <row r="230" s="14" customFormat="1">
      <c r="A230" s="14"/>
      <c r="B230" s="249"/>
      <c r="C230" s="250"/>
      <c r="D230" s="239" t="s">
        <v>214</v>
      </c>
      <c r="E230" s="251" t="s">
        <v>1</v>
      </c>
      <c r="F230" s="252" t="s">
        <v>217</v>
      </c>
      <c r="G230" s="250"/>
      <c r="H230" s="253">
        <v>15</v>
      </c>
      <c r="I230" s="254"/>
      <c r="J230" s="250"/>
      <c r="K230" s="250"/>
      <c r="L230" s="255"/>
      <c r="M230" s="256"/>
      <c r="N230" s="257"/>
      <c r="O230" s="257"/>
      <c r="P230" s="257"/>
      <c r="Q230" s="257"/>
      <c r="R230" s="257"/>
      <c r="S230" s="257"/>
      <c r="T230" s="258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59" t="s">
        <v>214</v>
      </c>
      <c r="AU230" s="259" t="s">
        <v>82</v>
      </c>
      <c r="AV230" s="14" t="s">
        <v>146</v>
      </c>
      <c r="AW230" s="14" t="s">
        <v>216</v>
      </c>
      <c r="AX230" s="14" t="s">
        <v>72</v>
      </c>
      <c r="AY230" s="259" t="s">
        <v>139</v>
      </c>
    </row>
    <row r="231" s="13" customFormat="1">
      <c r="A231" s="13"/>
      <c r="B231" s="237"/>
      <c r="C231" s="238"/>
      <c r="D231" s="239" t="s">
        <v>214</v>
      </c>
      <c r="E231" s="240" t="s">
        <v>1</v>
      </c>
      <c r="F231" s="241" t="s">
        <v>1416</v>
      </c>
      <c r="G231" s="238"/>
      <c r="H231" s="242">
        <v>75</v>
      </c>
      <c r="I231" s="243"/>
      <c r="J231" s="238"/>
      <c r="K231" s="238"/>
      <c r="L231" s="244"/>
      <c r="M231" s="245"/>
      <c r="N231" s="246"/>
      <c r="O231" s="246"/>
      <c r="P231" s="246"/>
      <c r="Q231" s="246"/>
      <c r="R231" s="246"/>
      <c r="S231" s="246"/>
      <c r="T231" s="247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48" t="s">
        <v>214</v>
      </c>
      <c r="AU231" s="248" t="s">
        <v>82</v>
      </c>
      <c r="AV231" s="13" t="s">
        <v>82</v>
      </c>
      <c r="AW231" s="13" t="s">
        <v>216</v>
      </c>
      <c r="AX231" s="13" t="s">
        <v>72</v>
      </c>
      <c r="AY231" s="248" t="s">
        <v>139</v>
      </c>
    </row>
    <row r="232" s="14" customFormat="1">
      <c r="A232" s="14"/>
      <c r="B232" s="249"/>
      <c r="C232" s="250"/>
      <c r="D232" s="239" t="s">
        <v>214</v>
      </c>
      <c r="E232" s="251" t="s">
        <v>1</v>
      </c>
      <c r="F232" s="252" t="s">
        <v>217</v>
      </c>
      <c r="G232" s="250"/>
      <c r="H232" s="253">
        <v>75</v>
      </c>
      <c r="I232" s="254"/>
      <c r="J232" s="250"/>
      <c r="K232" s="250"/>
      <c r="L232" s="255"/>
      <c r="M232" s="256"/>
      <c r="N232" s="257"/>
      <c r="O232" s="257"/>
      <c r="P232" s="257"/>
      <c r="Q232" s="257"/>
      <c r="R232" s="257"/>
      <c r="S232" s="257"/>
      <c r="T232" s="258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59" t="s">
        <v>214</v>
      </c>
      <c r="AU232" s="259" t="s">
        <v>82</v>
      </c>
      <c r="AV232" s="14" t="s">
        <v>146</v>
      </c>
      <c r="AW232" s="14" t="s">
        <v>216</v>
      </c>
      <c r="AX232" s="14" t="s">
        <v>80</v>
      </c>
      <c r="AY232" s="259" t="s">
        <v>139</v>
      </c>
    </row>
    <row r="233" s="2" customFormat="1" ht="62.7" customHeight="1">
      <c r="A233" s="37"/>
      <c r="B233" s="38"/>
      <c r="C233" s="218" t="s">
        <v>366</v>
      </c>
      <c r="D233" s="218" t="s">
        <v>142</v>
      </c>
      <c r="E233" s="219" t="s">
        <v>1428</v>
      </c>
      <c r="F233" s="220" t="s">
        <v>1429</v>
      </c>
      <c r="G233" s="221" t="s">
        <v>149</v>
      </c>
      <c r="H233" s="222">
        <v>10</v>
      </c>
      <c r="I233" s="223"/>
      <c r="J233" s="224">
        <f>ROUND(I233*H233,2)</f>
        <v>0</v>
      </c>
      <c r="K233" s="225"/>
      <c r="L233" s="43"/>
      <c r="M233" s="226" t="s">
        <v>1</v>
      </c>
      <c r="N233" s="227" t="s">
        <v>37</v>
      </c>
      <c r="O233" s="90"/>
      <c r="P233" s="228">
        <f>O233*H233</f>
        <v>0</v>
      </c>
      <c r="Q233" s="228">
        <v>0</v>
      </c>
      <c r="R233" s="228">
        <f>Q233*H233</f>
        <v>0</v>
      </c>
      <c r="S233" s="228">
        <v>0</v>
      </c>
      <c r="T233" s="229">
        <f>S233*H233</f>
        <v>0</v>
      </c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R233" s="230" t="s">
        <v>146</v>
      </c>
      <c r="AT233" s="230" t="s">
        <v>142</v>
      </c>
      <c r="AU233" s="230" t="s">
        <v>82</v>
      </c>
      <c r="AY233" s="16" t="s">
        <v>139</v>
      </c>
      <c r="BE233" s="231">
        <f>IF(N233="základní",J233,0)</f>
        <v>0</v>
      </c>
      <c r="BF233" s="231">
        <f>IF(N233="snížená",J233,0)</f>
        <v>0</v>
      </c>
      <c r="BG233" s="231">
        <f>IF(N233="zákl. přenesená",J233,0)</f>
        <v>0</v>
      </c>
      <c r="BH233" s="231">
        <f>IF(N233="sníž. přenesená",J233,0)</f>
        <v>0</v>
      </c>
      <c r="BI233" s="231">
        <f>IF(N233="nulová",J233,0)</f>
        <v>0</v>
      </c>
      <c r="BJ233" s="16" t="s">
        <v>80</v>
      </c>
      <c r="BK233" s="231">
        <f>ROUND(I233*H233,2)</f>
        <v>0</v>
      </c>
      <c r="BL233" s="16" t="s">
        <v>146</v>
      </c>
      <c r="BM233" s="230" t="s">
        <v>369</v>
      </c>
    </row>
    <row r="234" s="2" customFormat="1" ht="62.7" customHeight="1">
      <c r="A234" s="37"/>
      <c r="B234" s="38"/>
      <c r="C234" s="218" t="s">
        <v>281</v>
      </c>
      <c r="D234" s="218" t="s">
        <v>142</v>
      </c>
      <c r="E234" s="219" t="s">
        <v>1430</v>
      </c>
      <c r="F234" s="220" t="s">
        <v>1431</v>
      </c>
      <c r="G234" s="221" t="s">
        <v>149</v>
      </c>
      <c r="H234" s="222">
        <v>15</v>
      </c>
      <c r="I234" s="223"/>
      <c r="J234" s="224">
        <f>ROUND(I234*H234,2)</f>
        <v>0</v>
      </c>
      <c r="K234" s="225"/>
      <c r="L234" s="43"/>
      <c r="M234" s="226" t="s">
        <v>1</v>
      </c>
      <c r="N234" s="227" t="s">
        <v>37</v>
      </c>
      <c r="O234" s="90"/>
      <c r="P234" s="228">
        <f>O234*H234</f>
        <v>0</v>
      </c>
      <c r="Q234" s="228">
        <v>0</v>
      </c>
      <c r="R234" s="228">
        <f>Q234*H234</f>
        <v>0</v>
      </c>
      <c r="S234" s="228">
        <v>0</v>
      </c>
      <c r="T234" s="229">
        <f>S234*H234</f>
        <v>0</v>
      </c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R234" s="230" t="s">
        <v>146</v>
      </c>
      <c r="AT234" s="230" t="s">
        <v>142</v>
      </c>
      <c r="AU234" s="230" t="s">
        <v>82</v>
      </c>
      <c r="AY234" s="16" t="s">
        <v>139</v>
      </c>
      <c r="BE234" s="231">
        <f>IF(N234="základní",J234,0)</f>
        <v>0</v>
      </c>
      <c r="BF234" s="231">
        <f>IF(N234="snížená",J234,0)</f>
        <v>0</v>
      </c>
      <c r="BG234" s="231">
        <f>IF(N234="zákl. přenesená",J234,0)</f>
        <v>0</v>
      </c>
      <c r="BH234" s="231">
        <f>IF(N234="sníž. přenesená",J234,0)</f>
        <v>0</v>
      </c>
      <c r="BI234" s="231">
        <f>IF(N234="nulová",J234,0)</f>
        <v>0</v>
      </c>
      <c r="BJ234" s="16" t="s">
        <v>80</v>
      </c>
      <c r="BK234" s="231">
        <f>ROUND(I234*H234,2)</f>
        <v>0</v>
      </c>
      <c r="BL234" s="16" t="s">
        <v>146</v>
      </c>
      <c r="BM234" s="230" t="s">
        <v>372</v>
      </c>
    </row>
    <row r="235" s="13" customFormat="1">
      <c r="A235" s="13"/>
      <c r="B235" s="237"/>
      <c r="C235" s="238"/>
      <c r="D235" s="239" t="s">
        <v>214</v>
      </c>
      <c r="E235" s="240" t="s">
        <v>1</v>
      </c>
      <c r="F235" s="241" t="s">
        <v>1388</v>
      </c>
      <c r="G235" s="238"/>
      <c r="H235" s="242">
        <v>1</v>
      </c>
      <c r="I235" s="243"/>
      <c r="J235" s="238"/>
      <c r="K235" s="238"/>
      <c r="L235" s="244"/>
      <c r="M235" s="245"/>
      <c r="N235" s="246"/>
      <c r="O235" s="246"/>
      <c r="P235" s="246"/>
      <c r="Q235" s="246"/>
      <c r="R235" s="246"/>
      <c r="S235" s="246"/>
      <c r="T235" s="247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48" t="s">
        <v>214</v>
      </c>
      <c r="AU235" s="248" t="s">
        <v>82</v>
      </c>
      <c r="AV235" s="13" t="s">
        <v>82</v>
      </c>
      <c r="AW235" s="13" t="s">
        <v>216</v>
      </c>
      <c r="AX235" s="13" t="s">
        <v>72</v>
      </c>
      <c r="AY235" s="248" t="s">
        <v>139</v>
      </c>
    </row>
    <row r="236" s="13" customFormat="1">
      <c r="A236" s="13"/>
      <c r="B236" s="237"/>
      <c r="C236" s="238"/>
      <c r="D236" s="239" t="s">
        <v>214</v>
      </c>
      <c r="E236" s="240" t="s">
        <v>1</v>
      </c>
      <c r="F236" s="241" t="s">
        <v>1389</v>
      </c>
      <c r="G236" s="238"/>
      <c r="H236" s="242">
        <v>2</v>
      </c>
      <c r="I236" s="243"/>
      <c r="J236" s="238"/>
      <c r="K236" s="238"/>
      <c r="L236" s="244"/>
      <c r="M236" s="245"/>
      <c r="N236" s="246"/>
      <c r="O236" s="246"/>
      <c r="P236" s="246"/>
      <c r="Q236" s="246"/>
      <c r="R236" s="246"/>
      <c r="S236" s="246"/>
      <c r="T236" s="247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48" t="s">
        <v>214</v>
      </c>
      <c r="AU236" s="248" t="s">
        <v>82</v>
      </c>
      <c r="AV236" s="13" t="s">
        <v>82</v>
      </c>
      <c r="AW236" s="13" t="s">
        <v>216</v>
      </c>
      <c r="AX236" s="13" t="s">
        <v>72</v>
      </c>
      <c r="AY236" s="248" t="s">
        <v>139</v>
      </c>
    </row>
    <row r="237" s="14" customFormat="1">
      <c r="A237" s="14"/>
      <c r="B237" s="249"/>
      <c r="C237" s="250"/>
      <c r="D237" s="239" t="s">
        <v>214</v>
      </c>
      <c r="E237" s="251" t="s">
        <v>1</v>
      </c>
      <c r="F237" s="252" t="s">
        <v>217</v>
      </c>
      <c r="G237" s="250"/>
      <c r="H237" s="253">
        <v>3</v>
      </c>
      <c r="I237" s="254"/>
      <c r="J237" s="250"/>
      <c r="K237" s="250"/>
      <c r="L237" s="255"/>
      <c r="M237" s="256"/>
      <c r="N237" s="257"/>
      <c r="O237" s="257"/>
      <c r="P237" s="257"/>
      <c r="Q237" s="257"/>
      <c r="R237" s="257"/>
      <c r="S237" s="257"/>
      <c r="T237" s="258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59" t="s">
        <v>214</v>
      </c>
      <c r="AU237" s="259" t="s">
        <v>82</v>
      </c>
      <c r="AV237" s="14" t="s">
        <v>146</v>
      </c>
      <c r="AW237" s="14" t="s">
        <v>216</v>
      </c>
      <c r="AX237" s="14" t="s">
        <v>72</v>
      </c>
      <c r="AY237" s="259" t="s">
        <v>139</v>
      </c>
    </row>
    <row r="238" s="13" customFormat="1">
      <c r="A238" s="13"/>
      <c r="B238" s="237"/>
      <c r="C238" s="238"/>
      <c r="D238" s="239" t="s">
        <v>214</v>
      </c>
      <c r="E238" s="240" t="s">
        <v>1</v>
      </c>
      <c r="F238" s="241" t="s">
        <v>1421</v>
      </c>
      <c r="G238" s="238"/>
      <c r="H238" s="242">
        <v>15</v>
      </c>
      <c r="I238" s="243"/>
      <c r="J238" s="238"/>
      <c r="K238" s="238"/>
      <c r="L238" s="244"/>
      <c r="M238" s="245"/>
      <c r="N238" s="246"/>
      <c r="O238" s="246"/>
      <c r="P238" s="246"/>
      <c r="Q238" s="246"/>
      <c r="R238" s="246"/>
      <c r="S238" s="246"/>
      <c r="T238" s="247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48" t="s">
        <v>214</v>
      </c>
      <c r="AU238" s="248" t="s">
        <v>82</v>
      </c>
      <c r="AV238" s="13" t="s">
        <v>82</v>
      </c>
      <c r="AW238" s="13" t="s">
        <v>216</v>
      </c>
      <c r="AX238" s="13" t="s">
        <v>72</v>
      </c>
      <c r="AY238" s="248" t="s">
        <v>139</v>
      </c>
    </row>
    <row r="239" s="14" customFormat="1">
      <c r="A239" s="14"/>
      <c r="B239" s="249"/>
      <c r="C239" s="250"/>
      <c r="D239" s="239" t="s">
        <v>214</v>
      </c>
      <c r="E239" s="251" t="s">
        <v>1</v>
      </c>
      <c r="F239" s="252" t="s">
        <v>217</v>
      </c>
      <c r="G239" s="250"/>
      <c r="H239" s="253">
        <v>15</v>
      </c>
      <c r="I239" s="254"/>
      <c r="J239" s="250"/>
      <c r="K239" s="250"/>
      <c r="L239" s="255"/>
      <c r="M239" s="256"/>
      <c r="N239" s="257"/>
      <c r="O239" s="257"/>
      <c r="P239" s="257"/>
      <c r="Q239" s="257"/>
      <c r="R239" s="257"/>
      <c r="S239" s="257"/>
      <c r="T239" s="258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59" t="s">
        <v>214</v>
      </c>
      <c r="AU239" s="259" t="s">
        <v>82</v>
      </c>
      <c r="AV239" s="14" t="s">
        <v>146</v>
      </c>
      <c r="AW239" s="14" t="s">
        <v>216</v>
      </c>
      <c r="AX239" s="14" t="s">
        <v>80</v>
      </c>
      <c r="AY239" s="259" t="s">
        <v>139</v>
      </c>
    </row>
    <row r="240" s="2" customFormat="1" ht="62.7" customHeight="1">
      <c r="A240" s="37"/>
      <c r="B240" s="38"/>
      <c r="C240" s="218" t="s">
        <v>374</v>
      </c>
      <c r="D240" s="218" t="s">
        <v>142</v>
      </c>
      <c r="E240" s="219" t="s">
        <v>1432</v>
      </c>
      <c r="F240" s="220" t="s">
        <v>1433</v>
      </c>
      <c r="G240" s="221" t="s">
        <v>149</v>
      </c>
      <c r="H240" s="222">
        <v>15</v>
      </c>
      <c r="I240" s="223"/>
      <c r="J240" s="224">
        <f>ROUND(I240*H240,2)</f>
        <v>0</v>
      </c>
      <c r="K240" s="225"/>
      <c r="L240" s="43"/>
      <c r="M240" s="226" t="s">
        <v>1</v>
      </c>
      <c r="N240" s="227" t="s">
        <v>37</v>
      </c>
      <c r="O240" s="90"/>
      <c r="P240" s="228">
        <f>O240*H240</f>
        <v>0</v>
      </c>
      <c r="Q240" s="228">
        <v>0</v>
      </c>
      <c r="R240" s="228">
        <f>Q240*H240</f>
        <v>0</v>
      </c>
      <c r="S240" s="228">
        <v>0</v>
      </c>
      <c r="T240" s="229">
        <f>S240*H240</f>
        <v>0</v>
      </c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R240" s="230" t="s">
        <v>146</v>
      </c>
      <c r="AT240" s="230" t="s">
        <v>142</v>
      </c>
      <c r="AU240" s="230" t="s">
        <v>82</v>
      </c>
      <c r="AY240" s="16" t="s">
        <v>139</v>
      </c>
      <c r="BE240" s="231">
        <f>IF(N240="základní",J240,0)</f>
        <v>0</v>
      </c>
      <c r="BF240" s="231">
        <f>IF(N240="snížená",J240,0)</f>
        <v>0</v>
      </c>
      <c r="BG240" s="231">
        <f>IF(N240="zákl. přenesená",J240,0)</f>
        <v>0</v>
      </c>
      <c r="BH240" s="231">
        <f>IF(N240="sníž. přenesená",J240,0)</f>
        <v>0</v>
      </c>
      <c r="BI240" s="231">
        <f>IF(N240="nulová",J240,0)</f>
        <v>0</v>
      </c>
      <c r="BJ240" s="16" t="s">
        <v>80</v>
      </c>
      <c r="BK240" s="231">
        <f>ROUND(I240*H240,2)</f>
        <v>0</v>
      </c>
      <c r="BL240" s="16" t="s">
        <v>146</v>
      </c>
      <c r="BM240" s="230" t="s">
        <v>377</v>
      </c>
    </row>
    <row r="241" s="13" customFormat="1">
      <c r="A241" s="13"/>
      <c r="B241" s="237"/>
      <c r="C241" s="238"/>
      <c r="D241" s="239" t="s">
        <v>214</v>
      </c>
      <c r="E241" s="240" t="s">
        <v>1</v>
      </c>
      <c r="F241" s="241" t="s">
        <v>1388</v>
      </c>
      <c r="G241" s="238"/>
      <c r="H241" s="242">
        <v>1</v>
      </c>
      <c r="I241" s="243"/>
      <c r="J241" s="238"/>
      <c r="K241" s="238"/>
      <c r="L241" s="244"/>
      <c r="M241" s="245"/>
      <c r="N241" s="246"/>
      <c r="O241" s="246"/>
      <c r="P241" s="246"/>
      <c r="Q241" s="246"/>
      <c r="R241" s="246"/>
      <c r="S241" s="246"/>
      <c r="T241" s="247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48" t="s">
        <v>214</v>
      </c>
      <c r="AU241" s="248" t="s">
        <v>82</v>
      </c>
      <c r="AV241" s="13" t="s">
        <v>82</v>
      </c>
      <c r="AW241" s="13" t="s">
        <v>216</v>
      </c>
      <c r="AX241" s="13" t="s">
        <v>72</v>
      </c>
      <c r="AY241" s="248" t="s">
        <v>139</v>
      </c>
    </row>
    <row r="242" s="13" customFormat="1">
      <c r="A242" s="13"/>
      <c r="B242" s="237"/>
      <c r="C242" s="238"/>
      <c r="D242" s="239" t="s">
        <v>214</v>
      </c>
      <c r="E242" s="240" t="s">
        <v>1</v>
      </c>
      <c r="F242" s="241" t="s">
        <v>1389</v>
      </c>
      <c r="G242" s="238"/>
      <c r="H242" s="242">
        <v>2</v>
      </c>
      <c r="I242" s="243"/>
      <c r="J242" s="238"/>
      <c r="K242" s="238"/>
      <c r="L242" s="244"/>
      <c r="M242" s="245"/>
      <c r="N242" s="246"/>
      <c r="O242" s="246"/>
      <c r="P242" s="246"/>
      <c r="Q242" s="246"/>
      <c r="R242" s="246"/>
      <c r="S242" s="246"/>
      <c r="T242" s="247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48" t="s">
        <v>214</v>
      </c>
      <c r="AU242" s="248" t="s">
        <v>82</v>
      </c>
      <c r="AV242" s="13" t="s">
        <v>82</v>
      </c>
      <c r="AW242" s="13" t="s">
        <v>216</v>
      </c>
      <c r="AX242" s="13" t="s">
        <v>72</v>
      </c>
      <c r="AY242" s="248" t="s">
        <v>139</v>
      </c>
    </row>
    <row r="243" s="14" customFormat="1">
      <c r="A243" s="14"/>
      <c r="B243" s="249"/>
      <c r="C243" s="250"/>
      <c r="D243" s="239" t="s">
        <v>214</v>
      </c>
      <c r="E243" s="251" t="s">
        <v>1</v>
      </c>
      <c r="F243" s="252" t="s">
        <v>217</v>
      </c>
      <c r="G243" s="250"/>
      <c r="H243" s="253">
        <v>3</v>
      </c>
      <c r="I243" s="254"/>
      <c r="J243" s="250"/>
      <c r="K243" s="250"/>
      <c r="L243" s="255"/>
      <c r="M243" s="256"/>
      <c r="N243" s="257"/>
      <c r="O243" s="257"/>
      <c r="P243" s="257"/>
      <c r="Q243" s="257"/>
      <c r="R243" s="257"/>
      <c r="S243" s="257"/>
      <c r="T243" s="258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59" t="s">
        <v>214</v>
      </c>
      <c r="AU243" s="259" t="s">
        <v>82</v>
      </c>
      <c r="AV243" s="14" t="s">
        <v>146</v>
      </c>
      <c r="AW243" s="14" t="s">
        <v>216</v>
      </c>
      <c r="AX243" s="14" t="s">
        <v>72</v>
      </c>
      <c r="AY243" s="259" t="s">
        <v>139</v>
      </c>
    </row>
    <row r="244" s="13" customFormat="1">
      <c r="A244" s="13"/>
      <c r="B244" s="237"/>
      <c r="C244" s="238"/>
      <c r="D244" s="239" t="s">
        <v>214</v>
      </c>
      <c r="E244" s="240" t="s">
        <v>1</v>
      </c>
      <c r="F244" s="241" t="s">
        <v>1421</v>
      </c>
      <c r="G244" s="238"/>
      <c r="H244" s="242">
        <v>15</v>
      </c>
      <c r="I244" s="243"/>
      <c r="J244" s="238"/>
      <c r="K244" s="238"/>
      <c r="L244" s="244"/>
      <c r="M244" s="245"/>
      <c r="N244" s="246"/>
      <c r="O244" s="246"/>
      <c r="P244" s="246"/>
      <c r="Q244" s="246"/>
      <c r="R244" s="246"/>
      <c r="S244" s="246"/>
      <c r="T244" s="247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48" t="s">
        <v>214</v>
      </c>
      <c r="AU244" s="248" t="s">
        <v>82</v>
      </c>
      <c r="AV244" s="13" t="s">
        <v>82</v>
      </c>
      <c r="AW244" s="13" t="s">
        <v>216</v>
      </c>
      <c r="AX244" s="13" t="s">
        <v>72</v>
      </c>
      <c r="AY244" s="248" t="s">
        <v>139</v>
      </c>
    </row>
    <row r="245" s="14" customFormat="1">
      <c r="A245" s="14"/>
      <c r="B245" s="249"/>
      <c r="C245" s="250"/>
      <c r="D245" s="239" t="s">
        <v>214</v>
      </c>
      <c r="E245" s="251" t="s">
        <v>1</v>
      </c>
      <c r="F245" s="252" t="s">
        <v>217</v>
      </c>
      <c r="G245" s="250"/>
      <c r="H245" s="253">
        <v>15</v>
      </c>
      <c r="I245" s="254"/>
      <c r="J245" s="250"/>
      <c r="K245" s="250"/>
      <c r="L245" s="255"/>
      <c r="M245" s="256"/>
      <c r="N245" s="257"/>
      <c r="O245" s="257"/>
      <c r="P245" s="257"/>
      <c r="Q245" s="257"/>
      <c r="R245" s="257"/>
      <c r="S245" s="257"/>
      <c r="T245" s="258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59" t="s">
        <v>214</v>
      </c>
      <c r="AU245" s="259" t="s">
        <v>82</v>
      </c>
      <c r="AV245" s="14" t="s">
        <v>146</v>
      </c>
      <c r="AW245" s="14" t="s">
        <v>216</v>
      </c>
      <c r="AX245" s="14" t="s">
        <v>80</v>
      </c>
      <c r="AY245" s="259" t="s">
        <v>139</v>
      </c>
    </row>
    <row r="246" s="2" customFormat="1" ht="62.7" customHeight="1">
      <c r="A246" s="37"/>
      <c r="B246" s="38"/>
      <c r="C246" s="218" t="s">
        <v>285</v>
      </c>
      <c r="D246" s="218" t="s">
        <v>142</v>
      </c>
      <c r="E246" s="219" t="s">
        <v>1434</v>
      </c>
      <c r="F246" s="220" t="s">
        <v>1435</v>
      </c>
      <c r="G246" s="221" t="s">
        <v>149</v>
      </c>
      <c r="H246" s="222">
        <v>5</v>
      </c>
      <c r="I246" s="223"/>
      <c r="J246" s="224">
        <f>ROUND(I246*H246,2)</f>
        <v>0</v>
      </c>
      <c r="K246" s="225"/>
      <c r="L246" s="43"/>
      <c r="M246" s="226" t="s">
        <v>1</v>
      </c>
      <c r="N246" s="227" t="s">
        <v>37</v>
      </c>
      <c r="O246" s="90"/>
      <c r="P246" s="228">
        <f>O246*H246</f>
        <v>0</v>
      </c>
      <c r="Q246" s="228">
        <v>0</v>
      </c>
      <c r="R246" s="228">
        <f>Q246*H246</f>
        <v>0</v>
      </c>
      <c r="S246" s="228">
        <v>0</v>
      </c>
      <c r="T246" s="229">
        <f>S246*H246</f>
        <v>0</v>
      </c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R246" s="230" t="s">
        <v>146</v>
      </c>
      <c r="AT246" s="230" t="s">
        <v>142</v>
      </c>
      <c r="AU246" s="230" t="s">
        <v>82</v>
      </c>
      <c r="AY246" s="16" t="s">
        <v>139</v>
      </c>
      <c r="BE246" s="231">
        <f>IF(N246="základní",J246,0)</f>
        <v>0</v>
      </c>
      <c r="BF246" s="231">
        <f>IF(N246="snížená",J246,0)</f>
        <v>0</v>
      </c>
      <c r="BG246" s="231">
        <f>IF(N246="zákl. přenesená",J246,0)</f>
        <v>0</v>
      </c>
      <c r="BH246" s="231">
        <f>IF(N246="sníž. přenesená",J246,0)</f>
        <v>0</v>
      </c>
      <c r="BI246" s="231">
        <f>IF(N246="nulová",J246,0)</f>
        <v>0</v>
      </c>
      <c r="BJ246" s="16" t="s">
        <v>80</v>
      </c>
      <c r="BK246" s="231">
        <f>ROUND(I246*H246,2)</f>
        <v>0</v>
      </c>
      <c r="BL246" s="16" t="s">
        <v>146</v>
      </c>
      <c r="BM246" s="230" t="s">
        <v>380</v>
      </c>
    </row>
    <row r="247" s="2" customFormat="1" ht="55.5" customHeight="1">
      <c r="A247" s="37"/>
      <c r="B247" s="38"/>
      <c r="C247" s="218" t="s">
        <v>381</v>
      </c>
      <c r="D247" s="218" t="s">
        <v>142</v>
      </c>
      <c r="E247" s="219" t="s">
        <v>1436</v>
      </c>
      <c r="F247" s="220" t="s">
        <v>1437</v>
      </c>
      <c r="G247" s="221" t="s">
        <v>149</v>
      </c>
      <c r="H247" s="222">
        <v>90</v>
      </c>
      <c r="I247" s="223"/>
      <c r="J247" s="224">
        <f>ROUND(I247*H247,2)</f>
        <v>0</v>
      </c>
      <c r="K247" s="225"/>
      <c r="L247" s="43"/>
      <c r="M247" s="226" t="s">
        <v>1</v>
      </c>
      <c r="N247" s="227" t="s">
        <v>37</v>
      </c>
      <c r="O247" s="90"/>
      <c r="P247" s="228">
        <f>O247*H247</f>
        <v>0</v>
      </c>
      <c r="Q247" s="228">
        <v>0</v>
      </c>
      <c r="R247" s="228">
        <f>Q247*H247</f>
        <v>0</v>
      </c>
      <c r="S247" s="228">
        <v>0</v>
      </c>
      <c r="T247" s="229">
        <f>S247*H247</f>
        <v>0</v>
      </c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R247" s="230" t="s">
        <v>146</v>
      </c>
      <c r="AT247" s="230" t="s">
        <v>142</v>
      </c>
      <c r="AU247" s="230" t="s">
        <v>82</v>
      </c>
      <c r="AY247" s="16" t="s">
        <v>139</v>
      </c>
      <c r="BE247" s="231">
        <f>IF(N247="základní",J247,0)</f>
        <v>0</v>
      </c>
      <c r="BF247" s="231">
        <f>IF(N247="snížená",J247,0)</f>
        <v>0</v>
      </c>
      <c r="BG247" s="231">
        <f>IF(N247="zákl. přenesená",J247,0)</f>
        <v>0</v>
      </c>
      <c r="BH247" s="231">
        <f>IF(N247="sníž. přenesená",J247,0)</f>
        <v>0</v>
      </c>
      <c r="BI247" s="231">
        <f>IF(N247="nulová",J247,0)</f>
        <v>0</v>
      </c>
      <c r="BJ247" s="16" t="s">
        <v>80</v>
      </c>
      <c r="BK247" s="231">
        <f>ROUND(I247*H247,2)</f>
        <v>0</v>
      </c>
      <c r="BL247" s="16" t="s">
        <v>146</v>
      </c>
      <c r="BM247" s="230" t="s">
        <v>384</v>
      </c>
    </row>
    <row r="248" s="13" customFormat="1">
      <c r="A248" s="13"/>
      <c r="B248" s="237"/>
      <c r="C248" s="238"/>
      <c r="D248" s="239" t="s">
        <v>214</v>
      </c>
      <c r="E248" s="240" t="s">
        <v>1</v>
      </c>
      <c r="F248" s="241" t="s">
        <v>1381</v>
      </c>
      <c r="G248" s="238"/>
      <c r="H248" s="242">
        <v>3</v>
      </c>
      <c r="I248" s="243"/>
      <c r="J248" s="238"/>
      <c r="K248" s="238"/>
      <c r="L248" s="244"/>
      <c r="M248" s="245"/>
      <c r="N248" s="246"/>
      <c r="O248" s="246"/>
      <c r="P248" s="246"/>
      <c r="Q248" s="246"/>
      <c r="R248" s="246"/>
      <c r="S248" s="246"/>
      <c r="T248" s="247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48" t="s">
        <v>214</v>
      </c>
      <c r="AU248" s="248" t="s">
        <v>82</v>
      </c>
      <c r="AV248" s="13" t="s">
        <v>82</v>
      </c>
      <c r="AW248" s="13" t="s">
        <v>216</v>
      </c>
      <c r="AX248" s="13" t="s">
        <v>72</v>
      </c>
      <c r="AY248" s="248" t="s">
        <v>139</v>
      </c>
    </row>
    <row r="249" s="13" customFormat="1">
      <c r="A249" s="13"/>
      <c r="B249" s="237"/>
      <c r="C249" s="238"/>
      <c r="D249" s="239" t="s">
        <v>214</v>
      </c>
      <c r="E249" s="240" t="s">
        <v>1</v>
      </c>
      <c r="F249" s="241" t="s">
        <v>1388</v>
      </c>
      <c r="G249" s="238"/>
      <c r="H249" s="242">
        <v>1</v>
      </c>
      <c r="I249" s="243"/>
      <c r="J249" s="238"/>
      <c r="K249" s="238"/>
      <c r="L249" s="244"/>
      <c r="M249" s="245"/>
      <c r="N249" s="246"/>
      <c r="O249" s="246"/>
      <c r="P249" s="246"/>
      <c r="Q249" s="246"/>
      <c r="R249" s="246"/>
      <c r="S249" s="246"/>
      <c r="T249" s="247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48" t="s">
        <v>214</v>
      </c>
      <c r="AU249" s="248" t="s">
        <v>82</v>
      </c>
      <c r="AV249" s="13" t="s">
        <v>82</v>
      </c>
      <c r="AW249" s="13" t="s">
        <v>216</v>
      </c>
      <c r="AX249" s="13" t="s">
        <v>72</v>
      </c>
      <c r="AY249" s="248" t="s">
        <v>139</v>
      </c>
    </row>
    <row r="250" s="13" customFormat="1">
      <c r="A250" s="13"/>
      <c r="B250" s="237"/>
      <c r="C250" s="238"/>
      <c r="D250" s="239" t="s">
        <v>214</v>
      </c>
      <c r="E250" s="240" t="s">
        <v>1</v>
      </c>
      <c r="F250" s="241" t="s">
        <v>1389</v>
      </c>
      <c r="G250" s="238"/>
      <c r="H250" s="242">
        <v>2</v>
      </c>
      <c r="I250" s="243"/>
      <c r="J250" s="238"/>
      <c r="K250" s="238"/>
      <c r="L250" s="244"/>
      <c r="M250" s="245"/>
      <c r="N250" s="246"/>
      <c r="O250" s="246"/>
      <c r="P250" s="246"/>
      <c r="Q250" s="246"/>
      <c r="R250" s="246"/>
      <c r="S250" s="246"/>
      <c r="T250" s="247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48" t="s">
        <v>214</v>
      </c>
      <c r="AU250" s="248" t="s">
        <v>82</v>
      </c>
      <c r="AV250" s="13" t="s">
        <v>82</v>
      </c>
      <c r="AW250" s="13" t="s">
        <v>216</v>
      </c>
      <c r="AX250" s="13" t="s">
        <v>72</v>
      </c>
      <c r="AY250" s="248" t="s">
        <v>139</v>
      </c>
    </row>
    <row r="251" s="13" customFormat="1">
      <c r="A251" s="13"/>
      <c r="B251" s="237"/>
      <c r="C251" s="238"/>
      <c r="D251" s="239" t="s">
        <v>214</v>
      </c>
      <c r="E251" s="240" t="s">
        <v>1</v>
      </c>
      <c r="F251" s="241" t="s">
        <v>1382</v>
      </c>
      <c r="G251" s="238"/>
      <c r="H251" s="242">
        <v>12</v>
      </c>
      <c r="I251" s="243"/>
      <c r="J251" s="238"/>
      <c r="K251" s="238"/>
      <c r="L251" s="244"/>
      <c r="M251" s="245"/>
      <c r="N251" s="246"/>
      <c r="O251" s="246"/>
      <c r="P251" s="246"/>
      <c r="Q251" s="246"/>
      <c r="R251" s="246"/>
      <c r="S251" s="246"/>
      <c r="T251" s="247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48" t="s">
        <v>214</v>
      </c>
      <c r="AU251" s="248" t="s">
        <v>82</v>
      </c>
      <c r="AV251" s="13" t="s">
        <v>82</v>
      </c>
      <c r="AW251" s="13" t="s">
        <v>216</v>
      </c>
      <c r="AX251" s="13" t="s">
        <v>72</v>
      </c>
      <c r="AY251" s="248" t="s">
        <v>139</v>
      </c>
    </row>
    <row r="252" s="14" customFormat="1">
      <c r="A252" s="14"/>
      <c r="B252" s="249"/>
      <c r="C252" s="250"/>
      <c r="D252" s="239" t="s">
        <v>214</v>
      </c>
      <c r="E252" s="251" t="s">
        <v>1</v>
      </c>
      <c r="F252" s="252" t="s">
        <v>217</v>
      </c>
      <c r="G252" s="250"/>
      <c r="H252" s="253">
        <v>18</v>
      </c>
      <c r="I252" s="254"/>
      <c r="J252" s="250"/>
      <c r="K252" s="250"/>
      <c r="L252" s="255"/>
      <c r="M252" s="256"/>
      <c r="N252" s="257"/>
      <c r="O252" s="257"/>
      <c r="P252" s="257"/>
      <c r="Q252" s="257"/>
      <c r="R252" s="257"/>
      <c r="S252" s="257"/>
      <c r="T252" s="258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59" t="s">
        <v>214</v>
      </c>
      <c r="AU252" s="259" t="s">
        <v>82</v>
      </c>
      <c r="AV252" s="14" t="s">
        <v>146</v>
      </c>
      <c r="AW252" s="14" t="s">
        <v>216</v>
      </c>
      <c r="AX252" s="14" t="s">
        <v>72</v>
      </c>
      <c r="AY252" s="259" t="s">
        <v>139</v>
      </c>
    </row>
    <row r="253" s="13" customFormat="1">
      <c r="A253" s="13"/>
      <c r="B253" s="237"/>
      <c r="C253" s="238"/>
      <c r="D253" s="239" t="s">
        <v>214</v>
      </c>
      <c r="E253" s="240" t="s">
        <v>1</v>
      </c>
      <c r="F253" s="241" t="s">
        <v>1438</v>
      </c>
      <c r="G253" s="238"/>
      <c r="H253" s="242">
        <v>90</v>
      </c>
      <c r="I253" s="243"/>
      <c r="J253" s="238"/>
      <c r="K253" s="238"/>
      <c r="L253" s="244"/>
      <c r="M253" s="245"/>
      <c r="N253" s="246"/>
      <c r="O253" s="246"/>
      <c r="P253" s="246"/>
      <c r="Q253" s="246"/>
      <c r="R253" s="246"/>
      <c r="S253" s="246"/>
      <c r="T253" s="247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48" t="s">
        <v>214</v>
      </c>
      <c r="AU253" s="248" t="s">
        <v>82</v>
      </c>
      <c r="AV253" s="13" t="s">
        <v>82</v>
      </c>
      <c r="AW253" s="13" t="s">
        <v>216</v>
      </c>
      <c r="AX253" s="13" t="s">
        <v>72</v>
      </c>
      <c r="AY253" s="248" t="s">
        <v>139</v>
      </c>
    </row>
    <row r="254" s="14" customFormat="1">
      <c r="A254" s="14"/>
      <c r="B254" s="249"/>
      <c r="C254" s="250"/>
      <c r="D254" s="239" t="s">
        <v>214</v>
      </c>
      <c r="E254" s="251" t="s">
        <v>1</v>
      </c>
      <c r="F254" s="252" t="s">
        <v>217</v>
      </c>
      <c r="G254" s="250"/>
      <c r="H254" s="253">
        <v>90</v>
      </c>
      <c r="I254" s="254"/>
      <c r="J254" s="250"/>
      <c r="K254" s="250"/>
      <c r="L254" s="255"/>
      <c r="M254" s="256"/>
      <c r="N254" s="257"/>
      <c r="O254" s="257"/>
      <c r="P254" s="257"/>
      <c r="Q254" s="257"/>
      <c r="R254" s="257"/>
      <c r="S254" s="257"/>
      <c r="T254" s="258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59" t="s">
        <v>214</v>
      </c>
      <c r="AU254" s="259" t="s">
        <v>82</v>
      </c>
      <c r="AV254" s="14" t="s">
        <v>146</v>
      </c>
      <c r="AW254" s="14" t="s">
        <v>216</v>
      </c>
      <c r="AX254" s="14" t="s">
        <v>80</v>
      </c>
      <c r="AY254" s="259" t="s">
        <v>139</v>
      </c>
    </row>
    <row r="255" s="2" customFormat="1" ht="55.5" customHeight="1">
      <c r="A255" s="37"/>
      <c r="B255" s="38"/>
      <c r="C255" s="218" t="s">
        <v>291</v>
      </c>
      <c r="D255" s="218" t="s">
        <v>142</v>
      </c>
      <c r="E255" s="219" t="s">
        <v>1439</v>
      </c>
      <c r="F255" s="220" t="s">
        <v>1440</v>
      </c>
      <c r="G255" s="221" t="s">
        <v>149</v>
      </c>
      <c r="H255" s="222">
        <v>15</v>
      </c>
      <c r="I255" s="223"/>
      <c r="J255" s="224">
        <f>ROUND(I255*H255,2)</f>
        <v>0</v>
      </c>
      <c r="K255" s="225"/>
      <c r="L255" s="43"/>
      <c r="M255" s="226" t="s">
        <v>1</v>
      </c>
      <c r="N255" s="227" t="s">
        <v>37</v>
      </c>
      <c r="O255" s="90"/>
      <c r="P255" s="228">
        <f>O255*H255</f>
        <v>0</v>
      </c>
      <c r="Q255" s="228">
        <v>0</v>
      </c>
      <c r="R255" s="228">
        <f>Q255*H255</f>
        <v>0</v>
      </c>
      <c r="S255" s="228">
        <v>0</v>
      </c>
      <c r="T255" s="229">
        <f>S255*H255</f>
        <v>0</v>
      </c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R255" s="230" t="s">
        <v>146</v>
      </c>
      <c r="AT255" s="230" t="s">
        <v>142</v>
      </c>
      <c r="AU255" s="230" t="s">
        <v>82</v>
      </c>
      <c r="AY255" s="16" t="s">
        <v>139</v>
      </c>
      <c r="BE255" s="231">
        <f>IF(N255="základní",J255,0)</f>
        <v>0</v>
      </c>
      <c r="BF255" s="231">
        <f>IF(N255="snížená",J255,0)</f>
        <v>0</v>
      </c>
      <c r="BG255" s="231">
        <f>IF(N255="zákl. přenesená",J255,0)</f>
        <v>0</v>
      </c>
      <c r="BH255" s="231">
        <f>IF(N255="sníž. přenesená",J255,0)</f>
        <v>0</v>
      </c>
      <c r="BI255" s="231">
        <f>IF(N255="nulová",J255,0)</f>
        <v>0</v>
      </c>
      <c r="BJ255" s="16" t="s">
        <v>80</v>
      </c>
      <c r="BK255" s="231">
        <f>ROUND(I255*H255,2)</f>
        <v>0</v>
      </c>
      <c r="BL255" s="16" t="s">
        <v>146</v>
      </c>
      <c r="BM255" s="230" t="s">
        <v>387</v>
      </c>
    </row>
    <row r="256" s="13" customFormat="1">
      <c r="A256" s="13"/>
      <c r="B256" s="237"/>
      <c r="C256" s="238"/>
      <c r="D256" s="239" t="s">
        <v>214</v>
      </c>
      <c r="E256" s="240" t="s">
        <v>1</v>
      </c>
      <c r="F256" s="241" t="s">
        <v>1385</v>
      </c>
      <c r="G256" s="238"/>
      <c r="H256" s="242">
        <v>2</v>
      </c>
      <c r="I256" s="243"/>
      <c r="J256" s="238"/>
      <c r="K256" s="238"/>
      <c r="L256" s="244"/>
      <c r="M256" s="245"/>
      <c r="N256" s="246"/>
      <c r="O256" s="246"/>
      <c r="P256" s="246"/>
      <c r="Q256" s="246"/>
      <c r="R256" s="246"/>
      <c r="S256" s="246"/>
      <c r="T256" s="247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48" t="s">
        <v>214</v>
      </c>
      <c r="AU256" s="248" t="s">
        <v>82</v>
      </c>
      <c r="AV256" s="13" t="s">
        <v>82</v>
      </c>
      <c r="AW256" s="13" t="s">
        <v>216</v>
      </c>
      <c r="AX256" s="13" t="s">
        <v>72</v>
      </c>
      <c r="AY256" s="248" t="s">
        <v>139</v>
      </c>
    </row>
    <row r="257" s="13" customFormat="1">
      <c r="A257" s="13"/>
      <c r="B257" s="237"/>
      <c r="C257" s="238"/>
      <c r="D257" s="239" t="s">
        <v>214</v>
      </c>
      <c r="E257" s="240" t="s">
        <v>1</v>
      </c>
      <c r="F257" s="241" t="s">
        <v>1392</v>
      </c>
      <c r="G257" s="238"/>
      <c r="H257" s="242">
        <v>1</v>
      </c>
      <c r="I257" s="243"/>
      <c r="J257" s="238"/>
      <c r="K257" s="238"/>
      <c r="L257" s="244"/>
      <c r="M257" s="245"/>
      <c r="N257" s="246"/>
      <c r="O257" s="246"/>
      <c r="P257" s="246"/>
      <c r="Q257" s="246"/>
      <c r="R257" s="246"/>
      <c r="S257" s="246"/>
      <c r="T257" s="247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48" t="s">
        <v>214</v>
      </c>
      <c r="AU257" s="248" t="s">
        <v>82</v>
      </c>
      <c r="AV257" s="13" t="s">
        <v>82</v>
      </c>
      <c r="AW257" s="13" t="s">
        <v>216</v>
      </c>
      <c r="AX257" s="13" t="s">
        <v>72</v>
      </c>
      <c r="AY257" s="248" t="s">
        <v>139</v>
      </c>
    </row>
    <row r="258" s="14" customFormat="1">
      <c r="A258" s="14"/>
      <c r="B258" s="249"/>
      <c r="C258" s="250"/>
      <c r="D258" s="239" t="s">
        <v>214</v>
      </c>
      <c r="E258" s="251" t="s">
        <v>1</v>
      </c>
      <c r="F258" s="252" t="s">
        <v>217</v>
      </c>
      <c r="G258" s="250"/>
      <c r="H258" s="253">
        <v>3</v>
      </c>
      <c r="I258" s="254"/>
      <c r="J258" s="250"/>
      <c r="K258" s="250"/>
      <c r="L258" s="255"/>
      <c r="M258" s="256"/>
      <c r="N258" s="257"/>
      <c r="O258" s="257"/>
      <c r="P258" s="257"/>
      <c r="Q258" s="257"/>
      <c r="R258" s="257"/>
      <c r="S258" s="257"/>
      <c r="T258" s="258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59" t="s">
        <v>214</v>
      </c>
      <c r="AU258" s="259" t="s">
        <v>82</v>
      </c>
      <c r="AV258" s="14" t="s">
        <v>146</v>
      </c>
      <c r="AW258" s="14" t="s">
        <v>216</v>
      </c>
      <c r="AX258" s="14" t="s">
        <v>72</v>
      </c>
      <c r="AY258" s="259" t="s">
        <v>139</v>
      </c>
    </row>
    <row r="259" s="13" customFormat="1">
      <c r="A259" s="13"/>
      <c r="B259" s="237"/>
      <c r="C259" s="238"/>
      <c r="D259" s="239" t="s">
        <v>214</v>
      </c>
      <c r="E259" s="240" t="s">
        <v>1</v>
      </c>
      <c r="F259" s="241" t="s">
        <v>1421</v>
      </c>
      <c r="G259" s="238"/>
      <c r="H259" s="242">
        <v>15</v>
      </c>
      <c r="I259" s="243"/>
      <c r="J259" s="238"/>
      <c r="K259" s="238"/>
      <c r="L259" s="244"/>
      <c r="M259" s="245"/>
      <c r="N259" s="246"/>
      <c r="O259" s="246"/>
      <c r="P259" s="246"/>
      <c r="Q259" s="246"/>
      <c r="R259" s="246"/>
      <c r="S259" s="246"/>
      <c r="T259" s="247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48" t="s">
        <v>214</v>
      </c>
      <c r="AU259" s="248" t="s">
        <v>82</v>
      </c>
      <c r="AV259" s="13" t="s">
        <v>82</v>
      </c>
      <c r="AW259" s="13" t="s">
        <v>216</v>
      </c>
      <c r="AX259" s="13" t="s">
        <v>72</v>
      </c>
      <c r="AY259" s="248" t="s">
        <v>139</v>
      </c>
    </row>
    <row r="260" s="14" customFormat="1">
      <c r="A260" s="14"/>
      <c r="B260" s="249"/>
      <c r="C260" s="250"/>
      <c r="D260" s="239" t="s">
        <v>214</v>
      </c>
      <c r="E260" s="251" t="s">
        <v>1</v>
      </c>
      <c r="F260" s="252" t="s">
        <v>217</v>
      </c>
      <c r="G260" s="250"/>
      <c r="H260" s="253">
        <v>15</v>
      </c>
      <c r="I260" s="254"/>
      <c r="J260" s="250"/>
      <c r="K260" s="250"/>
      <c r="L260" s="255"/>
      <c r="M260" s="256"/>
      <c r="N260" s="257"/>
      <c r="O260" s="257"/>
      <c r="P260" s="257"/>
      <c r="Q260" s="257"/>
      <c r="R260" s="257"/>
      <c r="S260" s="257"/>
      <c r="T260" s="258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59" t="s">
        <v>214</v>
      </c>
      <c r="AU260" s="259" t="s">
        <v>82</v>
      </c>
      <c r="AV260" s="14" t="s">
        <v>146</v>
      </c>
      <c r="AW260" s="14" t="s">
        <v>216</v>
      </c>
      <c r="AX260" s="14" t="s">
        <v>80</v>
      </c>
      <c r="AY260" s="259" t="s">
        <v>139</v>
      </c>
    </row>
    <row r="261" s="2" customFormat="1" ht="55.5" customHeight="1">
      <c r="A261" s="37"/>
      <c r="B261" s="38"/>
      <c r="C261" s="218" t="s">
        <v>388</v>
      </c>
      <c r="D261" s="218" t="s">
        <v>142</v>
      </c>
      <c r="E261" s="219" t="s">
        <v>1441</v>
      </c>
      <c r="F261" s="220" t="s">
        <v>1442</v>
      </c>
      <c r="G261" s="221" t="s">
        <v>149</v>
      </c>
      <c r="H261" s="222">
        <v>5</v>
      </c>
      <c r="I261" s="223"/>
      <c r="J261" s="224">
        <f>ROUND(I261*H261,2)</f>
        <v>0</v>
      </c>
      <c r="K261" s="225"/>
      <c r="L261" s="43"/>
      <c r="M261" s="226" t="s">
        <v>1</v>
      </c>
      <c r="N261" s="227" t="s">
        <v>37</v>
      </c>
      <c r="O261" s="90"/>
      <c r="P261" s="228">
        <f>O261*H261</f>
        <v>0</v>
      </c>
      <c r="Q261" s="228">
        <v>0</v>
      </c>
      <c r="R261" s="228">
        <f>Q261*H261</f>
        <v>0</v>
      </c>
      <c r="S261" s="228">
        <v>0</v>
      </c>
      <c r="T261" s="229">
        <f>S261*H261</f>
        <v>0</v>
      </c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R261" s="230" t="s">
        <v>146</v>
      </c>
      <c r="AT261" s="230" t="s">
        <v>142</v>
      </c>
      <c r="AU261" s="230" t="s">
        <v>82</v>
      </c>
      <c r="AY261" s="16" t="s">
        <v>139</v>
      </c>
      <c r="BE261" s="231">
        <f>IF(N261="základní",J261,0)</f>
        <v>0</v>
      </c>
      <c r="BF261" s="231">
        <f>IF(N261="snížená",J261,0)</f>
        <v>0</v>
      </c>
      <c r="BG261" s="231">
        <f>IF(N261="zákl. přenesená",J261,0)</f>
        <v>0</v>
      </c>
      <c r="BH261" s="231">
        <f>IF(N261="sníž. přenesená",J261,0)</f>
        <v>0</v>
      </c>
      <c r="BI261" s="231">
        <f>IF(N261="nulová",J261,0)</f>
        <v>0</v>
      </c>
      <c r="BJ261" s="16" t="s">
        <v>80</v>
      </c>
      <c r="BK261" s="231">
        <f>ROUND(I261*H261,2)</f>
        <v>0</v>
      </c>
      <c r="BL261" s="16" t="s">
        <v>146</v>
      </c>
      <c r="BM261" s="230" t="s">
        <v>391</v>
      </c>
    </row>
    <row r="262" s="2" customFormat="1" ht="16.5" customHeight="1">
      <c r="A262" s="37"/>
      <c r="B262" s="38"/>
      <c r="C262" s="218" t="s">
        <v>305</v>
      </c>
      <c r="D262" s="218" t="s">
        <v>142</v>
      </c>
      <c r="E262" s="219" t="s">
        <v>1443</v>
      </c>
      <c r="F262" s="220" t="s">
        <v>1444</v>
      </c>
      <c r="G262" s="221" t="s">
        <v>270</v>
      </c>
      <c r="H262" s="222">
        <v>5.0999999999999996</v>
      </c>
      <c r="I262" s="223"/>
      <c r="J262" s="224">
        <f>ROUND(I262*H262,2)</f>
        <v>0</v>
      </c>
      <c r="K262" s="225"/>
      <c r="L262" s="43"/>
      <c r="M262" s="226" t="s">
        <v>1</v>
      </c>
      <c r="N262" s="227" t="s">
        <v>37</v>
      </c>
      <c r="O262" s="90"/>
      <c r="P262" s="228">
        <f>O262*H262</f>
        <v>0</v>
      </c>
      <c r="Q262" s="228">
        <v>0</v>
      </c>
      <c r="R262" s="228">
        <f>Q262*H262</f>
        <v>0</v>
      </c>
      <c r="S262" s="228">
        <v>0</v>
      </c>
      <c r="T262" s="229">
        <f>S262*H262</f>
        <v>0</v>
      </c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R262" s="230" t="s">
        <v>146</v>
      </c>
      <c r="AT262" s="230" t="s">
        <v>142</v>
      </c>
      <c r="AU262" s="230" t="s">
        <v>82</v>
      </c>
      <c r="AY262" s="16" t="s">
        <v>139</v>
      </c>
      <c r="BE262" s="231">
        <f>IF(N262="základní",J262,0)</f>
        <v>0</v>
      </c>
      <c r="BF262" s="231">
        <f>IF(N262="snížená",J262,0)</f>
        <v>0</v>
      </c>
      <c r="BG262" s="231">
        <f>IF(N262="zákl. přenesená",J262,0)</f>
        <v>0</v>
      </c>
      <c r="BH262" s="231">
        <f>IF(N262="sníž. přenesená",J262,0)</f>
        <v>0</v>
      </c>
      <c r="BI262" s="231">
        <f>IF(N262="nulová",J262,0)</f>
        <v>0</v>
      </c>
      <c r="BJ262" s="16" t="s">
        <v>80</v>
      </c>
      <c r="BK262" s="231">
        <f>ROUND(I262*H262,2)</f>
        <v>0</v>
      </c>
      <c r="BL262" s="16" t="s">
        <v>146</v>
      </c>
      <c r="BM262" s="230" t="s">
        <v>394</v>
      </c>
    </row>
    <row r="263" s="13" customFormat="1">
      <c r="A263" s="13"/>
      <c r="B263" s="237"/>
      <c r="C263" s="238"/>
      <c r="D263" s="239" t="s">
        <v>214</v>
      </c>
      <c r="E263" s="240" t="s">
        <v>1</v>
      </c>
      <c r="F263" s="241" t="s">
        <v>1445</v>
      </c>
      <c r="G263" s="238"/>
      <c r="H263" s="242">
        <v>4.25</v>
      </c>
      <c r="I263" s="243"/>
      <c r="J263" s="238"/>
      <c r="K263" s="238"/>
      <c r="L263" s="244"/>
      <c r="M263" s="245"/>
      <c r="N263" s="246"/>
      <c r="O263" s="246"/>
      <c r="P263" s="246"/>
      <c r="Q263" s="246"/>
      <c r="R263" s="246"/>
      <c r="S263" s="246"/>
      <c r="T263" s="247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48" t="s">
        <v>214</v>
      </c>
      <c r="AU263" s="248" t="s">
        <v>82</v>
      </c>
      <c r="AV263" s="13" t="s">
        <v>82</v>
      </c>
      <c r="AW263" s="13" t="s">
        <v>216</v>
      </c>
      <c r="AX263" s="13" t="s">
        <v>72</v>
      </c>
      <c r="AY263" s="248" t="s">
        <v>139</v>
      </c>
    </row>
    <row r="264" s="13" customFormat="1">
      <c r="A264" s="13"/>
      <c r="B264" s="237"/>
      <c r="C264" s="238"/>
      <c r="D264" s="239" t="s">
        <v>214</v>
      </c>
      <c r="E264" s="240" t="s">
        <v>1</v>
      </c>
      <c r="F264" s="241" t="s">
        <v>1446</v>
      </c>
      <c r="G264" s="238"/>
      <c r="H264" s="242">
        <v>0.84999999999999998</v>
      </c>
      <c r="I264" s="243"/>
      <c r="J264" s="238"/>
      <c r="K264" s="238"/>
      <c r="L264" s="244"/>
      <c r="M264" s="245"/>
      <c r="N264" s="246"/>
      <c r="O264" s="246"/>
      <c r="P264" s="246"/>
      <c r="Q264" s="246"/>
      <c r="R264" s="246"/>
      <c r="S264" s="246"/>
      <c r="T264" s="247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48" t="s">
        <v>214</v>
      </c>
      <c r="AU264" s="248" t="s">
        <v>82</v>
      </c>
      <c r="AV264" s="13" t="s">
        <v>82</v>
      </c>
      <c r="AW264" s="13" t="s">
        <v>216</v>
      </c>
      <c r="AX264" s="13" t="s">
        <v>72</v>
      </c>
      <c r="AY264" s="248" t="s">
        <v>139</v>
      </c>
    </row>
    <row r="265" s="14" customFormat="1">
      <c r="A265" s="14"/>
      <c r="B265" s="249"/>
      <c r="C265" s="250"/>
      <c r="D265" s="239" t="s">
        <v>214</v>
      </c>
      <c r="E265" s="251" t="s">
        <v>1</v>
      </c>
      <c r="F265" s="252" t="s">
        <v>217</v>
      </c>
      <c r="G265" s="250"/>
      <c r="H265" s="253">
        <v>5.0999999999999996</v>
      </c>
      <c r="I265" s="254"/>
      <c r="J265" s="250"/>
      <c r="K265" s="250"/>
      <c r="L265" s="255"/>
      <c r="M265" s="256"/>
      <c r="N265" s="257"/>
      <c r="O265" s="257"/>
      <c r="P265" s="257"/>
      <c r="Q265" s="257"/>
      <c r="R265" s="257"/>
      <c r="S265" s="257"/>
      <c r="T265" s="258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59" t="s">
        <v>214</v>
      </c>
      <c r="AU265" s="259" t="s">
        <v>82</v>
      </c>
      <c r="AV265" s="14" t="s">
        <v>146</v>
      </c>
      <c r="AW265" s="14" t="s">
        <v>216</v>
      </c>
      <c r="AX265" s="14" t="s">
        <v>80</v>
      </c>
      <c r="AY265" s="259" t="s">
        <v>139</v>
      </c>
    </row>
    <row r="266" s="2" customFormat="1" ht="16.5" customHeight="1">
      <c r="A266" s="37"/>
      <c r="B266" s="38"/>
      <c r="C266" s="218" t="s">
        <v>396</v>
      </c>
      <c r="D266" s="218" t="s">
        <v>142</v>
      </c>
      <c r="E266" s="219" t="s">
        <v>1447</v>
      </c>
      <c r="F266" s="220" t="s">
        <v>1448</v>
      </c>
      <c r="G266" s="221" t="s">
        <v>270</v>
      </c>
      <c r="H266" s="222">
        <v>0.84999999999999998</v>
      </c>
      <c r="I266" s="223"/>
      <c r="J266" s="224">
        <f>ROUND(I266*H266,2)</f>
        <v>0</v>
      </c>
      <c r="K266" s="225"/>
      <c r="L266" s="43"/>
      <c r="M266" s="226" t="s">
        <v>1</v>
      </c>
      <c r="N266" s="227" t="s">
        <v>37</v>
      </c>
      <c r="O266" s="90"/>
      <c r="P266" s="228">
        <f>O266*H266</f>
        <v>0</v>
      </c>
      <c r="Q266" s="228">
        <v>0</v>
      </c>
      <c r="R266" s="228">
        <f>Q266*H266</f>
        <v>0</v>
      </c>
      <c r="S266" s="228">
        <v>0</v>
      </c>
      <c r="T266" s="229">
        <f>S266*H266</f>
        <v>0</v>
      </c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R266" s="230" t="s">
        <v>146</v>
      </c>
      <c r="AT266" s="230" t="s">
        <v>142</v>
      </c>
      <c r="AU266" s="230" t="s">
        <v>82</v>
      </c>
      <c r="AY266" s="16" t="s">
        <v>139</v>
      </c>
      <c r="BE266" s="231">
        <f>IF(N266="základní",J266,0)</f>
        <v>0</v>
      </c>
      <c r="BF266" s="231">
        <f>IF(N266="snížená",J266,0)</f>
        <v>0</v>
      </c>
      <c r="BG266" s="231">
        <f>IF(N266="zákl. přenesená",J266,0)</f>
        <v>0</v>
      </c>
      <c r="BH266" s="231">
        <f>IF(N266="sníž. přenesená",J266,0)</f>
        <v>0</v>
      </c>
      <c r="BI266" s="231">
        <f>IF(N266="nulová",J266,0)</f>
        <v>0</v>
      </c>
      <c r="BJ266" s="16" t="s">
        <v>80</v>
      </c>
      <c r="BK266" s="231">
        <f>ROUND(I266*H266,2)</f>
        <v>0</v>
      </c>
      <c r="BL266" s="16" t="s">
        <v>146</v>
      </c>
      <c r="BM266" s="230" t="s">
        <v>399</v>
      </c>
    </row>
    <row r="267" s="13" customFormat="1">
      <c r="A267" s="13"/>
      <c r="B267" s="237"/>
      <c r="C267" s="238"/>
      <c r="D267" s="239" t="s">
        <v>214</v>
      </c>
      <c r="E267" s="240" t="s">
        <v>1</v>
      </c>
      <c r="F267" s="241" t="s">
        <v>1449</v>
      </c>
      <c r="G267" s="238"/>
      <c r="H267" s="242">
        <v>0.84999999999999998</v>
      </c>
      <c r="I267" s="243"/>
      <c r="J267" s="238"/>
      <c r="K267" s="238"/>
      <c r="L267" s="244"/>
      <c r="M267" s="245"/>
      <c r="N267" s="246"/>
      <c r="O267" s="246"/>
      <c r="P267" s="246"/>
      <c r="Q267" s="246"/>
      <c r="R267" s="246"/>
      <c r="S267" s="246"/>
      <c r="T267" s="247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48" t="s">
        <v>214</v>
      </c>
      <c r="AU267" s="248" t="s">
        <v>82</v>
      </c>
      <c r="AV267" s="13" t="s">
        <v>82</v>
      </c>
      <c r="AW267" s="13" t="s">
        <v>216</v>
      </c>
      <c r="AX267" s="13" t="s">
        <v>72</v>
      </c>
      <c r="AY267" s="248" t="s">
        <v>139</v>
      </c>
    </row>
    <row r="268" s="14" customFormat="1">
      <c r="A268" s="14"/>
      <c r="B268" s="249"/>
      <c r="C268" s="250"/>
      <c r="D268" s="239" t="s">
        <v>214</v>
      </c>
      <c r="E268" s="251" t="s">
        <v>1</v>
      </c>
      <c r="F268" s="252" t="s">
        <v>217</v>
      </c>
      <c r="G268" s="250"/>
      <c r="H268" s="253">
        <v>0.84999999999999998</v>
      </c>
      <c r="I268" s="254"/>
      <c r="J268" s="250"/>
      <c r="K268" s="250"/>
      <c r="L268" s="255"/>
      <c r="M268" s="272"/>
      <c r="N268" s="273"/>
      <c r="O268" s="273"/>
      <c r="P268" s="273"/>
      <c r="Q268" s="273"/>
      <c r="R268" s="273"/>
      <c r="S268" s="273"/>
      <c r="T268" s="27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59" t="s">
        <v>214</v>
      </c>
      <c r="AU268" s="259" t="s">
        <v>82</v>
      </c>
      <c r="AV268" s="14" t="s">
        <v>146</v>
      </c>
      <c r="AW268" s="14" t="s">
        <v>216</v>
      </c>
      <c r="AX268" s="14" t="s">
        <v>80</v>
      </c>
      <c r="AY268" s="259" t="s">
        <v>139</v>
      </c>
    </row>
    <row r="269" s="2" customFormat="1" ht="6.96" customHeight="1">
      <c r="A269" s="37"/>
      <c r="B269" s="65"/>
      <c r="C269" s="66"/>
      <c r="D269" s="66"/>
      <c r="E269" s="66"/>
      <c r="F269" s="66"/>
      <c r="G269" s="66"/>
      <c r="H269" s="66"/>
      <c r="I269" s="66"/>
      <c r="J269" s="66"/>
      <c r="K269" s="66"/>
      <c r="L269" s="43"/>
      <c r="M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</row>
  </sheetData>
  <sheetProtection sheet="1" autoFilter="0" formatColumns="0" formatRows="0" objects="1" scenarios="1" spinCount="100000" saltValue="mO5olHljyfaAMjSyv1Bq3ZiycrV3HQ/t9rZZtsTuk+YF5lV6NrSdoju7+bpowodVCNGbY97o5YxV5z5IZMx5NA==" hashValue="Lj34idgNxlT1YIqAUlGQYi3i1URYhPHGc1HjUIXg08pmX9Q2cWfRCJIKYwHC+MEVc5GHEGpGZ6411PezxILhug==" algorithmName="SHA-512" password="CC35"/>
  <autoFilter ref="C117:K268"/>
  <mergeCells count="9">
    <mergeCell ref="E7:H7"/>
    <mergeCell ref="E9:H9"/>
    <mergeCell ref="E18:H18"/>
    <mergeCell ref="E27:H27"/>
    <mergeCell ref="E85:H85"/>
    <mergeCell ref="E87:H87"/>
    <mergeCell ref="E108:H108"/>
    <mergeCell ref="E110:H11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Janišová Hana, Bc.</dc:creator>
  <cp:lastModifiedBy>Janišová Hana, Bc.</cp:lastModifiedBy>
  <dcterms:created xsi:type="dcterms:W3CDTF">2025-10-10T08:02:17Z</dcterms:created>
  <dcterms:modified xsi:type="dcterms:W3CDTF">2025-10-10T08:02:28Z</dcterms:modified>
</cp:coreProperties>
</file>